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firstSheet="1" activeTab="6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Piasek i stal" sheetId="7" r:id="rId7"/>
    <sheet name="Warunki uruchomienia" sheetId="8" r:id="rId8"/>
  </sheets>
  <calcPr calcId="124519"/>
</workbook>
</file>

<file path=xl/calcChain.xml><?xml version="1.0" encoding="utf-8"?>
<calcChain xmlns="http://schemas.openxmlformats.org/spreadsheetml/2006/main">
  <c r="I44" i="7"/>
  <c r="J40"/>
  <c r="I42"/>
  <c r="I41"/>
  <c r="G10"/>
  <c r="J37"/>
  <c r="K38"/>
  <c r="G11"/>
  <c r="G4"/>
  <c r="G5"/>
  <c r="G3"/>
  <c r="D49"/>
  <c r="D51" s="1"/>
  <c r="H30"/>
  <c r="H28"/>
  <c r="H31" s="1"/>
  <c r="H33" s="1"/>
  <c r="G26"/>
  <c r="G31" s="1"/>
  <c r="G33" s="1"/>
  <c r="F18"/>
  <c r="F19"/>
  <c r="F20"/>
  <c r="F21"/>
  <c r="F22"/>
  <c r="F23"/>
  <c r="F24"/>
  <c r="F25"/>
  <c r="F27"/>
  <c r="F29"/>
  <c r="F17"/>
  <c r="F31" s="1"/>
  <c r="F33" s="1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<sst xmlns="http://schemas.openxmlformats.org/spreadsheetml/2006/main" count="534" uniqueCount="308">
  <si>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</si>
  <si>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</si>
  <si>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</si>
  <si>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</si>
  <si>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</si>
  <si>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</si>
  <si>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</si>
  <si>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</si>
  <si>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</si>
  <si>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</si>
  <si>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</si>
  <si>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</si>
  <si>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</si>
  <si>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</si>
  <si>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</si>
  <si>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</si>
  <si>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</si>
  <si>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</si>
  <si>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</si>
  <si>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</si>
  <si>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</si>
  <si>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</si>
  <si>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</si>
  <si>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</si>
  <si>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</si>
  <si>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</si>
  <si>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</si>
  <si>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</si>
  <si>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</si>
  <si>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</si>
  <si>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</si>
  <si>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</si>
  <si>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</si>
  <si>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</si>
  <si>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</si>
  <si>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</si>
  <si>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</si>
  <si>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</si>
  <si>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</si>
  <si>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</si>
  <si>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</si>
  <si>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</si>
  <si>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</si>
  <si>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</si>
  <si>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</si>
  <si>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</si>
  <si>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</si>
  <si>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</si>
  <si>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</si>
  <si>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</si>
  <si>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</si>
  <si>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</si>
  <si>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</si>
  <si>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</si>
  <si>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</si>
  <si>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</si>
  <si>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</si>
  <si>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</si>
  <si>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</si>
  <si>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</si>
  <si>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</si>
  <si>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</si>
  <si>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</si>
  <si>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</si>
  <si>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</si>
  <si>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</si>
  <si>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</si>
  <si>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</si>
  <si>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</si>
  <si>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</si>
  <si>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</si>
  <si>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</si>
  <si>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</si>
  <si>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</si>
  <si>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</si>
  <si>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</si>
  <si>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</si>
  <si>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</si>
  <si>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</si>
  <si>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</si>
  <si>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</si>
  <si>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</si>
  <si>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</si>
  <si>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</si>
  <si>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</si>
  <si>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</si>
  <si>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</si>
  <si>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</si>
  <si>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</si>
  <si>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</si>
  <si>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</si>
  <si>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</si>
  <si>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</si>
  <si>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</si>
  <si>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</si>
  <si>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</si>
  <si>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</si>
  <si>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</si>
  <si>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</si>
  <si>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</si>
  <si>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</si>
  <si>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</si>
  <si>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</si>
  <si>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</si>
  <si>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</si>
  <si>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</si>
  <si>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</si>
  <si>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</si>
  <si>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</si>
  <si>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</si>
  <si>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</si>
  <si>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</si>
  <si>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</si>
  <si>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</si>
  <si>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</si>
  <si>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</si>
  <si>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</si>
  <si>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</si>
  <si>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</si>
  <si>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</si>
  <si>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</si>
  <si>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</si>
  <si>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</si>
  <si>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</si>
  <si>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</si>
  <si>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</si>
  <si>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</si>
  <si>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</si>
  <si>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</si>
  <si>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</si>
  <si>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</si>
  <si>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</si>
  <si>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</si>
  <si>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</si>
  <si>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</si>
  <si>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</si>
  <si>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</si>
  <si>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</si>
  <si>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</si>
  <si>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</si>
  <si>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</si>
  <si>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</si>
  <si>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</si>
  <si>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</si>
  <si>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</si>
  <si>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</si>
  <si>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</si>
  <si>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</si>
  <si>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</si>
  <si>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</si>
  <si>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</si>
  <si>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</si>
  <si>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</si>
  <si>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</si>
  <si>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</si>
  <si>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</si>
  <si>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</si>
  <si>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</si>
  <si>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</si>
  <si>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</si>
  <si>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</si>
  <si>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</si>
  <si>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</si>
  <si>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</si>
  <si>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</si>
  <si>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</si>
  <si>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</si>
  <si>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</si>
  <si>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</si>
  <si>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</si>
  <si>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</si>
  <si>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</si>
  <si>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</si>
  <si>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</si>
  <si>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</si>
  <si>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</si>
  <si>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</si>
  <si>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</si>
  <si>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</si>
  <si>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</si>
  <si>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</si>
  <si>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</si>
  <si>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</si>
  <si>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</si>
  <si>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</si>
  <si>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</si>
  <si>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</si>
  <si>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</si>
  <si>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</si>
  <si>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</si>
  <si>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</si>
  <si>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</si>
  <si>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</si>
  <si>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</si>
  <si>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</si>
  <si>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</si>
  <si>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</si>
  <si>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</si>
  <si>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</si>
  <si>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</si>
  <si>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</si>
  <si>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</si>
  <si>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</si>
  <si>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</si>
  <si>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</si>
  <si>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</si>
  <si>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</si>
  <si>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</si>
  <si>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</si>
  <si>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</si>
  <si>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</si>
  <si>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</si>
  <si>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</si>
  <si>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</si>
  <si>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</si>
  <si>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</si>
  <si>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</si>
  <si>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</si>
  <si>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</si>
  <si>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</si>
  <si>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</si>
  <si>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</si>
  <si>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</si>
  <si>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</si>
  <si>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</si>
  <si>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</si>
  <si>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</si>
  <si>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</si>
  <si>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</si>
  <si>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</si>
  <si>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</si>
  <si>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</si>
  <si>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</si>
  <si>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</si>
  <si>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</si>
  <si>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</si>
  <si>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</si>
  <si>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</si>
  <si>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</si>
  <si>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</si>
  <si>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</si>
  <si>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</si>
  <si>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</si>
  <si>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</si>
  <si>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</si>
  <si>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</si>
  <si>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</si>
  <si>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</si>
  <si>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</si>
  <si>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</si>
  <si>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</si>
  <si>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</si>
  <si>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</si>
  <si>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</si>
  <si>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</si>
  <si>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</si>
  <si>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</si>
  <si>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</si>
  <si>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</si>
  <si>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</si>
  <si>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</si>
  <si>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</si>
  <si>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</si>
  <si>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</si>
  <si>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</si>
  <si>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</si>
  <si>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</si>
  <si>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</si>
  <si>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</si>
  <si>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</si>
  <si>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</si>
  <si>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</si>
  <si>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</si>
  <si>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</si>
  <si>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</si>
  <si>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</si>
  <si>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</si>
  <si>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</si>
  <si>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</si>
  <si>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</si>
  <si>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</si>
  <si>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</si>
  <si>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</si>
  <si>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</si>
  <si>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</si>
  <si>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</si>
  <si>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</si>
  <si>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</si>
  <si>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</si>
  <si>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</si>
  <si>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</si>
  <si>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</si>
  <si>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</si>
  <si>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</si>
  <si>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</si>
  <si>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</si>
  <si>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</si>
  <si>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</si>
  <si>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</si>
  <si>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</si>
  <si>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</si>
  <si>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</si>
  <si>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</si>
  <si>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</si>
  <si>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</si>
  <si>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</si>
  <si>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do uzgodnienia</t>
  </si>
  <si>
    <t>2390/1000</t>
  </si>
</sst>
</file>

<file path=xl/styles.xml><?xml version="1.0" encoding="utf-8"?>
<styleSheet xmlns="http://schemas.openxmlformats.org/spreadsheetml/2006/main">
  <fonts count="19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</font>
    <font>
      <sz val="8"/>
      <name val="Tahoma"/>
      <family val="2"/>
      <charset val="238"/>
    </font>
    <font>
      <b/>
      <sz val="8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</cellXfs>
  <cellStyles count="1">
    <cellStyle name="Normalny" xfId="0" builtinId="0"/>
  </cellStyles>
  <dxfs count="84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566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755584"/>
        <c:axId val="62757120"/>
      </c:lineChart>
      <c:catAx>
        <c:axId val="62755584"/>
        <c:scaling>
          <c:orientation val="minMax"/>
        </c:scaling>
        <c:axPos val="b"/>
        <c:numFmt formatCode="yyyy/mm/dd" sourceLinked="1"/>
        <c:tickLblPos val="nextTo"/>
        <c:crossAx val="62757120"/>
        <c:crosses val="autoZero"/>
        <c:lblAlgn val="ctr"/>
        <c:lblOffset val="100"/>
      </c:catAx>
      <c:valAx>
        <c:axId val="62757120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755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574"/>
          <c:y val="0.29353966170895557"/>
          <c:w val="0.11894812645906698"/>
          <c:h val="0.22334823203957854"/>
        </c:manualLayout>
      </c:layout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2815232"/>
        <c:axId val="62837504"/>
      </c:lineChart>
      <c:dateAx>
        <c:axId val="62815232"/>
        <c:scaling>
          <c:orientation val="minMax"/>
        </c:scaling>
        <c:axPos val="b"/>
        <c:numFmt formatCode="yyyy/mm/dd" sourceLinked="1"/>
        <c:tickLblPos val="nextTo"/>
        <c:crossAx val="62837504"/>
        <c:crosses val="autoZero"/>
        <c:auto val="1"/>
        <c:lblOffset val="100"/>
      </c:dateAx>
      <c:valAx>
        <c:axId val="62837504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2815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972864"/>
        <c:axId val="63974400"/>
      </c:lineChart>
      <c:dateAx>
        <c:axId val="63972864"/>
        <c:scaling>
          <c:orientation val="minMax"/>
        </c:scaling>
        <c:axPos val="b"/>
        <c:numFmt formatCode="yyyy/mm/dd" sourceLinked="1"/>
        <c:tickLblPos val="nextTo"/>
        <c:crossAx val="63974400"/>
        <c:crosses val="autoZero"/>
        <c:auto val="1"/>
        <c:lblOffset val="100"/>
      </c:dateAx>
      <c:valAx>
        <c:axId val="63974400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972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055936"/>
        <c:axId val="64057728"/>
      </c:lineChart>
      <c:dateAx>
        <c:axId val="64055936"/>
        <c:scaling>
          <c:orientation val="minMax"/>
        </c:scaling>
        <c:axPos val="b"/>
        <c:numFmt formatCode="yyyy/mm/dd" sourceLinked="1"/>
        <c:majorTickMark val="in"/>
        <c:tickLblPos val="nextTo"/>
        <c:crossAx val="64057728"/>
        <c:crosses val="autoZero"/>
        <c:auto val="1"/>
        <c:lblOffset val="100"/>
      </c:dateAx>
      <c:valAx>
        <c:axId val="64057728"/>
        <c:scaling>
          <c:orientation val="minMax"/>
        </c:scaling>
        <c:axPos val="l"/>
        <c:majorGridlines/>
        <c:numFmt formatCode="General" sourceLinked="1"/>
        <c:tickLblPos val="nextTo"/>
        <c:crossAx val="64055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83"/>
          <c:y val="3.2882035578886061E-2"/>
          <c:w val="0.65643820838184763"/>
          <c:h val="0.63861876640420123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140032"/>
        <c:axId val="64141568"/>
      </c:lineChart>
      <c:dateAx>
        <c:axId val="64140032"/>
        <c:scaling>
          <c:orientation val="minMax"/>
        </c:scaling>
        <c:axPos val="b"/>
        <c:numFmt formatCode="yyyy/mm/dd" sourceLinked="1"/>
        <c:majorTickMark val="in"/>
        <c:tickLblPos val="nextTo"/>
        <c:crossAx val="64141568"/>
        <c:crosses val="autoZero"/>
        <c:auto val="1"/>
        <c:lblOffset val="100"/>
      </c:dateAx>
      <c:valAx>
        <c:axId val="6414156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140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83" dataDxfId="81" headerRowBorderDxfId="82" tableBorderDxfId="80" totalsRowBorderDxfId="79">
  <autoFilter ref="A1:F43"/>
  <tableColumns count="6">
    <tableColumn id="1" name="Id" dataDxfId="78"/>
    <tableColumn id="2" name="Priorytet" dataDxfId="77"/>
    <tableColumn id="3" name="Rozmiar" dataDxfId="76"/>
    <tableColumn id="4" name="Nr Sprintu" dataDxfId="75"/>
    <tableColumn id="5" name="Chcę" dataDxfId="74"/>
    <tableColumn id="6" name="Aby" dataDxfId="73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72" dataDxfId="71">
  <autoFilter ref="A4:F20"/>
  <tableColumns count="6">
    <tableColumn id="1" name="Id" dataDxfId="70"/>
    <tableColumn id="2" name="Status" dataDxfId="69"/>
    <tableColumn id="3" name="Realizator" dataDxfId="68"/>
    <tableColumn id="4" name="Rozmiar początkowy [h]" dataDxfId="67"/>
    <tableColumn id="5" name="Pozostało [h]" dataDxfId="66"/>
    <tableColumn id="6" name="Zadanie" dataDxfId="65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64" dataDxfId="63" tableBorderDxfId="62">
  <autoFilter ref="A4:F23"/>
  <tableColumns count="6">
    <tableColumn id="1" name="Id" totalsRowLabel="suma" dataDxfId="61" totalsRowDxfId="60"/>
    <tableColumn id="2" name="Status" dataDxfId="59" totalsRowDxfId="58"/>
    <tableColumn id="3" name="Realizator" dataDxfId="57" totalsRowDxfId="56"/>
    <tableColumn id="4" name="Rozmiar początkowy [h]" totalsRowFunction="custom" dataDxfId="55" totalsRowDxfId="54">
      <totalsRowFormula>SUM([Rozmiar początkowy '[h']])</totalsRowFormula>
    </tableColumn>
    <tableColumn id="5" name="Pozostało [h]" totalsRowFunction="custom" dataDxfId="53" totalsRowDxfId="52">
      <totalsRowFormula>SUM([Pozostało '[h']])</totalsRowFormula>
    </tableColumn>
    <tableColumn id="6" name="Zadanie" dataDxfId="51" totalsRowDxfId="5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49" dataDxfId="47" headerRowBorderDxfId="48" tableBorderDxfId="46" totalsRowBorderDxfId="45">
  <autoFilter ref="A6:F29"/>
  <tableColumns count="6">
    <tableColumn id="1" name="Id" dataDxfId="44"/>
    <tableColumn id="2" name="Status" dataDxfId="43"/>
    <tableColumn id="3" name="Realizator" dataDxfId="42"/>
    <tableColumn id="4" name="Rozmiar początkowy [h]" dataDxfId="41"/>
    <tableColumn id="5" name="Pozostało [h]" dataDxfId="40"/>
    <tableColumn id="6" name="Zadanie" dataDxfId="39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38" dataDxfId="36" headerRowBorderDxfId="37" tableBorderDxfId="35" totalsRowBorderDxfId="34">
  <autoFilter ref="A5:F15"/>
  <tableColumns count="6">
    <tableColumn id="1" name="Kolumna1" dataDxfId="33" totalsRowDxfId="32"/>
    <tableColumn id="2" name="Sprzedać mieszkanie." dataDxfId="31" totalsRowDxfId="30"/>
    <tableColumn id="3" name="Realizator" dataDxfId="29" totalsRowDxfId="28"/>
    <tableColumn id="4" name="Rozmiar początkowy [h]" totalsRowFunction="sum" dataDxfId="27" totalsRowDxfId="26"/>
    <tableColumn id="5" name="Pozostało [h]" totalsRowFunction="sum" dataDxfId="25" totalsRowDxfId="24"/>
    <tableColumn id="6" name="Zadanie" dataDxfId="23" totalsRow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21" dataDxfId="19" headerRowBorderDxfId="20" tableBorderDxfId="18" totalsRowBorderDxfId="17">
  <autoFilter ref="A5:F29"/>
  <tableColumns count="6">
    <tableColumn id="1" name="Kolumna1" dataDxfId="16" totalsRowDxfId="15"/>
    <tableColumn id="2" name="Status" dataDxfId="14" totalsRowDxfId="13"/>
    <tableColumn id="3" name="Realizator" dataDxfId="12" totalsRowDxfId="11"/>
    <tableColumn id="4" name="Rozmiar &#10;początkowy [h]" totalsRowFunction="sum" dataDxfId="10" totalsRowDxfId="9"/>
    <tableColumn id="5" name="Pozo-&#10;stało [h]" totalsRowFunction="sum" dataDxfId="8" totalsRowDxfId="7"/>
    <tableColumn id="6" name="Zadanie" dataDxfId="6" totalsRow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B117:D134" totalsRowShown="0" dataDxfId="4" tableBorderDxfId="3">
  <autoFilter ref="B117:D134"/>
  <tableColumns count="3">
    <tableColumn id="1" name="Temat" dataDxfId="2"/>
    <tableColumn id="2" name="Pytanie" dataDxfId="1"/>
    <tableColumn id="3" name="Ustaleni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taljan.pl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topLeftCell="A31" workbookViewId="0">
      <selection activeCell="B53" sqref="B53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K134"/>
  <sheetViews>
    <sheetView tabSelected="1" topLeftCell="B4" workbookViewId="0">
      <selection activeCell="F13" sqref="F13"/>
    </sheetView>
  </sheetViews>
  <sheetFormatPr defaultRowHeight="14.25"/>
  <cols>
    <col min="2" max="2" width="12.10937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7" width="19" customWidth="1"/>
    <col min="8" max="8" width="10.33203125" customWidth="1"/>
    <col min="9" max="9" width="11.109375" bestFit="1" customWidth="1"/>
  </cols>
  <sheetData>
    <row r="1" spans="1:1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 t="s">
        <v>247</v>
      </c>
      <c r="I2" s="95" t="s">
        <v>276</v>
      </c>
      <c r="J2" s="94"/>
      <c r="K2" s="94"/>
    </row>
    <row r="3" spans="1:11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4" t="s">
        <v>177</v>
      </c>
      <c r="I3" s="104">
        <v>600939523</v>
      </c>
      <c r="J3" s="94"/>
      <c r="K3" s="94"/>
    </row>
    <row r="4" spans="1:11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6" t="s">
        <v>250</v>
      </c>
      <c r="I4" s="96">
        <v>713169022</v>
      </c>
      <c r="J4" s="94"/>
      <c r="K4" s="94"/>
    </row>
    <row r="5" spans="1:11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6"/>
      <c r="I5" s="96">
        <v>508870624</v>
      </c>
      <c r="J5" s="94"/>
      <c r="K5" s="94"/>
    </row>
    <row r="6" spans="1:11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6" t="s">
        <v>178</v>
      </c>
      <c r="I6" s="96" t="s">
        <v>179</v>
      </c>
      <c r="J6" s="94"/>
      <c r="K6" s="94"/>
    </row>
    <row r="7" spans="1:11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</row>
    <row r="8" spans="1:11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247</v>
      </c>
      <c r="I8" s="95" t="s">
        <v>276</v>
      </c>
      <c r="J8" s="94"/>
      <c r="K8" s="94"/>
    </row>
    <row r="9" spans="1:11" ht="21.75">
      <c r="B9" s="114" t="s">
        <v>293</v>
      </c>
      <c r="C9" s="114">
        <v>2.48</v>
      </c>
      <c r="D9" s="115">
        <v>2.23</v>
      </c>
      <c r="E9" s="114">
        <v>2.23</v>
      </c>
      <c r="F9" s="115" t="s">
        <v>306</v>
      </c>
      <c r="G9" s="116"/>
      <c r="H9" s="96" t="s">
        <v>294</v>
      </c>
      <c r="I9" s="96" t="s">
        <v>295</v>
      </c>
      <c r="J9" s="96"/>
    </row>
    <row r="10" spans="1:11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C10*F33+D10*G33+E10*H33+150</f>
        <v>4298.82</v>
      </c>
      <c r="H10" s="96" t="s">
        <v>297</v>
      </c>
      <c r="I10" s="96">
        <v>607821822</v>
      </c>
      <c r="J10" s="96"/>
    </row>
    <row r="11" spans="1:11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C11*F33+D11*G33+E11*H33+F11</f>
        <v>4251.5</v>
      </c>
      <c r="H11" s="96" t="s">
        <v>305</v>
      </c>
      <c r="I11" s="121">
        <v>692287354</v>
      </c>
    </row>
    <row r="12" spans="1:11">
      <c r="B12" s="96" t="s">
        <v>303</v>
      </c>
      <c r="C12" s="96">
        <v>5.52</v>
      </c>
      <c r="D12" s="97">
        <v>2.39</v>
      </c>
      <c r="E12" s="96">
        <v>2.2999999999999998</v>
      </c>
      <c r="F12" s="97">
        <v>0</v>
      </c>
      <c r="G12" s="98"/>
      <c r="H12" s="96"/>
      <c r="I12" s="96"/>
    </row>
    <row r="13" spans="1:11">
      <c r="B13" s="111"/>
      <c r="C13" s="111"/>
      <c r="D13" s="112"/>
      <c r="E13" s="111"/>
      <c r="F13" s="112"/>
      <c r="G13" s="113"/>
      <c r="H13" s="111"/>
      <c r="I13" s="111"/>
    </row>
    <row r="14" spans="1:11">
      <c r="B14" t="s">
        <v>277</v>
      </c>
    </row>
    <row r="15" spans="1:11" ht="15" thickBot="1"/>
    <row r="16" spans="1:11">
      <c r="B16" s="68" t="s">
        <v>189</v>
      </c>
      <c r="C16" s="69" t="s">
        <v>180</v>
      </c>
      <c r="D16" s="69" t="s">
        <v>181</v>
      </c>
      <c r="E16" s="76" t="s">
        <v>182</v>
      </c>
      <c r="F16" s="68" t="s">
        <v>185</v>
      </c>
      <c r="G16" s="69" t="s">
        <v>184</v>
      </c>
      <c r="H16" s="70" t="s">
        <v>183</v>
      </c>
    </row>
    <row r="17" spans="2:8">
      <c r="B17" s="71">
        <v>1</v>
      </c>
      <c r="C17" s="66">
        <v>8</v>
      </c>
      <c r="D17" s="66">
        <v>9640</v>
      </c>
      <c r="E17" s="77">
        <v>16</v>
      </c>
      <c r="F17" s="71">
        <f>E17*D17/1000</f>
        <v>154.24</v>
      </c>
      <c r="G17" s="66"/>
      <c r="H17" s="72"/>
    </row>
    <row r="18" spans="2:8">
      <c r="B18" s="71">
        <v>2</v>
      </c>
      <c r="C18" s="66">
        <v>8</v>
      </c>
      <c r="D18" s="66">
        <v>6870</v>
      </c>
      <c r="E18" s="77">
        <v>116</v>
      </c>
      <c r="F18" s="71">
        <f t="shared" ref="F18:F29" si="1">E18*D18/1000</f>
        <v>796.92</v>
      </c>
      <c r="G18" s="66"/>
      <c r="H18" s="72"/>
    </row>
    <row r="19" spans="2:8">
      <c r="B19" s="71">
        <v>3</v>
      </c>
      <c r="C19" s="66">
        <v>8</v>
      </c>
      <c r="D19" s="66">
        <v>7970</v>
      </c>
      <c r="E19" s="77">
        <v>28</v>
      </c>
      <c r="F19" s="71">
        <f t="shared" si="1"/>
        <v>223.16</v>
      </c>
      <c r="G19" s="66"/>
      <c r="H19" s="72"/>
    </row>
    <row r="20" spans="2:8">
      <c r="B20" s="71">
        <v>4</v>
      </c>
      <c r="C20" s="66">
        <v>8</v>
      </c>
      <c r="D20" s="66">
        <v>7540</v>
      </c>
      <c r="E20" s="77">
        <v>8</v>
      </c>
      <c r="F20" s="71">
        <f t="shared" si="1"/>
        <v>60.32</v>
      </c>
      <c r="G20" s="66"/>
      <c r="H20" s="72"/>
    </row>
    <row r="21" spans="2:8">
      <c r="B21" s="71">
        <v>5</v>
      </c>
      <c r="C21" s="66">
        <v>8</v>
      </c>
      <c r="D21" s="66">
        <v>3180</v>
      </c>
      <c r="E21" s="77">
        <v>10</v>
      </c>
      <c r="F21" s="71">
        <f t="shared" si="1"/>
        <v>31.8</v>
      </c>
      <c r="G21" s="66"/>
      <c r="H21" s="72"/>
    </row>
    <row r="22" spans="2:8">
      <c r="B22" s="71">
        <v>6</v>
      </c>
      <c r="C22" s="66">
        <v>8</v>
      </c>
      <c r="D22" s="66">
        <v>9140</v>
      </c>
      <c r="E22" s="77">
        <v>54</v>
      </c>
      <c r="F22" s="71">
        <f t="shared" si="1"/>
        <v>493.56</v>
      </c>
      <c r="G22" s="66"/>
      <c r="H22" s="72"/>
    </row>
    <row r="23" spans="2:8">
      <c r="B23" s="71">
        <v>7</v>
      </c>
      <c r="C23" s="66">
        <v>8</v>
      </c>
      <c r="D23" s="66">
        <v>10040</v>
      </c>
      <c r="E23" s="77">
        <v>36</v>
      </c>
      <c r="F23" s="71">
        <f t="shared" si="1"/>
        <v>361.44</v>
      </c>
      <c r="G23" s="66"/>
      <c r="H23" s="72"/>
    </row>
    <row r="24" spans="2:8">
      <c r="B24" s="71">
        <v>8</v>
      </c>
      <c r="C24" s="66">
        <v>8</v>
      </c>
      <c r="D24" s="66">
        <v>8340</v>
      </c>
      <c r="E24" s="77">
        <v>34</v>
      </c>
      <c r="F24" s="71">
        <f t="shared" si="1"/>
        <v>283.56</v>
      </c>
      <c r="G24" s="66"/>
      <c r="H24" s="72"/>
    </row>
    <row r="25" spans="2:8">
      <c r="B25" s="71">
        <v>9</v>
      </c>
      <c r="C25" s="66">
        <v>8</v>
      </c>
      <c r="D25" s="66">
        <v>2500</v>
      </c>
      <c r="E25" s="77">
        <v>83</v>
      </c>
      <c r="F25" s="71">
        <f t="shared" si="1"/>
        <v>207.5</v>
      </c>
      <c r="G25" s="66"/>
      <c r="H25" s="72"/>
    </row>
    <row r="26" spans="2:8">
      <c r="B26" s="71">
        <v>10</v>
      </c>
      <c r="C26" s="66">
        <v>10</v>
      </c>
      <c r="D26" s="66">
        <v>970</v>
      </c>
      <c r="E26" s="77">
        <v>38</v>
      </c>
      <c r="F26" s="71"/>
      <c r="G26" s="66">
        <f>E26*D26/1000</f>
        <v>36.86</v>
      </c>
      <c r="H26" s="72"/>
    </row>
    <row r="27" spans="2:8">
      <c r="B27" s="71">
        <v>11</v>
      </c>
      <c r="C27" s="66">
        <v>8</v>
      </c>
      <c r="D27" s="66">
        <v>1780</v>
      </c>
      <c r="E27" s="77">
        <v>240</v>
      </c>
      <c r="F27" s="71">
        <f t="shared" si="1"/>
        <v>427.2</v>
      </c>
      <c r="G27" s="66"/>
      <c r="H27" s="72"/>
    </row>
    <row r="28" spans="2:8">
      <c r="B28" s="71">
        <v>12</v>
      </c>
      <c r="C28" s="66">
        <v>12</v>
      </c>
      <c r="D28" s="66">
        <v>78000</v>
      </c>
      <c r="E28" s="77">
        <v>4</v>
      </c>
      <c r="F28" s="71"/>
      <c r="G28" s="66"/>
      <c r="H28" s="72">
        <f>E28*D28/1000</f>
        <v>312</v>
      </c>
    </row>
    <row r="29" spans="2:8">
      <c r="B29" s="71">
        <v>13</v>
      </c>
      <c r="C29" s="66">
        <v>8</v>
      </c>
      <c r="D29" s="66">
        <v>880</v>
      </c>
      <c r="E29" s="77">
        <v>220</v>
      </c>
      <c r="F29" s="71">
        <f t="shared" si="1"/>
        <v>193.6</v>
      </c>
      <c r="G29" s="66"/>
      <c r="H29" s="72"/>
    </row>
    <row r="30" spans="2:8" ht="15" thickBot="1">
      <c r="B30" s="73">
        <v>14</v>
      </c>
      <c r="C30" s="74">
        <v>12</v>
      </c>
      <c r="D30" s="74">
        <v>4200</v>
      </c>
      <c r="E30" s="78">
        <v>8</v>
      </c>
      <c r="F30" s="73"/>
      <c r="G30" s="74"/>
      <c r="H30" s="75">
        <f t="shared" ref="H30" si="2">E30*D30/1000</f>
        <v>33.6</v>
      </c>
    </row>
    <row r="31" spans="2:8">
      <c r="B31" s="67" t="s">
        <v>187</v>
      </c>
      <c r="C31" s="67"/>
      <c r="D31" s="67"/>
      <c r="E31" s="79"/>
      <c r="F31" s="80">
        <f>SUM(F17:F30)</f>
        <v>3233.2999999999993</v>
      </c>
      <c r="G31" s="67">
        <f t="shared" ref="G31:H31" si="3">SUM(G17:G30)</f>
        <v>36.86</v>
      </c>
      <c r="H31" s="81">
        <f t="shared" si="3"/>
        <v>345.6</v>
      </c>
    </row>
    <row r="32" spans="2:8">
      <c r="B32" s="66" t="s">
        <v>186</v>
      </c>
      <c r="C32" s="66"/>
      <c r="D32" s="66"/>
      <c r="E32" s="77"/>
      <c r="F32" s="71">
        <v>0.39500000000000002</v>
      </c>
      <c r="G32" s="66">
        <v>0.61699999999999999</v>
      </c>
      <c r="H32" s="72">
        <v>0.88800000000000001</v>
      </c>
    </row>
    <row r="33" spans="2:11" ht="15.75" thickBot="1">
      <c r="B33" s="91" t="s">
        <v>188</v>
      </c>
      <c r="C33" s="91"/>
      <c r="D33" s="91"/>
      <c r="E33" s="117"/>
      <c r="F33" s="118">
        <f>ROUND(F31*F32,0)</f>
        <v>1277</v>
      </c>
      <c r="G33" s="119">
        <f t="shared" ref="G33:H33" si="4">ROUND(G31*G32,0)</f>
        <v>23</v>
      </c>
      <c r="H33" s="120">
        <f t="shared" si="4"/>
        <v>307</v>
      </c>
    </row>
    <row r="34" spans="2:11">
      <c r="B34" s="66"/>
      <c r="C34" s="66"/>
      <c r="D34" s="66"/>
      <c r="E34" s="66"/>
      <c r="F34" s="67"/>
      <c r="G34" s="67"/>
      <c r="H34" s="67"/>
    </row>
    <row r="36" spans="2:11">
      <c r="I36">
        <v>1.23</v>
      </c>
      <c r="J36">
        <v>2.74</v>
      </c>
    </row>
    <row r="37" spans="2:11">
      <c r="B37" t="s">
        <v>278</v>
      </c>
      <c r="I37">
        <v>1</v>
      </c>
      <c r="J37">
        <f>2.74/1.23</f>
        <v>2.2276422764227646</v>
      </c>
    </row>
    <row r="38" spans="2:11">
      <c r="J38">
        <v>2.48</v>
      </c>
      <c r="K38">
        <f>2.48*1.23</f>
        <v>3.0503999999999998</v>
      </c>
    </row>
    <row r="39" spans="2:11">
      <c r="I39">
        <v>5520</v>
      </c>
    </row>
    <row r="40" spans="2:11" ht="57">
      <c r="B40" s="92" t="s">
        <v>190</v>
      </c>
      <c r="C40" s="66"/>
      <c r="D40" s="66">
        <v>0.68</v>
      </c>
      <c r="E40" s="66" t="s">
        <v>191</v>
      </c>
      <c r="F40" s="66"/>
      <c r="G40" s="66"/>
      <c r="H40" s="66"/>
      <c r="I40">
        <v>1.23</v>
      </c>
      <c r="J40">
        <f>5520*1.3</f>
        <v>7176</v>
      </c>
    </row>
    <row r="41" spans="2:11">
      <c r="B41" s="66" t="s">
        <v>192</v>
      </c>
      <c r="C41" s="66"/>
      <c r="D41" s="66">
        <v>242</v>
      </c>
      <c r="E41" s="66" t="s">
        <v>193</v>
      </c>
      <c r="F41" s="66"/>
      <c r="G41" s="66"/>
      <c r="H41" s="66"/>
      <c r="I41">
        <f>I40*I39</f>
        <v>6789.5999999999995</v>
      </c>
    </row>
    <row r="42" spans="2:11">
      <c r="B42" s="66" t="s">
        <v>194</v>
      </c>
      <c r="C42" s="66"/>
      <c r="D42" s="66">
        <v>220</v>
      </c>
      <c r="E42" s="66" t="s">
        <v>191</v>
      </c>
      <c r="F42" s="66"/>
      <c r="G42" s="66"/>
      <c r="H42" s="66"/>
      <c r="I42">
        <f>I41*1.3</f>
        <v>8826.48</v>
      </c>
    </row>
    <row r="43" spans="2:11">
      <c r="B43" s="66" t="s">
        <v>195</v>
      </c>
      <c r="C43" s="66"/>
      <c r="D43" s="66">
        <v>1418</v>
      </c>
      <c r="E43" s="66" t="s">
        <v>191</v>
      </c>
      <c r="F43" s="66"/>
      <c r="G43" s="66"/>
      <c r="H43" s="66"/>
    </row>
    <row r="44" spans="2:11">
      <c r="B44" s="66"/>
      <c r="C44" s="66"/>
      <c r="D44" s="66"/>
      <c r="E44" s="66"/>
      <c r="F44" s="66"/>
      <c r="G44" s="66"/>
      <c r="H44" s="66"/>
      <c r="I44">
        <f>5520/1000</f>
        <v>5.52</v>
      </c>
      <c r="J44" t="s">
        <v>307</v>
      </c>
    </row>
    <row r="45" spans="2:11" ht="15">
      <c r="B45" s="66" t="s">
        <v>196</v>
      </c>
      <c r="C45" s="66"/>
      <c r="D45" s="91">
        <v>1035</v>
      </c>
      <c r="E45" s="66" t="s">
        <v>191</v>
      </c>
      <c r="F45" s="66" t="s">
        <v>199</v>
      </c>
      <c r="G45" s="66">
        <v>1607</v>
      </c>
      <c r="H45" s="66" t="s">
        <v>191</v>
      </c>
    </row>
    <row r="46" spans="2:11">
      <c r="B46" s="66" t="s">
        <v>197</v>
      </c>
      <c r="C46" s="66"/>
      <c r="D46" s="66">
        <v>266</v>
      </c>
      <c r="E46" s="66" t="s">
        <v>191</v>
      </c>
      <c r="F46" s="66" t="s">
        <v>197</v>
      </c>
      <c r="G46" s="66">
        <v>577</v>
      </c>
      <c r="H46" s="66" t="s">
        <v>191</v>
      </c>
    </row>
    <row r="47" spans="2:11">
      <c r="B47" s="66"/>
      <c r="C47" s="66"/>
      <c r="D47" s="66">
        <v>138</v>
      </c>
      <c r="E47" s="66" t="s">
        <v>191</v>
      </c>
      <c r="F47" s="66"/>
      <c r="G47" s="66"/>
      <c r="H47" s="66"/>
    </row>
    <row r="48" spans="2:11">
      <c r="B48" s="66"/>
      <c r="C48" s="66"/>
      <c r="D48" s="66">
        <v>173</v>
      </c>
      <c r="E48" s="66" t="s">
        <v>191</v>
      </c>
      <c r="F48" s="66"/>
      <c r="G48" s="66"/>
      <c r="H48" s="66"/>
    </row>
    <row r="49" spans="2:8" ht="15">
      <c r="B49" s="66"/>
      <c r="C49" s="66"/>
      <c r="D49" s="91">
        <f>D46+D47+D48</f>
        <v>577</v>
      </c>
      <c r="E49" s="66" t="s">
        <v>198</v>
      </c>
      <c r="F49" s="66"/>
      <c r="G49" s="66"/>
      <c r="H49" s="66"/>
    </row>
    <row r="50" spans="2:8">
      <c r="B50" s="66"/>
      <c r="C50" s="66"/>
      <c r="D50" s="66"/>
      <c r="E50" s="66"/>
      <c r="F50" s="66"/>
      <c r="G50" s="66"/>
      <c r="H50" s="66"/>
    </row>
    <row r="51" spans="2:8" ht="15">
      <c r="B51" s="66"/>
      <c r="C51" s="66"/>
      <c r="D51" s="91">
        <f>D45+D49</f>
        <v>1612</v>
      </c>
      <c r="E51" s="66"/>
      <c r="F51" s="66"/>
      <c r="G51" s="66"/>
      <c r="H51" s="66"/>
    </row>
    <row r="57" spans="2:8" ht="15.75" thickBot="1">
      <c r="B57" s="90" t="s">
        <v>211</v>
      </c>
    </row>
    <row r="58" spans="2:8">
      <c r="B58" s="68" t="s">
        <v>189</v>
      </c>
      <c r="C58" s="69" t="s">
        <v>200</v>
      </c>
      <c r="D58" s="69" t="s">
        <v>201</v>
      </c>
      <c r="E58" s="69" t="s">
        <v>193</v>
      </c>
      <c r="F58" s="69" t="s">
        <v>202</v>
      </c>
      <c r="G58" s="69" t="s">
        <v>203</v>
      </c>
      <c r="H58" s="70" t="s">
        <v>204</v>
      </c>
    </row>
    <row r="59" spans="2:8">
      <c r="B59" s="71">
        <v>1</v>
      </c>
      <c r="C59" s="66">
        <v>18</v>
      </c>
      <c r="D59" s="66">
        <v>9.74</v>
      </c>
      <c r="E59" s="66">
        <v>4</v>
      </c>
      <c r="F59" s="66"/>
      <c r="G59" s="66"/>
      <c r="H59" s="72">
        <v>39.1</v>
      </c>
    </row>
    <row r="60" spans="2:8">
      <c r="B60" s="71">
        <v>2</v>
      </c>
      <c r="C60" s="66">
        <v>18</v>
      </c>
      <c r="D60" s="66">
        <v>3.27</v>
      </c>
      <c r="E60" s="66">
        <v>4</v>
      </c>
      <c r="F60" s="66"/>
      <c r="G60" s="66"/>
      <c r="H60" s="72">
        <v>13.1</v>
      </c>
    </row>
    <row r="61" spans="2:8">
      <c r="B61" s="71">
        <v>3</v>
      </c>
      <c r="C61" s="66">
        <v>14</v>
      </c>
      <c r="D61" s="66">
        <v>3.3</v>
      </c>
      <c r="E61" s="66">
        <v>2</v>
      </c>
      <c r="F61" s="66"/>
      <c r="G61" s="66">
        <v>6.6</v>
      </c>
      <c r="H61" s="72"/>
    </row>
    <row r="62" spans="2:8">
      <c r="B62" s="71">
        <v>4</v>
      </c>
      <c r="C62" s="66">
        <v>14</v>
      </c>
      <c r="D62" s="66">
        <v>3.58</v>
      </c>
      <c r="E62" s="66">
        <v>2</v>
      </c>
      <c r="F62" s="66"/>
      <c r="G62" s="66">
        <v>7.2</v>
      </c>
      <c r="H62" s="72"/>
    </row>
    <row r="63" spans="2:8">
      <c r="B63" s="71">
        <v>5</v>
      </c>
      <c r="C63" s="66">
        <v>6</v>
      </c>
      <c r="D63" s="66">
        <v>1.3</v>
      </c>
      <c r="E63" s="66">
        <v>17</v>
      </c>
      <c r="F63" s="66">
        <v>22.1</v>
      </c>
      <c r="G63" s="66"/>
      <c r="H63" s="72"/>
    </row>
    <row r="64" spans="2:8">
      <c r="B64" s="71">
        <v>6</v>
      </c>
      <c r="C64" s="66">
        <v>6</v>
      </c>
      <c r="D64" s="66">
        <v>1.64</v>
      </c>
      <c r="E64" s="66">
        <v>23</v>
      </c>
      <c r="F64" s="66">
        <v>37.700000000000003</v>
      </c>
      <c r="G64" s="66"/>
      <c r="H64" s="72"/>
    </row>
    <row r="65" spans="2:8">
      <c r="B65" s="71">
        <v>7</v>
      </c>
      <c r="C65" s="66">
        <v>18</v>
      </c>
      <c r="D65" s="66">
        <v>7.2</v>
      </c>
      <c r="E65" s="66">
        <v>4</v>
      </c>
      <c r="F65" s="66"/>
      <c r="G65" s="66"/>
      <c r="H65" s="72">
        <v>28.8</v>
      </c>
    </row>
    <row r="66" spans="2:8">
      <c r="B66" s="71">
        <v>8</v>
      </c>
      <c r="C66" s="66">
        <v>14</v>
      </c>
      <c r="D66" s="66">
        <v>6.52</v>
      </c>
      <c r="E66" s="66">
        <v>2</v>
      </c>
      <c r="F66" s="66"/>
      <c r="G66" s="66">
        <v>13</v>
      </c>
      <c r="H66" s="72"/>
    </row>
    <row r="67" spans="2:8">
      <c r="B67" s="71">
        <v>9</v>
      </c>
      <c r="C67" s="66">
        <v>6</v>
      </c>
      <c r="D67" s="66">
        <v>1.64</v>
      </c>
      <c r="E67" s="66">
        <v>35</v>
      </c>
      <c r="F67" s="66">
        <v>57.4</v>
      </c>
      <c r="G67" s="66"/>
      <c r="H67" s="72"/>
    </row>
    <row r="68" spans="2:8">
      <c r="B68" s="71">
        <v>10</v>
      </c>
      <c r="C68" s="66">
        <v>14</v>
      </c>
      <c r="D68" s="66">
        <v>5.67</v>
      </c>
      <c r="E68" s="66">
        <v>2</v>
      </c>
      <c r="F68" s="66"/>
      <c r="G68" s="66">
        <v>11.3</v>
      </c>
      <c r="H68" s="72"/>
    </row>
    <row r="69" spans="2:8">
      <c r="B69" s="71">
        <v>11</v>
      </c>
      <c r="C69" s="66">
        <v>14</v>
      </c>
      <c r="D69" s="66">
        <v>4.63</v>
      </c>
      <c r="E69" s="66">
        <v>4</v>
      </c>
      <c r="F69" s="66"/>
      <c r="G69" s="66">
        <v>18.5</v>
      </c>
      <c r="H69" s="72"/>
    </row>
    <row r="70" spans="2:8" ht="15" thickBot="1">
      <c r="B70" s="73">
        <v>12</v>
      </c>
      <c r="C70" s="74">
        <v>6</v>
      </c>
      <c r="D70" s="74">
        <v>1.64</v>
      </c>
      <c r="E70" s="74">
        <v>29</v>
      </c>
      <c r="F70" s="74">
        <v>47.6</v>
      </c>
      <c r="G70" s="74"/>
      <c r="H70" s="75"/>
    </row>
    <row r="71" spans="2:8">
      <c r="B71" s="67"/>
      <c r="C71" s="67"/>
      <c r="D71" s="67" t="s">
        <v>205</v>
      </c>
      <c r="E71" s="67" t="s">
        <v>206</v>
      </c>
      <c r="F71" s="67">
        <v>164.8</v>
      </c>
      <c r="G71" s="67">
        <v>56.7</v>
      </c>
      <c r="H71" s="67">
        <v>80.8</v>
      </c>
    </row>
    <row r="72" spans="2:8">
      <c r="B72" s="66"/>
      <c r="C72" s="66"/>
      <c r="D72" s="66" t="s">
        <v>207</v>
      </c>
      <c r="E72" s="66" t="s">
        <v>191</v>
      </c>
      <c r="F72" s="66">
        <v>0.222</v>
      </c>
      <c r="G72" s="66">
        <v>1.208</v>
      </c>
      <c r="H72" s="66">
        <v>1.998</v>
      </c>
    </row>
    <row r="73" spans="2:8">
      <c r="B73" s="66"/>
      <c r="C73" s="66"/>
      <c r="D73" s="66" t="s">
        <v>208</v>
      </c>
      <c r="E73" s="66" t="s">
        <v>191</v>
      </c>
      <c r="F73" s="66">
        <v>36.6</v>
      </c>
      <c r="G73" s="66">
        <v>68.400000000000006</v>
      </c>
      <c r="H73" s="66">
        <v>161.5</v>
      </c>
    </row>
    <row r="74" spans="2:8" ht="15">
      <c r="B74" s="66"/>
      <c r="C74" s="66"/>
      <c r="D74" s="91" t="s">
        <v>209</v>
      </c>
      <c r="E74" s="91" t="s">
        <v>210</v>
      </c>
      <c r="F74" s="66"/>
      <c r="G74" s="66"/>
      <c r="H74" s="66"/>
    </row>
    <row r="75" spans="2:8">
      <c r="B75" s="66"/>
      <c r="C75" s="66"/>
      <c r="D75" s="66"/>
      <c r="E75" s="66"/>
      <c r="F75" s="66"/>
      <c r="G75" s="66"/>
      <c r="H75" s="66"/>
    </row>
    <row r="76" spans="2:8" ht="15">
      <c r="B76" s="90" t="s">
        <v>212</v>
      </c>
      <c r="C76" s="66"/>
      <c r="D76" s="66"/>
      <c r="E76" s="66"/>
      <c r="F76" s="66"/>
      <c r="G76" s="66"/>
      <c r="H76" s="66"/>
    </row>
    <row r="77" spans="2:8">
      <c r="B77" s="66"/>
      <c r="C77" s="66"/>
      <c r="D77" s="66"/>
      <c r="E77" s="66"/>
      <c r="F77" s="66"/>
      <c r="G77" s="66"/>
      <c r="H77" s="66"/>
    </row>
    <row r="78" spans="2:8">
      <c r="B78" s="66"/>
      <c r="C78" s="66"/>
      <c r="D78" s="66"/>
      <c r="E78" s="66"/>
      <c r="F78" s="66"/>
      <c r="G78" s="66"/>
      <c r="H78" s="66"/>
    </row>
    <row r="79" spans="2:8">
      <c r="B79" s="66"/>
      <c r="C79" s="66"/>
      <c r="D79" s="66"/>
      <c r="E79" s="66"/>
      <c r="F79" s="66"/>
      <c r="G79" s="66"/>
      <c r="H79" s="66"/>
    </row>
    <row r="80" spans="2:8">
      <c r="B80" s="66"/>
      <c r="C80" s="66"/>
      <c r="D80" s="66"/>
      <c r="E80" s="66"/>
      <c r="F80" s="66"/>
      <c r="G80" s="66"/>
      <c r="H80" s="66"/>
    </row>
    <row r="81" spans="2:8">
      <c r="B81" s="66"/>
      <c r="C81" s="66"/>
      <c r="D81" s="66"/>
      <c r="E81" s="66"/>
      <c r="F81" s="66"/>
      <c r="G81" s="66"/>
      <c r="H81" s="66"/>
    </row>
    <row r="82" spans="2:8">
      <c r="B82" s="66"/>
      <c r="C82" s="66"/>
      <c r="D82" s="66"/>
      <c r="E82" s="66"/>
      <c r="F82" s="66"/>
      <c r="G82" s="66"/>
      <c r="H82" s="66"/>
    </row>
    <row r="83" spans="2:8">
      <c r="B83" s="66"/>
      <c r="C83" s="66"/>
      <c r="D83" s="66"/>
      <c r="E83" s="66"/>
      <c r="F83" s="66"/>
      <c r="G83" s="66"/>
      <c r="H83" s="66"/>
    </row>
    <row r="84" spans="2:8">
      <c r="B84" s="66"/>
      <c r="C84" s="66"/>
      <c r="D84" s="66"/>
      <c r="E84" s="66"/>
      <c r="F84" s="66"/>
      <c r="G84" s="66"/>
      <c r="H84" s="66"/>
    </row>
    <row r="85" spans="2:8">
      <c r="B85" s="66"/>
      <c r="C85" s="66"/>
      <c r="D85" s="66"/>
      <c r="E85" s="66"/>
      <c r="F85" s="66"/>
      <c r="G85" s="66"/>
      <c r="H85" s="66"/>
    </row>
    <row r="86" spans="2:8">
      <c r="B86" s="66"/>
      <c r="C86" s="66"/>
      <c r="D86" s="66"/>
      <c r="E86" s="66"/>
      <c r="F86" s="66"/>
      <c r="G86" s="66"/>
      <c r="H86" s="66"/>
    </row>
    <row r="87" spans="2:8">
      <c r="B87" s="66"/>
      <c r="C87" s="66"/>
      <c r="D87" s="66"/>
      <c r="E87" s="66"/>
      <c r="F87" s="66"/>
      <c r="G87" s="66"/>
      <c r="H87" s="66"/>
    </row>
    <row r="88" spans="2:8">
      <c r="B88" s="66"/>
      <c r="C88" s="66"/>
      <c r="D88" s="66"/>
      <c r="E88" s="66"/>
      <c r="F88" s="66"/>
      <c r="G88" s="66"/>
      <c r="H88" s="66"/>
    </row>
    <row r="89" spans="2:8">
      <c r="B89" s="66"/>
      <c r="C89" s="66"/>
      <c r="D89" s="66"/>
      <c r="E89" s="66"/>
      <c r="F89" s="66"/>
      <c r="G89" s="66"/>
      <c r="H89" s="66"/>
    </row>
    <row r="90" spans="2:8">
      <c r="B90" s="66"/>
      <c r="C90" s="66"/>
      <c r="D90" s="66"/>
      <c r="E90" s="66"/>
      <c r="F90" s="66"/>
      <c r="G90" s="66"/>
      <c r="H90" s="66"/>
    </row>
    <row r="91" spans="2:8">
      <c r="B91" s="66"/>
      <c r="C91" s="66"/>
      <c r="D91" s="66"/>
      <c r="E91" s="66"/>
      <c r="F91" s="66"/>
      <c r="G91" s="66"/>
      <c r="H91" s="66"/>
    </row>
    <row r="92" spans="2:8">
      <c r="B92" s="66"/>
      <c r="C92" s="66"/>
      <c r="D92" s="66"/>
      <c r="E92" s="66"/>
      <c r="F92" s="66"/>
      <c r="G92" s="66"/>
      <c r="H92" s="66"/>
    </row>
    <row r="93" spans="2:8">
      <c r="B93" s="66"/>
      <c r="C93" s="66"/>
      <c r="D93" s="66"/>
      <c r="E93" s="66"/>
      <c r="F93" s="66"/>
      <c r="G93" s="66"/>
      <c r="H93" s="66"/>
    </row>
    <row r="94" spans="2:8">
      <c r="B94" s="66"/>
      <c r="C94" s="66"/>
      <c r="D94" s="66"/>
      <c r="E94" s="66"/>
      <c r="F94" s="66"/>
      <c r="G94" s="66"/>
      <c r="H94" s="66"/>
    </row>
    <row r="95" spans="2:8">
      <c r="B95" s="66"/>
      <c r="C95" s="66"/>
      <c r="D95" s="66"/>
      <c r="E95" s="66"/>
      <c r="F95" s="66"/>
      <c r="G95" s="66"/>
      <c r="H95" s="66"/>
    </row>
    <row r="96" spans="2:8">
      <c r="B96" s="66"/>
      <c r="C96" s="66"/>
      <c r="D96" s="66"/>
      <c r="E96" s="66"/>
      <c r="F96" s="66"/>
      <c r="G96" s="66"/>
      <c r="H96" s="66"/>
    </row>
    <row r="97" spans="2:8">
      <c r="B97" s="66"/>
      <c r="C97" s="66"/>
      <c r="D97" s="66"/>
      <c r="E97" s="66"/>
      <c r="F97" s="66"/>
      <c r="G97" s="66"/>
      <c r="H97" s="66"/>
    </row>
    <row r="98" spans="2:8">
      <c r="B98" s="66"/>
      <c r="C98" s="66"/>
      <c r="D98" s="66"/>
      <c r="E98" s="66"/>
      <c r="F98" s="66"/>
      <c r="G98" s="66"/>
      <c r="H98" s="66"/>
    </row>
    <row r="99" spans="2:8">
      <c r="B99" s="66"/>
      <c r="C99" s="66"/>
      <c r="D99" s="66"/>
      <c r="E99" s="66"/>
      <c r="F99" s="66"/>
      <c r="G99" s="66"/>
      <c r="H99" s="66"/>
    </row>
    <row r="100" spans="2:8">
      <c r="B100" s="66"/>
      <c r="C100" s="66"/>
      <c r="D100" s="66"/>
      <c r="E100" s="66"/>
      <c r="F100" s="66"/>
      <c r="G100" s="66"/>
      <c r="H100" s="66"/>
    </row>
    <row r="101" spans="2:8">
      <c r="B101" s="66"/>
      <c r="C101" s="66"/>
      <c r="D101" s="66"/>
      <c r="E101" s="66"/>
      <c r="F101" s="66"/>
      <c r="G101" s="66"/>
      <c r="H101" s="66"/>
    </row>
    <row r="102" spans="2:8">
      <c r="B102" s="66"/>
      <c r="C102" s="66"/>
      <c r="D102" s="66"/>
      <c r="E102" s="66"/>
      <c r="F102" s="66"/>
      <c r="G102" s="66"/>
      <c r="H102" s="66"/>
    </row>
    <row r="103" spans="2:8">
      <c r="B103" s="66"/>
      <c r="C103" s="66"/>
      <c r="D103" s="66"/>
      <c r="E103" s="66"/>
      <c r="F103" s="66"/>
      <c r="G103" s="66"/>
      <c r="H103" s="66"/>
    </row>
    <row r="117" spans="2:4">
      <c r="B117" t="s">
        <v>236</v>
      </c>
      <c r="C117" t="s">
        <v>237</v>
      </c>
      <c r="D117" t="s">
        <v>238</v>
      </c>
    </row>
    <row r="118" spans="2:4" ht="30" customHeight="1">
      <c r="B118" s="66" t="s">
        <v>214</v>
      </c>
      <c r="C118" s="66"/>
      <c r="D118" s="66"/>
    </row>
    <row r="119" spans="2:4" ht="30" customHeight="1">
      <c r="B119" s="92" t="s">
        <v>213</v>
      </c>
      <c r="C119" s="92" t="s">
        <v>215</v>
      </c>
      <c r="D119" s="92"/>
    </row>
    <row r="120" spans="2:4" ht="30" customHeight="1">
      <c r="B120" s="92" t="s">
        <v>239</v>
      </c>
      <c r="C120" s="92" t="s">
        <v>240</v>
      </c>
      <c r="D120" s="92"/>
    </row>
    <row r="121" spans="2:4" ht="30" customHeight="1">
      <c r="B121" s="92" t="s">
        <v>216</v>
      </c>
      <c r="C121" s="92" t="s">
        <v>229</v>
      </c>
      <c r="D121" s="92"/>
    </row>
    <row r="122" spans="2:4" ht="30" customHeight="1">
      <c r="B122" s="92" t="s">
        <v>217</v>
      </c>
      <c r="C122" s="92" t="s">
        <v>230</v>
      </c>
      <c r="D122" s="92"/>
    </row>
    <row r="123" spans="2:4" ht="30" customHeight="1">
      <c r="B123" s="92" t="s">
        <v>218</v>
      </c>
      <c r="C123" s="92" t="s">
        <v>219</v>
      </c>
      <c r="D123" s="92"/>
    </row>
    <row r="124" spans="2:4" ht="5.25" customHeight="1">
      <c r="B124" s="92"/>
      <c r="C124" s="92"/>
      <c r="D124" s="92"/>
    </row>
    <row r="125" spans="2:4" ht="30" customHeight="1">
      <c r="B125" s="92" t="s">
        <v>220</v>
      </c>
      <c r="C125" s="92" t="s">
        <v>221</v>
      </c>
      <c r="D125" s="92"/>
    </row>
    <row r="126" spans="2:4" ht="30" customHeight="1">
      <c r="B126" s="92" t="s">
        <v>218</v>
      </c>
      <c r="C126" s="92" t="s">
        <v>222</v>
      </c>
      <c r="D126" s="92"/>
    </row>
    <row r="127" spans="2:4" ht="30" customHeight="1">
      <c r="B127" s="92" t="s">
        <v>218</v>
      </c>
      <c r="C127" s="92" t="s">
        <v>228</v>
      </c>
      <c r="D127" s="92"/>
    </row>
    <row r="128" spans="2:4" ht="30" customHeight="1">
      <c r="B128" s="92" t="s">
        <v>231</v>
      </c>
      <c r="C128" s="92" t="s">
        <v>232</v>
      </c>
      <c r="D128" s="92"/>
    </row>
    <row r="129" spans="2:4" ht="5.25" customHeight="1">
      <c r="B129" s="92"/>
      <c r="C129" s="92"/>
      <c r="D129" s="92"/>
    </row>
    <row r="130" spans="2:4" ht="30" customHeight="1">
      <c r="B130" s="92" t="s">
        <v>223</v>
      </c>
      <c r="C130" s="92" t="s">
        <v>235</v>
      </c>
      <c r="D130" s="92"/>
    </row>
    <row r="131" spans="2:4" ht="30" customHeight="1">
      <c r="B131" s="92" t="s">
        <v>224</v>
      </c>
      <c r="C131" s="92" t="s">
        <v>225</v>
      </c>
      <c r="D131" s="92"/>
    </row>
    <row r="132" spans="2:4" ht="30" customHeight="1">
      <c r="B132" s="92" t="s">
        <v>226</v>
      </c>
      <c r="C132" s="92" t="s">
        <v>227</v>
      </c>
      <c r="D132" s="92"/>
    </row>
    <row r="133" spans="2:4" ht="4.5" customHeight="1">
      <c r="B133" s="92"/>
      <c r="C133" s="92"/>
      <c r="D133" s="92"/>
    </row>
    <row r="134" spans="2:4" ht="30" customHeight="1">
      <c r="B134" s="93" t="s">
        <v>233</v>
      </c>
      <c r="C134" s="93" t="s">
        <v>234</v>
      </c>
      <c r="D134" s="93"/>
    </row>
  </sheetData>
  <hyperlinks>
    <hyperlink ref="H10" r:id="rId1"/>
  </hyperlinks>
  <pageMargins left="0.7" right="0.7" top="0.75" bottom="0.75" header="0.3" footer="0.3"/>
  <pageSetup paperSize="9" orientation="landscape" horizontalDpi="0" verticalDpi="0"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E23"/>
  <sheetViews>
    <sheetView topLeftCell="A10" workbookViewId="0">
      <selection activeCell="D26" sqref="D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ProductBacklog</vt:lpstr>
      <vt:lpstr>01_Sprint</vt:lpstr>
      <vt:lpstr>02_Sprint</vt:lpstr>
      <vt:lpstr>03_Sprint</vt:lpstr>
      <vt:lpstr>04_Sprint</vt:lpstr>
      <vt:lpstr>05_Sprint</vt:lpstr>
      <vt:lpstr>Piasek i stal</vt:lpstr>
      <vt:lpstr>Warunki uruchomienia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2013-05-20T16:26:12Z</cp:lastPrinted>
  <dcterms:created xsi:type="dcterms:W3CDTF">2012-12-30T11:00:58Z</dcterms:created>
  <dcterms:modified xsi:type="dcterms:W3CDTF">2013-06-27T16:48:10Z</dcterms:modified>
</cp:coreProperties>
</file>