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activeTab="10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Arkusz2" sheetId="18" r:id="rId10"/>
    <sheet name="09_Sprint" sheetId="17" r:id="rId11"/>
    <sheet name="Brama garazowa" sheetId="16" r:id="rId12"/>
    <sheet name="Dachówki i okna" sheetId="14" r:id="rId13"/>
    <sheet name="Strop" sheetId="11" r:id="rId14"/>
    <sheet name="Bloczki silikatowe" sheetId="10" r:id="rId15"/>
    <sheet name="Piasek i stal" sheetId="7" r:id="rId16"/>
    <sheet name="Warunki uruchomienia" sheetId="8" r:id="rId17"/>
    <sheet name="Nadproża" sheetId="12" r:id="rId18"/>
  </sheets>
  <calcPr calcId="124519"/>
</workbook>
</file>

<file path=xl/calcChain.xml><?xml version="1.0" encoding="utf-8"?>
<calcChain xmlns="http://schemas.openxmlformats.org/spreadsheetml/2006/main">
  <c r="C26" i="17"/>
  <c r="C33"/>
  <c r="C39" l="1"/>
  <c r="G27" i="14"/>
  <c r="F24"/>
  <c r="F23"/>
  <c r="F22"/>
  <c r="F21"/>
  <c r="F20"/>
  <c r="F19"/>
  <c r="C24"/>
  <c r="C23"/>
  <c r="C22"/>
  <c r="C21"/>
  <c r="C20"/>
  <c r="C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<sst xmlns="http://schemas.openxmlformats.org/spreadsheetml/2006/main" count="1125" uniqueCount="655">
  <si>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</si>
  <si>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</si>
  <si>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</si>
  <si>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</si>
  <si>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</si>
  <si>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</si>
  <si>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</si>
  <si>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</si>
  <si>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</si>
  <si>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</si>
  <si>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</si>
  <si>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</si>
  <si>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</si>
  <si>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</si>
  <si>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</si>
  <si>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</si>
  <si>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</si>
  <si>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</si>
  <si>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</si>
  <si>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</si>
  <si>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</si>
  <si>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</si>
  <si>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</si>
  <si>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</si>
  <si>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</si>
  <si>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</si>
  <si>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</si>
  <si>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</si>
  <si>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</si>
  <si>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</si>
  <si>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</si>
  <si>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</si>
  <si>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</si>
  <si>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</si>
  <si>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</si>
  <si>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</si>
  <si>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</si>
  <si>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</si>
  <si>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</si>
  <si>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</si>
  <si>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</si>
  <si>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</si>
  <si>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</si>
  <si>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</si>
  <si>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</si>
  <si>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</si>
  <si>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</si>
  <si>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</si>
  <si>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</si>
  <si>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</si>
  <si>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</si>
  <si>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</si>
  <si>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</si>
  <si>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</si>
  <si>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</si>
  <si>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</si>
  <si>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</si>
  <si>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</si>
  <si>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</si>
  <si>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</si>
  <si>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</si>
  <si>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</si>
  <si>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</si>
  <si>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</si>
  <si>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</si>
  <si>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</si>
  <si>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</si>
  <si>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</si>
  <si>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</si>
  <si>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</si>
  <si>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</si>
  <si>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</si>
  <si>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</si>
  <si>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</si>
  <si>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</si>
  <si>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</si>
  <si>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</si>
  <si>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</si>
  <si>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</si>
  <si>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</si>
  <si>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</si>
  <si>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</si>
  <si>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</si>
  <si>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</si>
  <si>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</si>
  <si>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</si>
  <si>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</si>
  <si>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</si>
  <si>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</si>
  <si>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</si>
  <si>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</si>
  <si>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</si>
  <si>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</si>
  <si>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</si>
  <si>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</si>
  <si>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</si>
  <si>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</si>
  <si>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</si>
  <si>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</si>
  <si>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</si>
  <si>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</si>
  <si>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</si>
  <si>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</si>
  <si>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</si>
  <si>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</si>
  <si>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</si>
  <si>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</si>
  <si>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</si>
  <si>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</si>
  <si>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</si>
  <si>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</si>
  <si>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</si>
  <si>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</si>
  <si>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</si>
  <si>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</si>
  <si>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</si>
  <si>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</si>
  <si>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</si>
  <si>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</si>
  <si>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</si>
  <si>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</si>
  <si>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</si>
  <si>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</si>
  <si>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</si>
  <si>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</si>
  <si>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</si>
  <si>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</si>
  <si>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</si>
  <si>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</si>
  <si>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</si>
  <si>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</si>
  <si>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</si>
  <si>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</si>
  <si>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</si>
  <si>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</si>
  <si>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</si>
  <si>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</si>
  <si>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</si>
  <si>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</si>
  <si>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</si>
  <si>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</si>
  <si>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</si>
  <si>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</si>
  <si>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</si>
  <si>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</si>
  <si>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</si>
  <si>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</si>
  <si>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</si>
  <si>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</si>
  <si>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</si>
  <si>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</si>
  <si>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</si>
  <si>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</si>
  <si>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</si>
  <si>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</si>
  <si>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</si>
  <si>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</si>
  <si>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</si>
  <si>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</si>
  <si>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</si>
  <si>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</si>
  <si>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</si>
  <si>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</si>
  <si>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</si>
  <si>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</si>
  <si>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</si>
  <si>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</si>
  <si>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</si>
  <si>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</si>
  <si>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</si>
  <si>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</si>
  <si>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</si>
  <si>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</si>
  <si>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</si>
  <si>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</si>
  <si>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</si>
  <si>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</si>
  <si>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</si>
  <si>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</si>
  <si>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</si>
  <si>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</si>
  <si>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</si>
  <si>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</si>
  <si>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</si>
  <si>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</si>
  <si>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</si>
  <si>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</si>
  <si>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</si>
  <si>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</si>
  <si>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</si>
  <si>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</si>
  <si>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</si>
  <si>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</si>
  <si>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</si>
  <si>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</si>
  <si>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</si>
  <si>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</si>
  <si>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</si>
  <si>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</si>
  <si>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</si>
  <si>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</si>
  <si>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</si>
  <si>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</si>
  <si>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</si>
  <si>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</si>
  <si>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</si>
  <si>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</si>
  <si>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</si>
  <si>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</si>
  <si>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</si>
  <si>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</si>
  <si>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</si>
  <si>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</si>
  <si>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</si>
  <si>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</si>
  <si>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</si>
  <si>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</si>
  <si>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</si>
  <si>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</si>
  <si>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</si>
  <si>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</si>
  <si>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</si>
  <si>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</si>
  <si>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</si>
  <si>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</si>
  <si>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</si>
  <si>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</si>
  <si>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</si>
  <si>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</si>
  <si>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</si>
  <si>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</si>
  <si>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</si>
  <si>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</si>
  <si>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</si>
  <si>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</si>
  <si>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</si>
  <si>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</si>
  <si>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</si>
  <si>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</si>
  <si>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</si>
  <si>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</si>
  <si>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</si>
  <si>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</si>
  <si>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</si>
  <si>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</si>
  <si>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</si>
  <si>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</si>
  <si>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</si>
  <si>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</si>
  <si>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</si>
  <si>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</si>
  <si>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</si>
  <si>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</si>
  <si>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</si>
  <si>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</si>
  <si>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</si>
  <si>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</si>
  <si>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</si>
  <si>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</si>
  <si>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</si>
  <si>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</si>
  <si>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</si>
  <si>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</si>
  <si>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</si>
  <si>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</si>
  <si>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</si>
  <si>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</si>
  <si>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</si>
  <si>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</si>
  <si>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</si>
  <si>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</si>
  <si>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</si>
  <si>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</si>
  <si>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</si>
  <si>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</si>
  <si>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</si>
  <si>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</si>
  <si>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</si>
  <si>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</si>
  <si>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</si>
  <si>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</si>
  <si>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</si>
  <si>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</si>
  <si>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</si>
  <si>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</si>
  <si>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</si>
  <si>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</si>
  <si>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</si>
  <si>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</si>
  <si>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</si>
  <si>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</si>
  <si>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</si>
  <si>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</si>
  <si>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</si>
  <si>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</si>
  <si>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</si>
  <si>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</si>
  <si>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</si>
  <si>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</si>
  <si>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</si>
  <si>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</si>
  <si>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</si>
  <si>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</si>
  <si>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</si>
  <si>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</si>
  <si>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</si>
  <si>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</si>
  <si>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</si>
  <si>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</si>
  <si>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</si>
  <si>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</si>
  <si>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</si>
  <si>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</si>
  <si>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</si>
  <si>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</si>
  <si>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</si>
  <si>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</si>
  <si>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</si>
  <si>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</si>
  <si>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</si>
  <si>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</si>
  <si>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</si>
  <si>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</si>
  <si>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</si>
  <si>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</si>
  <si>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</si>
  <si>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</si>
  <si>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</si>
  <si>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</si>
  <si>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</si>
  <si>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</si>
  <si>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</si>
  <si>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</si>
  <si>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</si>
  <si>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</si>
  <si>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</si>
  <si>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</si>
  <si>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</si>
  <si>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</si>
  <si>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</si>
  <si>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</si>
  <si>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</si>
  <si>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</si>
  <si>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</si>
  <si>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</si>
  <si>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</si>
  <si>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</si>
  <si>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</si>
  <si>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</si>
  <si>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</si>
  <si>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</si>
  <si>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</si>
  <si>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</si>
  <si>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</si>
  <si>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</si>
  <si>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</si>
  <si>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</si>
  <si>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</si>
  <si>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</si>
  <si>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</si>
  <si>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</si>
  <si>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</si>
  <si>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</si>
  <si>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</si>
  <si>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</si>
  <si>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</si>
  <si>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</si>
  <si>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</si>
  <si>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</si>
  <si>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</si>
  <si>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</si>
  <si>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</si>
  <si>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</si>
  <si>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</si>
  <si>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</si>
  <si>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</si>
  <si>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</si>
  <si>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</si>
  <si>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</si>
  <si>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</si>
  <si>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</si>
  <si>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</si>
  <si>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</si>
  <si>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</si>
  <si>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</si>
  <si>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</si>
  <si>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</si>
  <si>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</si>
  <si>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</si>
  <si>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</si>
  <si>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</si>
  <si>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</si>
  <si>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</si>
  <si>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</si>
  <si>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</si>
  <si>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</si>
  <si>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</si>
  <si>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</si>
  <si>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</si>
  <si>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</si>
  <si>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</si>
  <si>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</si>
  <si>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</si>
  <si>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</si>
  <si>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</si>
  <si>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</si>
  <si>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</si>
  <si>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</si>
  <si>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</si>
  <si>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</si>
  <si>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</si>
  <si>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</si>
  <si>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</si>
  <si>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</si>
  <si>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</si>
  <si>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</si>
  <si>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</si>
  <si>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</si>
  <si>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</si>
  <si>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</si>
  <si>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</si>
  <si>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</si>
  <si>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</si>
  <si>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</si>
  <si>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</si>
  <si>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</si>
  <si>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</si>
  <si>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</si>
  <si>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</si>
  <si>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</si>
  <si>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</si>
  <si>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</si>
  <si>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</si>
  <si>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</si>
  <si>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</si>
  <si>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</si>
  <si>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</si>
  <si>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</si>
  <si>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</si>
  <si>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</si>
  <si>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</si>
  <si>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</si>
  <si>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</si>
  <si>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</si>
  <si>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</si>
  <si>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</si>
  <si>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</si>
  <si>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</si>
  <si>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</si>
  <si>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</si>
  <si>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</si>
  <si>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</si>
  <si>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</si>
  <si>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</si>
  <si>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</si>
  <si>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</si>
  <si>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</si>
  <si>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</si>
  <si>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</si>
  <si>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</si>
  <si>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</si>
  <si>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</si>
  <si>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</si>
  <si>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</si>
  <si>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</si>
  <si>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</si>
  <si>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</si>
  <si>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</si>
  <si>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</si>
  <si>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</si>
  <si>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</si>
  <si>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</si>
  <si>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</si>
  <si>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</si>
  <si>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</si>
  <si>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</si>
  <si>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</si>
  <si>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</si>
  <si>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</si>
  <si>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</si>
  <si>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</si>
  <si>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</si>
  <si>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</si>
  <si>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</si>
  <si>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</si>
  <si>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</si>
  <si>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</si>
  <si>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</si>
  <si>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</si>
  <si>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</si>
  <si>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</si>
  <si>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</si>
  <si>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</si>
  <si>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</si>
  <si>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</si>
  <si>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</si>
  <si>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</si>
  <si>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</si>
  <si>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</si>
  <si>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</si>
  <si>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</si>
  <si>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</si>
  <si>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</si>
  <si>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</si>
  <si>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</si>
  <si>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</si>
  <si>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</si>
  <si>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</si>
  <si>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</si>
  <si>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</si>
  <si>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</si>
  <si>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</si>
  <si>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</si>
  <si>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</si>
  <si>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</si>
  <si>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</si>
  <si>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</si>
  <si>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</si>
  <si>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</si>
  <si>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</si>
  <si>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</si>
  <si>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</si>
  <si>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</si>
  <si>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</si>
  <si>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</si>
  <si>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</si>
  <si>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</si>
  <si>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</si>
  <si>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</si>
  <si>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</si>
  <si>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</si>
  <si>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</si>
  <si>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</si>
  <si>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</si>
  <si>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</si>
  <si>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</si>
  <si>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</si>
  <si>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</si>
  <si>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</si>
  <si>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</si>
  <si>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</si>
  <si>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</si>
  <si>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</si>
  <si>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</si>
  <si>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</si>
  <si>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</si>
  <si>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</si>
  <si>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</si>
  <si>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</si>
  <si>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</si>
  <si>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</si>
  <si>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</si>
  <si>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</si>
  <si>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</si>
  <si>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</si>
  <si>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</si>
  <si>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</si>
  <si>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</si>
  <si>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</si>
  <si>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</si>
  <si>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</si>
  <si>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</si>
  <si>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</si>
  <si>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</si>
  <si>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</si>
  <si>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</si>
  <si>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</si>
  <si>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</si>
  <si>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</si>
  <si>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</si>
  <si>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</si>
  <si>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</si>
  <si>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</si>
  <si>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</si>
  <si>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</si>
  <si>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</si>
  <si>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</si>
  <si>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</si>
  <si>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</si>
  <si>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</si>
  <si>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</si>
  <si>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</si>
  <si>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</si>
  <si>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</si>
  <si>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</si>
  <si>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</si>
  <si>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</si>
  <si>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</si>
  <si>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</si>
  <si>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</si>
  <si>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</si>
  <si>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</si>
  <si>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</si>
  <si>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</si>
  <si>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</si>
  <si>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</si>
  <si>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</si>
  <si>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</si>
  <si>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</si>
  <si>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</si>
  <si>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</si>
  <si>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</si>
  <si>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</si>
  <si>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</si>
  <si>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</si>
  <si>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</si>
  <si>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</si>
  <si>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</si>
  <si>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</si>
  <si>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</si>
  <si>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Rynny</t>
  </si>
  <si>
    <t>Rzeczy do zrobienia przed zimą:</t>
  </si>
  <si>
    <t>Stan zamknięty (Nowak+okna+drzwi+brama)</t>
  </si>
  <si>
    <t>Ścianki działowe</t>
  </si>
  <si>
    <t>Obsypanie funamentów i wyłożenie otoczaków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</si>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</sst>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26" fillId="0" borderId="40" xfId="0" applyFont="1" applyBorder="1"/>
    <xf numFmtId="0" fontId="26" fillId="0" borderId="41" xfId="0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7" fillId="0" borderId="6" xfId="0" applyFont="1" applyFill="1" applyBorder="1"/>
    <xf numFmtId="0" fontId="25" fillId="0" borderId="14" xfId="0" applyFont="1" applyBorder="1"/>
    <xf numFmtId="0" fontId="0" fillId="0" borderId="42" xfId="0" applyBorder="1"/>
    <xf numFmtId="0" fontId="10" fillId="0" borderId="16" xfId="0" applyFont="1" applyBorder="1"/>
    <xf numFmtId="0" fontId="0" fillId="0" borderId="43" xfId="0" applyFill="1" applyBorder="1"/>
    <xf numFmtId="0" fontId="13" fillId="0" borderId="43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8" fillId="0" borderId="1" xfId="0" applyFont="1" applyBorder="1"/>
    <xf numFmtId="0" fontId="29" fillId="0" borderId="1" xfId="0" applyFont="1" applyBorder="1"/>
    <xf numFmtId="0" fontId="30" fillId="8" borderId="1" xfId="0" applyFont="1" applyFill="1" applyBorder="1"/>
    <xf numFmtId="0" fontId="30" fillId="8" borderId="1" xfId="0" applyFont="1" applyFill="1" applyBorder="1" applyAlignment="1">
      <alignment wrapText="1"/>
    </xf>
    <xf numFmtId="4" fontId="31" fillId="8" borderId="1" xfId="0" applyNumberFormat="1" applyFont="1" applyFill="1" applyBorder="1"/>
    <xf numFmtId="0" fontId="26" fillId="0" borderId="0" xfId="0" applyFont="1" applyFill="1" applyBorder="1"/>
    <xf numFmtId="0" fontId="32" fillId="8" borderId="12" xfId="0" applyFont="1" applyFill="1" applyBorder="1"/>
    <xf numFmtId="0" fontId="32" fillId="8" borderId="17" xfId="0" applyFont="1" applyFill="1" applyBorder="1"/>
    <xf numFmtId="0" fontId="33" fillId="8" borderId="1" xfId="0" applyFont="1" applyFill="1" applyBorder="1"/>
    <xf numFmtId="0" fontId="34" fillId="8" borderId="1" xfId="0" applyFont="1" applyFill="1" applyBorder="1"/>
    <xf numFmtId="0" fontId="33" fillId="8" borderId="7" xfId="0" applyFont="1" applyFill="1" applyBorder="1"/>
    <xf numFmtId="0" fontId="33" fillId="8" borderId="12" xfId="0" applyFont="1" applyFill="1" applyBorder="1"/>
    <xf numFmtId="0" fontId="33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</cellXfs>
  <cellStyles count="1">
    <cellStyle name="Normalny" xfId="0" builtinId="0"/>
  </cellStyles>
  <dxfs count="126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266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21120"/>
        <c:axId val="62822656"/>
      </c:lineChart>
      <c:catAx>
        <c:axId val="62821120"/>
        <c:scaling>
          <c:orientation val="minMax"/>
        </c:scaling>
        <c:axPos val="b"/>
        <c:numFmt formatCode="yyyy/mm/dd" sourceLinked="1"/>
        <c:tickLblPos val="nextTo"/>
        <c:crossAx val="62822656"/>
        <c:crosses val="autoZero"/>
        <c:lblAlgn val="ctr"/>
        <c:lblOffset val="100"/>
      </c:catAx>
      <c:valAx>
        <c:axId val="6282265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2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018"/>
          <c:y val="0.29353966170895723"/>
          <c:w val="0.11894812645906698"/>
          <c:h val="0.22334823203957854"/>
        </c:manualLayout>
      </c:layout>
    </c:legend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237696"/>
        <c:axId val="62239488"/>
      </c:lineChart>
      <c:dateAx>
        <c:axId val="62237696"/>
        <c:scaling>
          <c:orientation val="minMax"/>
        </c:scaling>
        <c:axPos val="b"/>
        <c:numFmt formatCode="yyyy/mm/dd" sourceLinked="1"/>
        <c:tickLblPos val="nextTo"/>
        <c:crossAx val="62239488"/>
        <c:crosses val="autoZero"/>
        <c:auto val="1"/>
        <c:lblOffset val="100"/>
      </c:dateAx>
      <c:valAx>
        <c:axId val="6223948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2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374848"/>
        <c:axId val="63376384"/>
      </c:lineChart>
      <c:dateAx>
        <c:axId val="63374848"/>
        <c:scaling>
          <c:orientation val="minMax"/>
        </c:scaling>
        <c:axPos val="b"/>
        <c:numFmt formatCode="yyyy/mm/dd" sourceLinked="1"/>
        <c:tickLblPos val="nextTo"/>
        <c:crossAx val="63376384"/>
        <c:crosses val="autoZero"/>
        <c:auto val="1"/>
        <c:lblOffset val="100"/>
      </c:dateAx>
      <c:valAx>
        <c:axId val="6337638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37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3466112"/>
        <c:axId val="63480192"/>
      </c:lineChart>
      <c:dateAx>
        <c:axId val="63466112"/>
        <c:scaling>
          <c:orientation val="minMax"/>
        </c:scaling>
        <c:axPos val="b"/>
        <c:numFmt formatCode="yyyy/mm/dd" sourceLinked="1"/>
        <c:majorTickMark val="in"/>
        <c:tickLblPos val="nextTo"/>
        <c:crossAx val="63480192"/>
        <c:crosses val="autoZero"/>
        <c:auto val="1"/>
        <c:lblOffset val="100"/>
      </c:dateAx>
      <c:valAx>
        <c:axId val="63480192"/>
        <c:scaling>
          <c:orientation val="minMax"/>
        </c:scaling>
        <c:axPos val="l"/>
        <c:majorGridlines/>
        <c:numFmt formatCode="General" sourceLinked="1"/>
        <c:tickLblPos val="nextTo"/>
        <c:crossAx val="6346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05"/>
          <c:y val="3.2882035578886297E-2"/>
          <c:w val="0.65643820838184763"/>
          <c:h val="0.63861876640420456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3546112"/>
        <c:axId val="63547648"/>
      </c:lineChart>
      <c:dateAx>
        <c:axId val="63546112"/>
        <c:scaling>
          <c:orientation val="minMax"/>
        </c:scaling>
        <c:axPos val="b"/>
        <c:numFmt formatCode="yyyy/mm/dd" sourceLinked="1"/>
        <c:majorTickMark val="in"/>
        <c:tickLblPos val="nextTo"/>
        <c:crossAx val="63547648"/>
        <c:crosses val="autoZero"/>
        <c:auto val="1"/>
        <c:lblOffset val="100"/>
      </c:dateAx>
      <c:valAx>
        <c:axId val="635476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3546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25" dataDxfId="123" headerRowBorderDxfId="124" tableBorderDxfId="122" totalsRowBorderDxfId="121">
  <autoFilter ref="A1:F43"/>
  <tableColumns count="6">
    <tableColumn id="1" name="Id" dataDxfId="120"/>
    <tableColumn id="2" name="Priorytet" dataDxfId="119"/>
    <tableColumn id="3" name="Rozmiar" dataDxfId="118"/>
    <tableColumn id="4" name="Nr Sprintu" dataDxfId="117"/>
    <tableColumn id="5" name="Chcę" dataDxfId="116"/>
    <tableColumn id="6" name="Aby" dataDxfId="11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13" tableBorderDxfId="12" totalsRowBorderDxfId="11">
  <autoFilter ref="A2:D13"/>
  <tableColumns count="4">
    <tableColumn id="1" name="Lp" dataDxfId="10"/>
    <tableColumn id="2" name="Status" dataDxfId="9"/>
    <tableColumn id="3" name="Realizator" dataDxfId="8"/>
    <tableColumn id="4" name="Zadanie" dataDxfId="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14" dataDxfId="113">
  <autoFilter ref="A4:F20"/>
  <tableColumns count="6">
    <tableColumn id="1" name="Id" dataDxfId="112"/>
    <tableColumn id="2" name="Status" dataDxfId="111"/>
    <tableColumn id="3" name="Realizator" dataDxfId="110"/>
    <tableColumn id="4" name="Rozmiar początkowy [h]" dataDxfId="109"/>
    <tableColumn id="5" name="Pozostało [h]" dataDxfId="108"/>
    <tableColumn id="6" name="Zadanie" dataDxfId="10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06" dataDxfId="105" tableBorderDxfId="104">
  <autoFilter ref="A4:F23"/>
  <tableColumns count="6">
    <tableColumn id="1" name="Id" totalsRowLabel="suma" dataDxfId="103" totalsRowDxfId="102"/>
    <tableColumn id="2" name="Status" dataDxfId="101" totalsRowDxfId="100"/>
    <tableColumn id="3" name="Realizator" dataDxfId="99" totalsRowDxfId="98"/>
    <tableColumn id="4" name="Rozmiar początkowy [h]" totalsRowFunction="custom" dataDxfId="97" totalsRowDxfId="96">
      <totalsRowFormula>SUM([Rozmiar początkowy '[h']])</totalsRowFormula>
    </tableColumn>
    <tableColumn id="5" name="Pozostało [h]" totalsRowFunction="custom" dataDxfId="95" totalsRowDxfId="94">
      <totalsRowFormula>SUM([Pozostało '[h']])</totalsRowFormula>
    </tableColumn>
    <tableColumn id="6" name="Zadanie" dataDxfId="93" totalsRowDxfId="9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91" dataDxfId="89" headerRowBorderDxfId="90" tableBorderDxfId="88" totalsRowBorderDxfId="87">
  <autoFilter ref="A6:F29"/>
  <tableColumns count="6">
    <tableColumn id="1" name="Id" dataDxfId="86"/>
    <tableColumn id="2" name="Status" dataDxfId="85"/>
    <tableColumn id="3" name="Realizator" dataDxfId="84"/>
    <tableColumn id="4" name="Rozmiar początkowy [h]" dataDxfId="83"/>
    <tableColumn id="5" name="Pozostało [h]" dataDxfId="82"/>
    <tableColumn id="6" name="Zadanie" dataDxfId="8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80" dataDxfId="78" headerRowBorderDxfId="79" tableBorderDxfId="77" totalsRowBorderDxfId="76">
  <autoFilter ref="A5:F15"/>
  <tableColumns count="6">
    <tableColumn id="1" name="Kolumna1" dataDxfId="75" totalsRowDxfId="74"/>
    <tableColumn id="2" name="Sprzedać mieszkanie." dataDxfId="73" totalsRowDxfId="72"/>
    <tableColumn id="3" name="Realizator" dataDxfId="71" totalsRowDxfId="70"/>
    <tableColumn id="4" name="Rozmiar początkowy [h]" totalsRowFunction="sum" dataDxfId="69" totalsRowDxfId="68"/>
    <tableColumn id="5" name="Pozostało [h]" totalsRowFunction="sum" dataDxfId="67" totalsRowDxfId="66"/>
    <tableColumn id="6" name="Zadanie" dataDxfId="65" totalsRowDxfId="6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63" dataDxfId="61" headerRowBorderDxfId="62" tableBorderDxfId="60" totalsRowBorderDxfId="59">
  <autoFilter ref="A5:F29"/>
  <tableColumns count="6">
    <tableColumn id="1" name="Kolumna1" dataDxfId="58" totalsRowDxfId="57"/>
    <tableColumn id="2" name="Status" dataDxfId="56" totalsRowDxfId="55"/>
    <tableColumn id="3" name="Realizator" dataDxfId="54" totalsRowDxfId="53"/>
    <tableColumn id="4" name="Rozmiar &#10;początkowy [h]" totalsRowFunction="sum" dataDxfId="52" totalsRowDxfId="51"/>
    <tableColumn id="5" name="Pozo-&#10;stało [h]" totalsRowFunction="sum" dataDxfId="50" totalsRowDxfId="49"/>
    <tableColumn id="6" name="Zadanie" dataDxfId="48" totalsRowDxfId="4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46" dataDxfId="44" headerRowBorderDxfId="45" tableBorderDxfId="43" totalsRowBorderDxfId="42">
  <autoFilter ref="A5:F48"/>
  <tableColumns count="6">
    <tableColumn id="1" name="Kolumna1" dataDxfId="41" totalsRowDxfId="40"/>
    <tableColumn id="2" name="Status" dataDxfId="39" totalsRowDxfId="38"/>
    <tableColumn id="3" name="Realizator" dataDxfId="37" totalsRowDxfId="36"/>
    <tableColumn id="4" name="Rozmiar &#10;początkowy [h]" totalsRowFunction="sum" dataDxfId="35" totalsRowDxfId="34"/>
    <tableColumn id="5" name="Pozo-&#10;stało [h]" totalsRowFunction="sum" dataDxfId="33" totalsRowDxfId="32"/>
    <tableColumn id="6" name="Zadanie" dataDxfId="31" totalsRowDxfId="3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8" headerRowBorderDxfId="29" tableBorderDxfId="27" totalsRowBorderDxfId="26">
  <autoFilter ref="A5:F23"/>
  <tableColumns count="6">
    <tableColumn id="1" name="Lp" dataDxfId="25"/>
    <tableColumn id="2" name="Status" dataDxfId="24"/>
    <tableColumn id="3" name="Realizator" dataDxfId="23"/>
    <tableColumn id="4" name="Rozmiar &#10;początkowy [h]" dataDxfId="22"/>
    <tableColumn id="5" name="Pozo-&#10;stało [h]" dataDxfId="2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20" tableBorderDxfId="19" totalsRowBorderDxfId="18">
  <autoFilter ref="A3:D10"/>
  <tableColumns count="4">
    <tableColumn id="1" name="Lp" dataDxfId="17"/>
    <tableColumn id="2" name="Status" dataDxfId="16"/>
    <tableColumn id="3" name="Realizator" dataDxfId="15"/>
    <tableColumn id="4" name="Zadanie" dataDxfId="1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7" sqref="B1:B17"/>
    </sheetView>
  </sheetViews>
  <sheetFormatPr defaultRowHeight="14.25"/>
  <cols>
    <col min="2" max="2" width="26.109375" customWidth="1"/>
    <col min="3" max="3" width="31.5546875" customWidth="1"/>
  </cols>
  <sheetData>
    <row r="1" spans="1:3" ht="36" customHeight="1">
      <c r="A1" s="91" t="s">
        <v>611</v>
      </c>
      <c r="B1" s="92"/>
      <c r="C1" s="66"/>
    </row>
    <row r="2" spans="1:3" ht="36" customHeight="1">
      <c r="A2" s="91"/>
      <c r="B2" s="92"/>
      <c r="C2" s="66"/>
    </row>
    <row r="3" spans="1:3" ht="36" customHeight="1">
      <c r="A3" s="66"/>
      <c r="B3" s="92" t="s">
        <v>612</v>
      </c>
      <c r="C3" s="66"/>
    </row>
    <row r="4" spans="1:3" ht="36" customHeight="1">
      <c r="A4" s="66"/>
      <c r="B4" s="92" t="s">
        <v>613</v>
      </c>
      <c r="C4" s="66"/>
    </row>
    <row r="5" spans="1:3" ht="36" customHeight="1">
      <c r="A5" s="66"/>
      <c r="B5" s="92" t="s">
        <v>614</v>
      </c>
      <c r="C5" s="66"/>
    </row>
    <row r="6" spans="1:3" ht="36" customHeight="1">
      <c r="A6" s="66"/>
      <c r="B6" s="92" t="s">
        <v>615</v>
      </c>
      <c r="C6" s="66"/>
    </row>
    <row r="7" spans="1:3" ht="36" customHeight="1">
      <c r="A7" s="66"/>
      <c r="B7" s="92" t="s">
        <v>616</v>
      </c>
      <c r="C7" s="66"/>
    </row>
    <row r="8" spans="1:3" ht="36" customHeight="1">
      <c r="A8" s="66"/>
      <c r="B8" s="92" t="s">
        <v>617</v>
      </c>
      <c r="C8" s="66"/>
    </row>
    <row r="9" spans="1:3" ht="36" customHeight="1">
      <c r="A9" s="66"/>
      <c r="B9" s="92" t="s">
        <v>479</v>
      </c>
      <c r="C9" s="66"/>
    </row>
    <row r="10" spans="1:3" ht="36" customHeight="1">
      <c r="A10" s="66"/>
      <c r="B10" s="92" t="s">
        <v>618</v>
      </c>
      <c r="C10" s="66"/>
    </row>
    <row r="11" spans="1:3" ht="36" customHeight="1">
      <c r="A11" s="66"/>
      <c r="B11" s="92" t="s">
        <v>478</v>
      </c>
      <c r="C11" s="66"/>
    </row>
    <row r="12" spans="1:3" ht="36" customHeight="1">
      <c r="A12" s="66"/>
      <c r="B12" s="92" t="s">
        <v>619</v>
      </c>
      <c r="C12" s="66"/>
    </row>
    <row r="13" spans="1:3" ht="36" customHeight="1">
      <c r="A13" s="66"/>
      <c r="B13" s="92" t="s">
        <v>620</v>
      </c>
      <c r="C13" s="66"/>
    </row>
    <row r="14" spans="1:3" ht="36" customHeight="1">
      <c r="A14" s="66"/>
      <c r="B14" s="92" t="s">
        <v>621</v>
      </c>
      <c r="C14" s="66"/>
    </row>
    <row r="15" spans="1:3" ht="36" customHeight="1">
      <c r="A15" s="66"/>
      <c r="B15" s="92" t="s">
        <v>622</v>
      </c>
      <c r="C15" s="66"/>
    </row>
    <row r="16" spans="1:3" ht="36" customHeight="1">
      <c r="A16" s="66"/>
      <c r="B16" s="92" t="s">
        <v>623</v>
      </c>
      <c r="C16" s="66"/>
    </row>
    <row r="17" spans="1:3" ht="36" customHeight="1">
      <c r="A17" s="66"/>
      <c r="B17" s="92" t="s">
        <v>624</v>
      </c>
      <c r="C17" s="6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47"/>
  <sheetViews>
    <sheetView tabSelected="1" topLeftCell="A19" workbookViewId="0">
      <selection activeCell="B35" sqref="B35"/>
    </sheetView>
  </sheetViews>
  <sheetFormatPr defaultRowHeight="14.25"/>
  <cols>
    <col min="2" max="2" width="28.88671875" customWidth="1"/>
    <col min="3" max="3" width="25.44140625" customWidth="1"/>
    <col min="4" max="4" width="33.8867187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632</v>
      </c>
    </row>
    <row r="4" spans="1:4">
      <c r="A4" s="175"/>
      <c r="B4" s="145"/>
      <c r="C4" s="146" t="s">
        <v>642</v>
      </c>
      <c r="D4" s="178" t="s">
        <v>637</v>
      </c>
    </row>
    <row r="5" spans="1:4">
      <c r="A5" s="230"/>
      <c r="B5" s="231"/>
      <c r="C5" s="146" t="s">
        <v>642</v>
      </c>
      <c r="D5" s="177" t="s">
        <v>638</v>
      </c>
    </row>
    <row r="6" spans="1:4" ht="25.5">
      <c r="A6" s="230"/>
      <c r="B6" s="231"/>
      <c r="C6" s="146" t="s">
        <v>6</v>
      </c>
      <c r="D6" s="177" t="s">
        <v>640</v>
      </c>
    </row>
    <row r="7" spans="1:4">
      <c r="A7" s="230"/>
      <c r="B7" s="231"/>
      <c r="C7" s="146" t="s">
        <v>642</v>
      </c>
      <c r="D7" s="177" t="s">
        <v>641</v>
      </c>
    </row>
    <row r="8" spans="1:4">
      <c r="A8" s="230"/>
      <c r="B8" s="231"/>
      <c r="C8" s="146"/>
      <c r="D8" s="177"/>
    </row>
    <row r="9" spans="1:4">
      <c r="A9" s="172" t="s">
        <v>633</v>
      </c>
      <c r="B9" s="173"/>
      <c r="C9" s="174" t="s">
        <v>7</v>
      </c>
      <c r="D9" s="177" t="s">
        <v>636</v>
      </c>
    </row>
    <row r="10" spans="1:4">
      <c r="A10" s="175"/>
      <c r="B10" s="145"/>
      <c r="C10" s="146" t="s">
        <v>642</v>
      </c>
      <c r="D10" s="178" t="s">
        <v>639</v>
      </c>
    </row>
    <row r="11" spans="1:4">
      <c r="A11" s="172" t="s">
        <v>634</v>
      </c>
      <c r="B11" s="173"/>
      <c r="C11" s="174"/>
      <c r="D11" s="177" t="s">
        <v>635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4" ht="15">
      <c r="A19" s="91" t="s">
        <v>611</v>
      </c>
      <c r="B19" s="66"/>
      <c r="C19" s="66" t="s">
        <v>643</v>
      </c>
      <c r="D19" s="66" t="s">
        <v>644</v>
      </c>
    </row>
    <row r="20" spans="1:4" ht="15">
      <c r="A20" s="232"/>
      <c r="B20" s="92"/>
      <c r="C20" s="92"/>
      <c r="D20" s="92"/>
    </row>
    <row r="21" spans="1:4">
      <c r="A21" s="92"/>
      <c r="B21" s="92" t="s">
        <v>649</v>
      </c>
      <c r="C21" s="92">
        <v>50000</v>
      </c>
      <c r="D21" s="92"/>
    </row>
    <row r="22" spans="1:4">
      <c r="A22" s="92"/>
      <c r="B22" s="92" t="s">
        <v>646</v>
      </c>
      <c r="C22" s="92">
        <v>16000</v>
      </c>
      <c r="D22" s="92"/>
    </row>
    <row r="23" spans="1:4">
      <c r="A23" s="92"/>
      <c r="B23" s="92" t="s">
        <v>647</v>
      </c>
      <c r="C23" s="92">
        <v>5000</v>
      </c>
      <c r="D23" s="92"/>
    </row>
    <row r="24" spans="1:4">
      <c r="A24" s="92"/>
      <c r="B24" s="92" t="s">
        <v>648</v>
      </c>
      <c r="C24" s="92">
        <v>4000</v>
      </c>
      <c r="D24" s="92"/>
    </row>
    <row r="25" spans="1:4">
      <c r="A25" s="92"/>
      <c r="B25" s="92" t="s">
        <v>613</v>
      </c>
      <c r="C25" s="92"/>
      <c r="D25" s="92"/>
    </row>
    <row r="26" spans="1:4" ht="28.5">
      <c r="A26" s="92"/>
      <c r="B26" s="92" t="s">
        <v>653</v>
      </c>
      <c r="C26" s="92">
        <f>200*50</f>
        <v>10000</v>
      </c>
      <c r="D26" s="92" t="s">
        <v>654</v>
      </c>
    </row>
    <row r="27" spans="1:4">
      <c r="A27" s="92"/>
      <c r="B27" s="92" t="s">
        <v>615</v>
      </c>
      <c r="C27" s="92"/>
      <c r="D27" s="92"/>
    </row>
    <row r="28" spans="1:4" ht="28.5">
      <c r="A28" s="92"/>
      <c r="B28" s="92" t="s">
        <v>616</v>
      </c>
      <c r="C28" s="92">
        <v>5000</v>
      </c>
      <c r="D28" s="92" t="s">
        <v>645</v>
      </c>
    </row>
    <row r="29" spans="1:4">
      <c r="A29" s="92"/>
      <c r="B29" s="92" t="s">
        <v>617</v>
      </c>
      <c r="C29" s="92">
        <v>0</v>
      </c>
      <c r="D29" s="92" t="s">
        <v>651</v>
      </c>
    </row>
    <row r="30" spans="1:4">
      <c r="A30" s="92"/>
      <c r="B30" s="92" t="s">
        <v>479</v>
      </c>
      <c r="C30" s="92">
        <v>2200</v>
      </c>
      <c r="D30" s="92" t="s">
        <v>650</v>
      </c>
    </row>
    <row r="31" spans="1:4">
      <c r="A31" s="92"/>
      <c r="B31" s="92" t="s">
        <v>618</v>
      </c>
      <c r="C31" s="92">
        <v>9400</v>
      </c>
      <c r="D31" s="92" t="s">
        <v>650</v>
      </c>
    </row>
    <row r="32" spans="1:4">
      <c r="A32" s="92"/>
      <c r="B32" s="92" t="s">
        <v>478</v>
      </c>
      <c r="C32" s="92">
        <v>15700</v>
      </c>
      <c r="D32" s="92" t="s">
        <v>650</v>
      </c>
    </row>
    <row r="33" spans="1:4" ht="42.75">
      <c r="A33" s="92"/>
      <c r="B33" s="92" t="s">
        <v>619</v>
      </c>
      <c r="C33" s="92">
        <f>35*180</f>
        <v>6300</v>
      </c>
      <c r="D33" s="92" t="s">
        <v>652</v>
      </c>
    </row>
    <row r="34" spans="1:4">
      <c r="A34" s="92"/>
      <c r="B34" s="92" t="s">
        <v>620</v>
      </c>
      <c r="C34" s="92"/>
      <c r="D34" s="92"/>
    </row>
    <row r="35" spans="1:4">
      <c r="A35" s="92"/>
      <c r="B35" s="92" t="s">
        <v>621</v>
      </c>
      <c r="C35" s="92"/>
      <c r="D35" s="92"/>
    </row>
    <row r="36" spans="1:4">
      <c r="A36" s="92"/>
      <c r="B36" s="92" t="s">
        <v>622</v>
      </c>
      <c r="C36" s="92"/>
      <c r="D36" s="92"/>
    </row>
    <row r="37" spans="1:4">
      <c r="A37" s="92"/>
      <c r="B37" s="92" t="s">
        <v>623</v>
      </c>
      <c r="C37" s="92">
        <v>5000</v>
      </c>
      <c r="D37" s="92"/>
    </row>
    <row r="38" spans="1:4">
      <c r="A38" s="92"/>
      <c r="B38" s="92" t="s">
        <v>624</v>
      </c>
      <c r="C38" s="92">
        <v>20800</v>
      </c>
      <c r="D38" s="92"/>
    </row>
    <row r="39" spans="1:4">
      <c r="B39" s="233" t="s">
        <v>320</v>
      </c>
      <c r="C39">
        <f>SUM(C21:C38)</f>
        <v>149400</v>
      </c>
    </row>
    <row r="41" spans="1:4" ht="15">
      <c r="A41" s="90" t="s">
        <v>625</v>
      </c>
    </row>
    <row r="42" spans="1:4">
      <c r="A42" t="s">
        <v>626</v>
      </c>
    </row>
    <row r="43" spans="1:4">
      <c r="A43" t="s">
        <v>627</v>
      </c>
    </row>
    <row r="44" spans="1:4">
      <c r="A44" t="s">
        <v>628</v>
      </c>
    </row>
    <row r="45" spans="1:4">
      <c r="A45" t="s">
        <v>629</v>
      </c>
    </row>
    <row r="46" spans="1:4">
      <c r="A46" t="s">
        <v>630</v>
      </c>
    </row>
    <row r="47" spans="1:4">
      <c r="A47" t="s">
        <v>631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H35"/>
  <sheetViews>
    <sheetView workbookViewId="0">
      <selection activeCell="D2" sqref="D2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25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25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25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25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25" t="s">
        <v>508</v>
      </c>
      <c r="D8" s="66" t="s">
        <v>6</v>
      </c>
    </row>
    <row r="9" spans="1:4">
      <c r="A9" s="185" t="s">
        <v>5</v>
      </c>
      <c r="B9" s="183" t="s">
        <v>495</v>
      </c>
      <c r="C9" s="225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25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25">
        <v>206</v>
      </c>
      <c r="D11" s="66" t="s">
        <v>514</v>
      </c>
    </row>
    <row r="12" spans="1:4">
      <c r="A12" s="185" t="s">
        <v>500</v>
      </c>
      <c r="B12" s="183" t="s">
        <v>496</v>
      </c>
      <c r="C12" s="225">
        <v>150</v>
      </c>
      <c r="D12" s="66">
        <v>126</v>
      </c>
    </row>
    <row r="13" spans="1:4">
      <c r="A13" s="185" t="s">
        <v>501</v>
      </c>
      <c r="B13" s="183">
        <v>75</v>
      </c>
      <c r="C13" s="225" t="s">
        <v>506</v>
      </c>
      <c r="D13" s="66">
        <v>103</v>
      </c>
    </row>
    <row r="14" spans="1:4">
      <c r="A14" s="185" t="s">
        <v>502</v>
      </c>
      <c r="B14" s="183">
        <v>750</v>
      </c>
      <c r="C14" s="225">
        <v>500</v>
      </c>
      <c r="D14" s="66">
        <v>700</v>
      </c>
    </row>
    <row r="15" spans="1:4">
      <c r="A15" s="185" t="s">
        <v>517</v>
      </c>
      <c r="B15" s="183"/>
      <c r="C15" s="225"/>
      <c r="D15" s="66" t="s">
        <v>518</v>
      </c>
    </row>
    <row r="16" spans="1:4" ht="15" thickBot="1">
      <c r="A16" s="186"/>
      <c r="B16" s="187"/>
      <c r="C16" s="227"/>
      <c r="D16" s="188"/>
    </row>
    <row r="17" spans="1:8">
      <c r="A17" s="189" t="s">
        <v>503</v>
      </c>
      <c r="B17" s="68">
        <v>5142</v>
      </c>
      <c r="C17" s="228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9"/>
      <c r="D18" s="74" t="s">
        <v>521</v>
      </c>
    </row>
    <row r="20" spans="1:8" ht="15" thickBot="1"/>
    <row r="21" spans="1:8">
      <c r="A21" s="184" t="s">
        <v>487</v>
      </c>
      <c r="B21" s="225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25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25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25" t="s">
        <v>494</v>
      </c>
      <c r="C24" s="191" t="s">
        <v>519</v>
      </c>
      <c r="D24" s="191" t="s">
        <v>519</v>
      </c>
      <c r="E24" s="192" t="s">
        <v>525</v>
      </c>
      <c r="F24" s="214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25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26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25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25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25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25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25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25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27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23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5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24"/>
      <c r="C35" s="198"/>
      <c r="D35" s="198" t="s">
        <v>521</v>
      </c>
      <c r="E35" s="198" t="s">
        <v>527</v>
      </c>
      <c r="F35" s="216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8"/>
  <sheetViews>
    <sheetView workbookViewId="0">
      <selection activeCell="C19" sqref="C19"/>
    </sheetView>
  </sheetViews>
  <sheetFormatPr defaultRowHeight="14.25"/>
  <cols>
    <col min="1" max="1" width="21.33203125" customWidth="1"/>
    <col min="2" max="2" width="17" customWidth="1"/>
    <col min="3" max="3" width="18.33203125" customWidth="1"/>
    <col min="4" max="4" width="17.88671875" customWidth="1"/>
    <col min="5" max="5" width="16.21875" customWidth="1"/>
    <col min="6" max="7" width="20.44140625" customWidth="1"/>
  </cols>
  <sheetData>
    <row r="2" spans="1:7">
      <c r="A2" s="66" t="s">
        <v>487</v>
      </c>
      <c r="B2" s="66" t="s">
        <v>537</v>
      </c>
      <c r="C2" s="217" t="s">
        <v>537</v>
      </c>
      <c r="D2" s="66" t="s">
        <v>559</v>
      </c>
      <c r="E2" s="66" t="s">
        <v>546</v>
      </c>
      <c r="F2" s="66" t="s">
        <v>546</v>
      </c>
      <c r="G2" s="219" t="s">
        <v>546</v>
      </c>
    </row>
    <row r="3" spans="1:7">
      <c r="A3" s="66" t="s">
        <v>488</v>
      </c>
      <c r="B3" s="66" t="s">
        <v>545</v>
      </c>
      <c r="C3" s="217" t="s">
        <v>399</v>
      </c>
      <c r="D3" s="66" t="s">
        <v>490</v>
      </c>
      <c r="E3" s="66" t="s">
        <v>545</v>
      </c>
      <c r="F3" s="66" t="s">
        <v>545</v>
      </c>
      <c r="G3" s="219" t="s">
        <v>545</v>
      </c>
    </row>
    <row r="4" spans="1:7">
      <c r="A4" s="66" t="s">
        <v>538</v>
      </c>
      <c r="B4" s="66" t="s">
        <v>541</v>
      </c>
      <c r="C4" s="217" t="s">
        <v>549</v>
      </c>
      <c r="D4" s="66" t="s">
        <v>541</v>
      </c>
      <c r="E4" s="66" t="s">
        <v>563</v>
      </c>
      <c r="F4" s="66" t="s">
        <v>564</v>
      </c>
      <c r="G4" s="219" t="s">
        <v>564</v>
      </c>
    </row>
    <row r="5" spans="1:7">
      <c r="A5" s="66" t="s">
        <v>552</v>
      </c>
      <c r="B5" s="66" t="s">
        <v>556</v>
      </c>
      <c r="C5" s="217" t="s">
        <v>556</v>
      </c>
      <c r="D5" s="66" t="s">
        <v>556</v>
      </c>
      <c r="E5" s="66" t="s">
        <v>557</v>
      </c>
      <c r="F5" s="66" t="s">
        <v>609</v>
      </c>
      <c r="G5" s="219" t="s">
        <v>568</v>
      </c>
    </row>
    <row r="6" spans="1:7">
      <c r="A6" s="66" t="s">
        <v>539</v>
      </c>
      <c r="B6" s="66" t="s">
        <v>540</v>
      </c>
      <c r="C6" s="217" t="s">
        <v>550</v>
      </c>
      <c r="D6" s="66" t="s">
        <v>540</v>
      </c>
      <c r="E6" s="66" t="s">
        <v>547</v>
      </c>
      <c r="F6" s="66" t="s">
        <v>565</v>
      </c>
      <c r="G6" s="219" t="s">
        <v>565</v>
      </c>
    </row>
    <row r="7" spans="1:7">
      <c r="A7" s="66" t="s">
        <v>552</v>
      </c>
      <c r="B7" s="66" t="s">
        <v>556</v>
      </c>
      <c r="C7" s="217" t="s">
        <v>556</v>
      </c>
      <c r="D7" s="66" t="s">
        <v>556</v>
      </c>
      <c r="E7" s="66" t="s">
        <v>558</v>
      </c>
      <c r="F7" s="66" t="s">
        <v>558</v>
      </c>
      <c r="G7" s="219" t="s">
        <v>558</v>
      </c>
    </row>
    <row r="8" spans="1:7">
      <c r="A8" s="66" t="s">
        <v>553</v>
      </c>
      <c r="B8" s="66" t="s">
        <v>554</v>
      </c>
      <c r="C8" s="217" t="s">
        <v>554</v>
      </c>
      <c r="D8" s="66" t="s">
        <v>554</v>
      </c>
      <c r="E8" s="66" t="s">
        <v>555</v>
      </c>
      <c r="F8" s="66" t="s">
        <v>510</v>
      </c>
      <c r="G8" s="219" t="s">
        <v>510</v>
      </c>
    </row>
    <row r="9" spans="1:7" ht="28.5">
      <c r="A9" s="66" t="s">
        <v>542</v>
      </c>
      <c r="B9" s="92" t="s">
        <v>543</v>
      </c>
      <c r="C9" s="217" t="s">
        <v>551</v>
      </c>
      <c r="D9" s="66" t="s">
        <v>510</v>
      </c>
      <c r="E9" s="66" t="s">
        <v>548</v>
      </c>
      <c r="F9" s="66" t="s">
        <v>548</v>
      </c>
      <c r="G9" s="220" t="s">
        <v>566</v>
      </c>
    </row>
    <row r="10" spans="1:7" ht="15">
      <c r="A10" s="66" t="s">
        <v>544</v>
      </c>
      <c r="B10" s="91">
        <v>11332</v>
      </c>
      <c r="C10" s="218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1">
        <v>13327</v>
      </c>
    </row>
    <row r="11" spans="1:7">
      <c r="A11" s="199" t="s">
        <v>562</v>
      </c>
      <c r="B11" s="66">
        <v>-400</v>
      </c>
      <c r="C11" s="217">
        <v>-600</v>
      </c>
      <c r="D11" s="66">
        <v>-400</v>
      </c>
      <c r="E11" s="66">
        <v>0</v>
      </c>
      <c r="F11" s="66">
        <v>-2500</v>
      </c>
      <c r="G11" s="219">
        <v>-2500</v>
      </c>
    </row>
    <row r="12" spans="1:7">
      <c r="A12" s="199" t="s">
        <v>567</v>
      </c>
      <c r="B12" s="66">
        <f>B10+B11</f>
        <v>10932</v>
      </c>
      <c r="C12" s="217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19">
        <f>G10+G11</f>
        <v>10827</v>
      </c>
    </row>
    <row r="15" spans="1:7" ht="15" thickBot="1"/>
    <row r="16" spans="1:7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7">
      <c r="A17" s="77" t="s">
        <v>487</v>
      </c>
      <c r="B17" s="207" t="s">
        <v>569</v>
      </c>
      <c r="C17" s="72"/>
      <c r="D17" s="72" t="s">
        <v>536</v>
      </c>
      <c r="E17" s="207" t="s">
        <v>569</v>
      </c>
      <c r="F17" s="72"/>
      <c r="G17" s="72"/>
    </row>
    <row r="18" spans="1:7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7">
      <c r="A19" s="77" t="s">
        <v>571</v>
      </c>
      <c r="B19" s="71" t="s">
        <v>572</v>
      </c>
      <c r="C19" s="72">
        <f>D19/1960</f>
        <v>2.8240816326530611</v>
      </c>
      <c r="D19" s="72">
        <v>5535.2</v>
      </c>
      <c r="E19" s="71" t="s">
        <v>572</v>
      </c>
      <c r="F19" s="213">
        <f>G19/1960</f>
        <v>2.9699999999999998</v>
      </c>
      <c r="G19" s="213">
        <v>5821.2</v>
      </c>
    </row>
    <row r="20" spans="1:7">
      <c r="A20" s="203" t="s">
        <v>574</v>
      </c>
      <c r="B20" s="71" t="s">
        <v>575</v>
      </c>
      <c r="C20" s="72">
        <f>D20/8</f>
        <v>29.7925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7">
      <c r="A21" s="204" t="s">
        <v>576</v>
      </c>
      <c r="B21" s="71" t="s">
        <v>577</v>
      </c>
      <c r="C21" s="72">
        <f>D21/90</f>
        <v>23.461111111111112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7">
      <c r="A22" s="205" t="s">
        <v>579</v>
      </c>
      <c r="B22" s="71" t="s">
        <v>578</v>
      </c>
      <c r="C22" s="72">
        <f>D22/23</f>
        <v>25.634347826086959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7">
      <c r="A23" s="205" t="s">
        <v>580</v>
      </c>
      <c r="B23" s="71" t="s">
        <v>581</v>
      </c>
      <c r="C23" s="72">
        <f>D23/2</f>
        <v>38.075000000000003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7">
      <c r="A24" s="205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7">
      <c r="A25" s="210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7" ht="15">
      <c r="A26" s="211" t="s">
        <v>596</v>
      </c>
      <c r="B26" s="71"/>
      <c r="C26" s="212"/>
      <c r="D26" s="212">
        <v>9011.99</v>
      </c>
      <c r="E26" s="71"/>
      <c r="F26" s="212"/>
      <c r="G26" s="212">
        <v>9706</v>
      </c>
    </row>
    <row r="27" spans="1:7">
      <c r="A27" s="201" t="s">
        <v>587</v>
      </c>
      <c r="B27" s="71"/>
      <c r="C27" s="72"/>
      <c r="D27" s="72"/>
      <c r="E27" s="71"/>
      <c r="F27" s="72"/>
      <c r="G27" s="72">
        <f>G26-F24-G25</f>
        <v>8948.2800000000007</v>
      </c>
    </row>
    <row r="28" spans="1:7">
      <c r="A28" s="201" t="s">
        <v>585</v>
      </c>
      <c r="B28" s="71"/>
      <c r="C28" s="72"/>
      <c r="D28" s="72"/>
      <c r="E28" s="71"/>
      <c r="F28" s="72"/>
      <c r="G28" s="72"/>
    </row>
    <row r="29" spans="1:7">
      <c r="A29" s="201" t="s">
        <v>586</v>
      </c>
      <c r="B29" s="71"/>
      <c r="C29" s="72"/>
      <c r="D29" s="72"/>
      <c r="E29" s="71"/>
      <c r="F29" s="72"/>
      <c r="G29" s="72"/>
    </row>
    <row r="30" spans="1:7">
      <c r="A30" s="201" t="s">
        <v>588</v>
      </c>
      <c r="B30" s="71"/>
      <c r="C30" s="72"/>
      <c r="D30" s="72"/>
      <c r="E30" s="71"/>
      <c r="F30" s="72"/>
      <c r="G30" s="72"/>
    </row>
    <row r="31" spans="1:7">
      <c r="A31" s="202" t="s">
        <v>589</v>
      </c>
      <c r="B31" s="71"/>
      <c r="C31" s="72"/>
      <c r="D31" s="72"/>
      <c r="E31" s="71"/>
      <c r="F31" s="72"/>
      <c r="G31" s="72"/>
    </row>
    <row r="32" spans="1:7">
      <c r="A32" s="202" t="s">
        <v>590</v>
      </c>
      <c r="B32" s="71"/>
      <c r="C32" s="72"/>
      <c r="D32" s="72"/>
      <c r="E32" s="71"/>
      <c r="F32" s="72"/>
      <c r="G32" s="72"/>
    </row>
    <row r="33" spans="1:7">
      <c r="A33" s="202" t="s">
        <v>591</v>
      </c>
      <c r="B33" s="71"/>
      <c r="C33" s="72"/>
      <c r="D33" s="72"/>
      <c r="E33" s="71"/>
      <c r="F33" s="72"/>
      <c r="G33" s="72"/>
    </row>
    <row r="34" spans="1:7">
      <c r="A34" s="202" t="s">
        <v>592</v>
      </c>
      <c r="B34" s="71"/>
      <c r="C34" s="72"/>
      <c r="D34" s="72"/>
      <c r="E34" s="71"/>
      <c r="F34" s="72"/>
      <c r="G34" s="72"/>
    </row>
    <row r="35" spans="1:7">
      <c r="A35" s="202" t="s">
        <v>593</v>
      </c>
      <c r="B35" s="71"/>
      <c r="C35" s="72"/>
      <c r="D35" s="72"/>
      <c r="E35" s="71"/>
      <c r="F35" s="72"/>
      <c r="G35" s="72"/>
    </row>
    <row r="36" spans="1:7">
      <c r="A36" s="202" t="s">
        <v>594</v>
      </c>
      <c r="B36" s="208"/>
      <c r="C36" s="72"/>
      <c r="D36" s="72"/>
      <c r="E36" s="71"/>
      <c r="F36" s="72"/>
      <c r="G36" s="72"/>
    </row>
    <row r="37" spans="1:7" ht="15.75" thickBot="1">
      <c r="A37" s="206" t="s">
        <v>595</v>
      </c>
      <c r="B37" s="209"/>
      <c r="C37" s="120"/>
      <c r="D37" s="120">
        <v>2029</v>
      </c>
      <c r="E37" s="73"/>
      <c r="F37" s="75"/>
      <c r="G37" s="75"/>
    </row>
    <row r="38" spans="1:7">
      <c r="A38" s="222" t="s">
        <v>610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7" sqref="F17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A3" sqref="A3:D10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Arkusz2</vt:lpstr>
      <vt:lpstr>09_Sprint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2013-09-24T22:05:33Z</cp:lastPrinted>
  <dcterms:created xsi:type="dcterms:W3CDTF">2012-12-30T11:00:58Z</dcterms:created>
  <dcterms:modified xsi:type="dcterms:W3CDTF">2013-09-25T20:27:17Z</dcterms:modified>
</cp:coreProperties>
</file>