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 activeTab="2"/>
  </bookViews>
  <sheets>
    <sheet name="Zestawienie" sheetId="1" r:id="rId1"/>
    <sheet name="Statystyki" sheetId="2" r:id="rId2"/>
    <sheet name="Iglaki" sheetId="3" r:id="rId3"/>
    <sheet name="Arkusz2" sheetId="4" r:id="rId4"/>
  </sheets>
  <definedNames>
    <definedName name="_xlnm._FilterDatabase" localSheetId="0" hidden="1">Zestawienie!$A$1:$I$117</definedName>
    <definedName name="Typ.Rośliny">Zestawienie!$P$1:$P$10</definedName>
  </definedNames>
  <calcPr calcId="125725" calcMode="autoNoTable"/>
  <pivotCaches>
    <pivotCache cacheId="0" r:id="rId5"/>
  </pivotCaches>
</workbook>
</file>

<file path=xl/calcChain.xml><?xml version="1.0" encoding="utf-8"?>
<calcChain xmlns="http://schemas.openxmlformats.org/spreadsheetml/2006/main">
  <c r="F36" i="3"/>
  <c r="F13"/>
  <c r="F33"/>
  <c r="F30"/>
  <c r="F18"/>
  <c r="F24"/>
  <c r="F35"/>
  <c r="F16"/>
  <c r="F15"/>
  <c r="F14"/>
  <c r="F29"/>
  <c r="F27"/>
  <c r="F26"/>
  <c r="F25"/>
  <c r="F34"/>
  <c r="F23"/>
  <c r="F11"/>
  <c r="F12"/>
  <c r="F31"/>
  <c r="F32"/>
  <c r="F19"/>
  <c r="F20"/>
  <c r="D20"/>
  <c r="F22"/>
  <c r="F28"/>
  <c r="F21"/>
  <c r="D17"/>
  <c r="F17" s="1"/>
  <c r="P21" i="4"/>
  <c r="O21"/>
  <c r="N21"/>
  <c r="D6" i="3"/>
  <c r="D5"/>
  <c r="D4"/>
  <c r="D3"/>
  <c r="D2"/>
  <c r="I103" i="1"/>
  <c r="I104"/>
  <c r="I105"/>
  <c r="I106"/>
  <c r="I101"/>
  <c r="I102"/>
  <c r="I107"/>
  <c r="I108"/>
  <c r="I109"/>
  <c r="I97"/>
  <c r="I98"/>
  <c r="I99"/>
  <c r="I100"/>
  <c r="I96"/>
  <c r="I36"/>
  <c r="I37"/>
  <c r="I38"/>
  <c r="H118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110"/>
  <c r="I111"/>
  <c r="I112"/>
  <c r="I113"/>
  <c r="I114"/>
  <c r="I115"/>
  <c r="I116"/>
  <c r="I117"/>
  <c r="F118"/>
  <c r="G118"/>
  <c r="I118" l="1"/>
</calcChain>
</file>

<file path=xl/sharedStrings.xml><?xml version="1.0" encoding="utf-8"?>
<sst xmlns="http://schemas.openxmlformats.org/spreadsheetml/2006/main" count="708" uniqueCount="297">
  <si>
    <t>Nr</t>
  </si>
  <si>
    <t>Nazwa</t>
  </si>
  <si>
    <t>Opis</t>
  </si>
  <si>
    <t>Typ</t>
  </si>
  <si>
    <t>Gleba żyzna, wilgotnawa</t>
  </si>
  <si>
    <t>Gleba żyzna, wilgotna, próchniczna</t>
  </si>
  <si>
    <t>Gleba kwaśna</t>
  </si>
  <si>
    <t>Gleba żyzna i wilgotna</t>
  </si>
  <si>
    <t>Gleba kwaśna, przepuszczalna</t>
  </si>
  <si>
    <t>Gleba wilgotna, próchniczna, wapienna</t>
  </si>
  <si>
    <t>Gleba ogrodowa</t>
  </si>
  <si>
    <t>Gleba gliniasta, próchniczna</t>
  </si>
  <si>
    <t>Gleba wilgotnawa, żyzna</t>
  </si>
  <si>
    <t>Gleba przeciętna</t>
  </si>
  <si>
    <t>Gleba próchniczna, kwaśna</t>
  </si>
  <si>
    <t>Gleba żyzna, wapienna</t>
  </si>
  <si>
    <t>Każda gleba ogrodowa</t>
  </si>
  <si>
    <t>Gleba żyzna, przepuszczalna</t>
  </si>
  <si>
    <t>Gleba żyzna, przeciętnie wilgotna</t>
  </si>
  <si>
    <t>Każda gleba</t>
  </si>
  <si>
    <t>Porzeczka czerwona</t>
  </si>
  <si>
    <t>Gleba piaszczysto-gliniasta, próchniczna, lekko kwaśna</t>
  </si>
  <si>
    <t>Porzeczka czarna</t>
  </si>
  <si>
    <t>Agrest na nodze</t>
  </si>
  <si>
    <t>Borówka wysoka Bluegold</t>
  </si>
  <si>
    <t>Borówka wysoka Bluejay</t>
  </si>
  <si>
    <t>Phlox subulata - Płomyk szydlasty, różowy</t>
  </si>
  <si>
    <t>Gleba wilgotnawa, spulchniona, żyzna;</t>
  </si>
  <si>
    <t>Thymus vulgaris - Tymianek pospolity</t>
  </si>
  <si>
    <t>Gleba uboga, przepuszczalna</t>
  </si>
  <si>
    <t>Gleba sucha, zdrenowana, najlepiej z zawartością wapnia</t>
  </si>
  <si>
    <t>Gleba lekka, przepuszczalna, wapienna;</t>
  </si>
  <si>
    <t>Eranthis hyemalis - Rannik zimowy</t>
  </si>
  <si>
    <t>Galanthus nivalis - Śnieżyczka przebiśnieg</t>
  </si>
  <si>
    <t>Leucothoe „Zeblid” - Kiścień</t>
  </si>
  <si>
    <t>Pieris japonica „Little Heath” – Pieris japoński</t>
  </si>
  <si>
    <t>Polystichum setiferum „Herrenhausen”–  Paprotnik szczecinkozębny</t>
  </si>
  <si>
    <t>Picea abies „Cupressina” – Świerk pospolity, wąskokolumnowy</t>
  </si>
  <si>
    <t>Platycladus orientalis „Aurea Nana” - Żywotnik wschodni</t>
  </si>
  <si>
    <t>Anemone x hybrida „Honorine Jobert”– Zawilec mieszańcowy (biały)</t>
  </si>
  <si>
    <t>Calluna vulgaris „Darkness” – Wrzos pospolity (fioletowo-różowy)</t>
  </si>
  <si>
    <t>Erica carnea „Golden Starlet” – Wrzosiec czerwony (biały)</t>
  </si>
  <si>
    <t>Thuja occidentalis „Amber Glow” – Żywotnik zachodni</t>
  </si>
  <si>
    <t>Pinus mugo „OPHIR” – Sosna górska (karłowa)</t>
  </si>
  <si>
    <t>Hosta „Patriot” - Funkia</t>
  </si>
  <si>
    <t>Betula pendula „Gracilis” - Brzoza pospolita, wys. do 5-6m;</t>
  </si>
  <si>
    <t xml:space="preserve">Sambucus nigra „Gerda” – Bez czarny, purpurowy </t>
  </si>
  <si>
    <t>Pinus mugo „Mops” – Sosna górska</t>
  </si>
  <si>
    <t>Fothergilla major – Fotergilla większa</t>
  </si>
  <si>
    <t>Hosta „August Moon” - Funkia</t>
  </si>
  <si>
    <t>Prunus serrulata „Amanogawa” - Wiśnia piłkowana, kolumnowa</t>
  </si>
  <si>
    <t>Forsythia intermedia „Golden Times” - Forsycja posrednia</t>
  </si>
  <si>
    <t>Hosta „Island Charm” - Funkia karłowa</t>
  </si>
  <si>
    <t>Iris pallida „Variegata” – Kosaciec blady</t>
  </si>
  <si>
    <t>Picea abies „Nidiformis” – Świerk pospolity karłowy</t>
  </si>
  <si>
    <t>Pinus heldreichii „Malinki” - Sosna bośniacka</t>
  </si>
  <si>
    <t>Echinacea purpurea – Jeżówka purpurowa (kolor różowy)</t>
  </si>
  <si>
    <t>Aubrieta hybrida – Żagwin ogrodowy</t>
  </si>
  <si>
    <t>Aquilegia hybrida – Orlik ogrodowy, (mix kolorów lub np. „Nora Barlow”, Blue Jay”)</t>
  </si>
  <si>
    <t>Primula vulgaris – Pierwiosnek pospolity, żółty</t>
  </si>
  <si>
    <t>Crocus flavus „Golden Yellow” – Krokus  żółty</t>
  </si>
  <si>
    <t>Crocus „Flower Record” - Krokus</t>
  </si>
  <si>
    <t>Hyacinthus „Lady Derby” – Hiacynt różowy</t>
  </si>
  <si>
    <t>Tulipa „Angelique” – Tulipan różowo-zielono-kremowy</t>
  </si>
  <si>
    <t>Narcissus „Flower Record” - Narcyz</t>
  </si>
  <si>
    <t>Tulipa „Blue Diamond” – Tulipan ciemny fiolet</t>
  </si>
  <si>
    <r>
      <t xml:space="preserve">Thuja plicata </t>
    </r>
    <r>
      <rPr>
        <sz val="9"/>
        <color theme="1"/>
        <rFont val="Times New Roman"/>
        <family val="1"/>
        <charset val="238"/>
      </rPr>
      <t>„Kórnik III” - Żywotnik olbrzymi</t>
    </r>
  </si>
  <si>
    <r>
      <t xml:space="preserve">Thuja occidentalis </t>
    </r>
    <r>
      <rPr>
        <sz val="9"/>
        <color theme="1"/>
        <rFont val="Times New Roman"/>
        <family val="1"/>
        <charset val="238"/>
      </rPr>
      <t>„Golden Tuffet” - Żywotnik zachodni, karłowy</t>
    </r>
  </si>
  <si>
    <r>
      <t xml:space="preserve">Heuchera </t>
    </r>
    <r>
      <rPr>
        <sz val="10"/>
        <color theme="1"/>
        <rFont val="Times New Roman"/>
        <family val="1"/>
        <charset val="238"/>
      </rPr>
      <t>„Marmalade</t>
    </r>
    <r>
      <rPr>
        <sz val="10"/>
        <color rgb="FF222222"/>
        <rFont val="Times New Roman"/>
        <family val="1"/>
        <charset val="238"/>
      </rPr>
      <t>” - Żurawka</t>
    </r>
  </si>
  <si>
    <r>
      <t xml:space="preserve">Chamaecyparis lawsoniana </t>
    </r>
    <r>
      <rPr>
        <sz val="10"/>
        <color theme="1"/>
        <rFont val="Times New Roman"/>
        <family val="1"/>
        <charset val="238"/>
      </rPr>
      <t>„</t>
    </r>
    <r>
      <rPr>
        <sz val="9"/>
        <color theme="1"/>
        <rFont val="Times New Roman"/>
        <family val="1"/>
        <charset val="238"/>
      </rPr>
      <t>Stewartii</t>
    </r>
    <r>
      <rPr>
        <sz val="10"/>
        <color theme="1"/>
        <rFont val="Times New Roman"/>
        <family val="1"/>
        <charset val="238"/>
      </rPr>
      <t xml:space="preserve">” </t>
    </r>
    <r>
      <rPr>
        <sz val="9"/>
        <color theme="1"/>
        <rFont val="Times New Roman"/>
        <family val="1"/>
        <charset val="238"/>
      </rPr>
      <t>- Cyprysik Lawsona</t>
    </r>
  </si>
  <si>
    <r>
      <t xml:space="preserve">Pinus parviflora </t>
    </r>
    <r>
      <rPr>
        <sz val="9"/>
        <color theme="1"/>
        <rFont val="Times New Roman"/>
        <family val="1"/>
        <charset val="238"/>
      </rPr>
      <t xml:space="preserve"> „</t>
    </r>
    <r>
      <rPr>
        <sz val="10"/>
        <color theme="1"/>
        <rFont val="Times New Roman"/>
        <family val="1"/>
        <charset val="238"/>
      </rPr>
      <t>Negishi</t>
    </r>
    <r>
      <rPr>
        <sz val="9"/>
        <color theme="1"/>
        <rFont val="Times New Roman"/>
        <family val="1"/>
        <charset val="238"/>
      </rPr>
      <t>”</t>
    </r>
    <r>
      <rPr>
        <sz val="10"/>
        <color theme="1"/>
        <rFont val="Times New Roman"/>
        <family val="1"/>
        <charset val="238"/>
      </rPr>
      <t xml:space="preserve"> - Sosna drobnokwiatowa</t>
    </r>
  </si>
  <si>
    <r>
      <t xml:space="preserve">Pinus nigra </t>
    </r>
    <r>
      <rPr>
        <sz val="9"/>
        <color theme="1"/>
        <rFont val="Times New Roman"/>
        <family val="1"/>
        <charset val="238"/>
      </rPr>
      <t>„Pyramidalis” - Sosna czarna, kolumnowa</t>
    </r>
  </si>
  <si>
    <r>
      <t xml:space="preserve">Carex elata </t>
    </r>
    <r>
      <rPr>
        <sz val="9"/>
        <color theme="1"/>
        <rFont val="Times New Roman"/>
        <family val="1"/>
        <charset val="238"/>
      </rPr>
      <t>„Aurea” - Turzyca sztywna</t>
    </r>
  </si>
  <si>
    <r>
      <t xml:space="preserve">Pinus heldreichii </t>
    </r>
    <r>
      <rPr>
        <sz val="9"/>
        <color theme="1"/>
        <rFont val="Times New Roman"/>
        <family val="1"/>
        <charset val="238"/>
      </rPr>
      <t>„Satelit” - Sosna bośniacka</t>
    </r>
  </si>
  <si>
    <r>
      <t xml:space="preserve">Pinus mugo </t>
    </r>
    <r>
      <rPr>
        <sz val="9"/>
        <color theme="1"/>
        <rFont val="Times New Roman"/>
        <family val="1"/>
        <charset val="238"/>
      </rPr>
      <t>„</t>
    </r>
    <r>
      <rPr>
        <sz val="10"/>
        <color theme="1"/>
        <rFont val="Times New Roman"/>
        <family val="1"/>
        <charset val="238"/>
      </rPr>
      <t>Humpy</t>
    </r>
    <r>
      <rPr>
        <sz val="9"/>
        <color theme="1"/>
        <rFont val="Times New Roman"/>
        <family val="1"/>
        <charset val="238"/>
      </rPr>
      <t>” - Sosna górska, karłowa</t>
    </r>
  </si>
  <si>
    <t>Taxus baccata - Cis pospolity, forma stożka, 80cm</t>
  </si>
  <si>
    <t>Taxus baccata - Cis pospolity, forma stożka, 60cm</t>
  </si>
  <si>
    <t>Taxus baccata - Cis pospolity, forma stożka, 45cm</t>
  </si>
  <si>
    <t>Drzewo małe</t>
  </si>
  <si>
    <t>Krzew</t>
  </si>
  <si>
    <t>Krzew mały</t>
  </si>
  <si>
    <t>Trawa</t>
  </si>
  <si>
    <t>Bylina</t>
  </si>
  <si>
    <t>Pnącze</t>
  </si>
  <si>
    <t>Drzewo</t>
  </si>
  <si>
    <t>Zimozielony?</t>
  </si>
  <si>
    <t>TAK</t>
  </si>
  <si>
    <t>Strefa</t>
  </si>
  <si>
    <t>Krzewinka</t>
  </si>
  <si>
    <t>Cebulkowe</t>
  </si>
  <si>
    <t>Gleba żyzna, wilgotnawa, lekko kwaśna, IV-V</t>
  </si>
  <si>
    <t>NIE</t>
  </si>
  <si>
    <r>
      <t xml:space="preserve">Magnolia </t>
    </r>
    <r>
      <rPr>
        <i/>
        <sz val="10"/>
        <color theme="1"/>
        <rFont val="Times New Roman"/>
        <family val="1"/>
        <charset val="238"/>
      </rPr>
      <t xml:space="preserve">x </t>
    </r>
    <r>
      <rPr>
        <sz val="10"/>
        <color theme="1"/>
        <rFont val="Times New Roman"/>
        <family val="1"/>
        <charset val="238"/>
      </rPr>
      <t>soulangeana „Alexandrina” - Magnolia pośrednia, Posadzić w formie drzewka na nodze;</t>
    </r>
  </si>
  <si>
    <t>Pachysandra terminalis „Variegata”– Runianka japońska ; Zimozielona krzewinka zadarniająca; stworzy szczelny dywan</t>
  </si>
  <si>
    <t>Średnia cena</t>
  </si>
  <si>
    <t>Suma</t>
  </si>
  <si>
    <t xml:space="preserve">Gleba kwaśna, próchniczna; VII-X </t>
  </si>
  <si>
    <t>Euonymus fortunei „Emerald’n’ Gold” – Trzmielina Fortune’a ; Można przycinać, aby stworzyła zimozielony dywan;</t>
  </si>
  <si>
    <t>Paproć</t>
  </si>
  <si>
    <t>Thuja occidentalis „Janed Gold” – Żywotnik zachodniSadzić w rzędzie jako żywopłot co 70 cm</t>
  </si>
  <si>
    <t>Gleba żyzna, próchniczna, VI-VIII</t>
  </si>
  <si>
    <t>Gleba żyzna, wilgotnawa, lekko kwaśna, V-VI</t>
  </si>
  <si>
    <t>Rhododendron „Ken Janeck” - Różanecznik, W celu corocznego zakwaszania gleby, należy podlać roślinę roztworem siarczanu amonu; najlepiej około kwietnia;</t>
  </si>
  <si>
    <t>Gleba kwaśna, żyzna, V-VI</t>
  </si>
  <si>
    <t xml:space="preserve">Thuja occidentalis „Smaragd” – Żywotnik zachodni, Sadzić co 70 cm (żywopłot); </t>
  </si>
  <si>
    <t>Euonymus fortunei „Emerald Gaiety” – Trzmielina Fortune’a; Można przycinać</t>
  </si>
  <si>
    <t>Gleba żyzna, piaszczysto-gliniasta, wilgotna;VIII-X</t>
  </si>
  <si>
    <t>Gleba próchniczna, kwaśna VIII-X</t>
  </si>
  <si>
    <r>
      <t xml:space="preserve">Buxus microphylla </t>
    </r>
    <r>
      <rPr>
        <sz val="9"/>
        <color theme="1"/>
        <rFont val="Times New Roman"/>
        <family val="1"/>
        <charset val="238"/>
      </rPr>
      <t>„Faulkner” - Bukszpan drobnolistny, kulisty Posadzić różne średnice;</t>
    </r>
  </si>
  <si>
    <t>14a</t>
  </si>
  <si>
    <t>Iberis sempervirens – Ubiorek wiecznie zielony (kwitnie na biało) 
Aby ładnie wyglądał, należy przyciąć po kwitnieniu</t>
  </si>
  <si>
    <t>Gleba żyzna, przepuszczalna IV-V</t>
  </si>
  <si>
    <t>Chamaecyparis lawsoniana „Columnaris” - Cyprysik Lawsona; Sadzić na żywopłot co 80 cm</t>
  </si>
  <si>
    <r>
      <t xml:space="preserve">Cornus kousa </t>
    </r>
    <r>
      <rPr>
        <sz val="10"/>
        <color theme="1"/>
        <rFont val="Times New Roman"/>
        <family val="1"/>
        <charset val="238"/>
      </rPr>
      <t>„Satomi</t>
    </r>
    <r>
      <rPr>
        <sz val="10"/>
        <color rgb="FF222222"/>
        <rFont val="Times New Roman"/>
        <family val="1"/>
        <charset val="238"/>
      </rPr>
      <t>” - Dereń Kousa, różowy Prowadzić w formie drzewka</t>
    </r>
  </si>
  <si>
    <t>Gleba żyzna, wilgotnawa V</t>
  </si>
  <si>
    <t>Thuja occidentalis „Danica” – Żywotnik zachodni
Można formować w kulę, gdy będzie nieco za duża;</t>
  </si>
  <si>
    <t>Nepeta „Walker's Low” - Kocimiętka
Po pierwszym kwitnieniu warto przyciąć, aby powtórnie zakwitła;</t>
  </si>
  <si>
    <t>Gleba ogrodowa V-IV</t>
  </si>
  <si>
    <t>Gleba żyzna, stale wilgotna VII-VIII</t>
  </si>
  <si>
    <t>Taxus x media „Hicksii” - Cis pośredni Szybko rosnąca odmiana; Sadzić w rzędzie co 60cm; formować raz w roku (marzec-lipiec)</t>
  </si>
  <si>
    <t>Każda gleba ogrodowa VI-VII</t>
  </si>
  <si>
    <t>Hemerocallis hybrida „Crimson Pirate” – Liliowiec ogrodowy
Po przekwitnięciu liście można przyciąć o 50%, aby ładnie wyglądały;</t>
  </si>
  <si>
    <t>Gleba żyzna, wilgotnawa; VI-VII</t>
  </si>
  <si>
    <t>Prunus laurocerasus „Otto Luyken” – Laurowiśnia wschodnia
Można przycinać, najpóźniej do połowy VII;</t>
  </si>
  <si>
    <t>Hamamelis x intermedia „Jelena” – Oczar pośredni Kwitnie zimą, oryginalne frędzelkowate kwiatostany w kolorze pomarańczowym; jesienią piękne przebarwienia liści;</t>
  </si>
  <si>
    <t>Gleba świeża, żyzna, lekko kwaśna XII-II</t>
  </si>
  <si>
    <t>Eupatorium maculatum „Atropurpureum” – Sadziec plamisty Piękna, majestatyczna bylina, kwitnąca pod koniec lata;</t>
  </si>
  <si>
    <t>Gleba wilgotna, żyzna, zasadowa VII-IX</t>
  </si>
  <si>
    <t>Gleba wilgotna, próchniczna V</t>
  </si>
  <si>
    <t>Gleba żyzna, wilgotnawa VI-VIII</t>
  </si>
  <si>
    <t>Spiraea japonica „Goldflame” – Tawuła japońska Przycinać mocno po kwitnieniu, wówczas zakwitnie ponownie; w marcu można przyciąć jeszcze raz, by ograniczyć szerokość;</t>
  </si>
  <si>
    <t>Gleby żyzne, dostatecznie wilgotne VI-VIII</t>
  </si>
  <si>
    <t>Gleba kwaśna, przepuszczalna, próchniczna; nie przesuszać podłoża; Owoce druga połowa VIII</t>
  </si>
  <si>
    <t>Gleba kwaśna, przepuszczalna, próchniczna; nie przesuszać podłoża; Owoce połowa VII</t>
  </si>
  <si>
    <t>Gleba kwaśna, próchniczna; VIII-X</t>
  </si>
  <si>
    <t>Gleba żyzna, wilgotnawa; V</t>
  </si>
  <si>
    <r>
      <t xml:space="preserve">Juniperus horizontalis </t>
    </r>
    <r>
      <rPr>
        <sz val="10"/>
        <color theme="1"/>
        <rFont val="Times New Roman"/>
        <family val="1"/>
        <charset val="238"/>
      </rPr>
      <t>„Golden Carpet” - Jałowiec płożący Bardzo niski, zadarniający jałowiec o złotych igłach;</t>
    </r>
  </si>
  <si>
    <t>Gleba ogrodowa IV-V</t>
  </si>
  <si>
    <t>Miscanthus sinensis „Adagio” - Miskant chiński Trawy przycinać dopiero wczesną wiosną, przy samej ziemi;</t>
  </si>
  <si>
    <t>Gleba ogrodowa, III-IV</t>
  </si>
  <si>
    <t>Gleba żyzna, stale wilgotna, VII-VIII</t>
  </si>
  <si>
    <t>Salvia officinalis - szałwia lekarska, Po kwitnieniu roślinę należy silnie przyciąć;</t>
  </si>
  <si>
    <t>Gleba żyzna, wilgotnawa; V-VI</t>
  </si>
  <si>
    <t>Melissa officinalis - Melisa lekarska, Po kwitnieniu roślinę należy silnie przyciąć;</t>
  </si>
  <si>
    <t>Lavandula angustifolia „Hidcote Blue Strain”– Lawenda wąskolistna Po przekwitnięciu ścinamy kwiatostany i lekko przycinamy krzewinkę</t>
  </si>
  <si>
    <t>Prunus serrulata „Kanzan” – Wiśnia piłkowana, Forma pienna, wys. szczepienia min. 230 cm</t>
  </si>
  <si>
    <t>Gleba ogrodowa, przepuszczalna, zasobna; V</t>
  </si>
  <si>
    <t>Perovskia atriplicifolia „Blue Spire” – Perowskia łobodolistna Suche gałązki wyciąć dopiero na wiosnę;</t>
  </si>
  <si>
    <t>Gleba przeciętna. VII-IX</t>
  </si>
  <si>
    <t>Gleba ogrodowa, wilgotnawa VIII-X</t>
  </si>
  <si>
    <t>Pennisetum alopecuroides „Little Boy” – Rozplenica japońska karłowa Wiosną przyciąć przy ziemi</t>
  </si>
  <si>
    <t>Gleba przepuszczalna, ogrodowa V-VI</t>
  </si>
  <si>
    <t>Gleba próchniczna, przeciętnie wilgotna, pH obojętne VII-X</t>
  </si>
  <si>
    <t>Gleba próchniczna, przepuszczalna. Daje samosiew  IV-VI</t>
  </si>
  <si>
    <t>Gleba wilgotnawa, przepuszczalna; IV-V</t>
  </si>
  <si>
    <t>Gleba przepuszczalna, żyzna III-IV</t>
  </si>
  <si>
    <t>Gleba piaszczysta, próchniczna III-IV</t>
  </si>
  <si>
    <t>Gleba żyzna, próchniczna, przepuszczalna IV</t>
  </si>
  <si>
    <t>Gleba próchniczna, żyzna IV-V</t>
  </si>
  <si>
    <t>Gleba próchniczna, III-IV</t>
  </si>
  <si>
    <t>Gleba zwięzła, wilgotna, żyzna, II-III</t>
  </si>
  <si>
    <t>Gleba próchniczna, żyzna, IV-V</t>
  </si>
  <si>
    <t>Liczba (sztuki)</t>
  </si>
  <si>
    <t>Licznik</t>
  </si>
  <si>
    <t>Średnia</t>
  </si>
  <si>
    <t>Funkie są piękne :)</t>
  </si>
  <si>
    <t>Suma z Suma</t>
  </si>
  <si>
    <t>Suma końcowa</t>
  </si>
  <si>
    <t>Typ rośliny</t>
  </si>
  <si>
    <t>Suma z Suma, Razem</t>
  </si>
  <si>
    <t>Suma z Liczba (sztuki), Razem</t>
  </si>
  <si>
    <t>Suma z Liczba (sztuki)</t>
  </si>
  <si>
    <t>Opinie</t>
  </si>
  <si>
    <t>ok.</t>
  </si>
  <si>
    <t>czy jest pewnosć, ze nie zbrzydna</t>
  </si>
  <si>
    <t>może być ich więcej</t>
  </si>
  <si>
    <t>więcej funki</t>
  </si>
  <si>
    <t>miał być jeszcze rozmaryn</t>
  </si>
  <si>
    <t>inne byliny kwitnące</t>
  </si>
  <si>
    <t xml:space="preserve"> +róża, piwonia</t>
  </si>
  <si>
    <t xml:space="preserve"> - że niby czarny bez się rozplenia</t>
  </si>
  <si>
    <t xml:space="preserve">Hydrangea paniculata „Sundae Fraise Rensun” – Hortensja bukietowa, karłowa, różowa
Nie wycinać suchych kwiatostanów na zimę, dopiero wiosną, aby ładnie wyglądała; 
Warto wczesną wiosną (marzec) przyciąć nad 3-4 pąkiem, by się rozkrzewiła i bujnie kwitła oraz zachowała zwarty pokrój
</t>
  </si>
  <si>
    <t>Viburnum plicatum „Pink Sensation”- Kalina japońska, różowa</t>
  </si>
  <si>
    <t>Rhododendron „Cheer” - Różanecznik różowy</t>
  </si>
  <si>
    <t xml:space="preserve">Gleba kwaśna, żyzna
Od pierwszej połowy V do VI
</t>
  </si>
  <si>
    <t>24a</t>
  </si>
  <si>
    <t>24b</t>
  </si>
  <si>
    <t>Rhododendron „Azurro” - Różanecznik fioletowy</t>
  </si>
  <si>
    <t>Rhododendron „Roseum Elegans” - Różanecznik różowy</t>
  </si>
  <si>
    <t xml:space="preserve">Gleba kwaśna, żyzna
Pod koniec V do VI
</t>
  </si>
  <si>
    <t xml:space="preserve">Gleba kwaśna, żyzna
V-VI
</t>
  </si>
  <si>
    <t xml:space="preserve">Allium schoenoprasum „Forescate” - Szczypiorek ozdobny
Pięknie kwitnie, liście jadalne.
</t>
  </si>
  <si>
    <t>Gleba ogrodowa, V-VI</t>
  </si>
  <si>
    <t xml:space="preserve">Prunus triloba - Migdałek trójklapowy  forma krzewiasta
Aby migdałek zachował swą urodę trzeba dbać o regularne przycinanie pędów. Ten zabieg wykonuje się po okresie kwitnięcia, czyli w czerwcu. Ważne, by w tym czasie liście były jeszcze rozwinięte. Dzięki regularnemu przycinaniu pędów, z roku na rok zagęszcza się korona krzewu, a to bardzo dodatnio wpływa na walory ozdobne migdałka. Nie wolno również zapominać o tym, że należy usuwać pędy, które wybijają z podkładki.
</t>
  </si>
  <si>
    <t>IV-V</t>
  </si>
  <si>
    <t>Betula pendula „Schneverdingen Goldbirke” - Brzoza pospolita, złotawe liście, niższy wzrost</t>
  </si>
  <si>
    <t xml:space="preserve">Pinus mugo „Pal Maleter” – Sosna górska </t>
  </si>
  <si>
    <t xml:space="preserve">Hydrangea paniculata „Vanille Fraise” – Hortensja bukietowa, różowa
Nie wycinać suchych kwiatostanów na zimę, dopiero wiosną;
Warto wczesną wiosną (marzec) przyciąć nad 3-4 pąkiem, by się rozkrzewiła i bujnie kwitła
</t>
  </si>
  <si>
    <t>Cercis canadensis „Covey” - Judaszowiec kanadyjski</t>
  </si>
  <si>
    <t>Thymus serpyllum - Macierzanka wczesna</t>
  </si>
  <si>
    <t xml:space="preserve">Gleba przeciętna
VI-X
</t>
  </si>
  <si>
    <t>Pinus mugo „Mops” - Sosna górska</t>
  </si>
  <si>
    <r>
      <t xml:space="preserve">Rhododendron </t>
    </r>
    <r>
      <rPr>
        <sz val="10"/>
        <color rgb="FF7030A0"/>
        <rFont val="Times New Roman"/>
        <family val="1"/>
        <charset val="238"/>
      </rPr>
      <t>„Cecile”</t>
    </r>
    <r>
      <rPr>
        <sz val="10"/>
        <color theme="1"/>
        <rFont val="Times New Roman"/>
        <family val="1"/>
        <charset val="238"/>
      </rPr>
      <t xml:space="preserve"> - Azalia łososiowa-różowa</t>
    </r>
  </si>
  <si>
    <r>
      <t xml:space="preserve">Rhododendron </t>
    </r>
    <r>
      <rPr>
        <sz val="10"/>
        <color rgb="FF7030A0"/>
        <rFont val="Times New Roman"/>
        <family val="1"/>
        <charset val="238"/>
      </rPr>
      <t>„Homebush”</t>
    </r>
    <r>
      <rPr>
        <sz val="10"/>
        <color theme="1"/>
        <rFont val="Times New Roman"/>
        <family val="1"/>
        <charset val="238"/>
      </rPr>
      <t xml:space="preserve"> - Azalia różowa</t>
    </r>
  </si>
  <si>
    <t>Daphne mezereum „Rubra” - Wawrzynek wilczełyko</t>
  </si>
  <si>
    <r>
      <t>Magnolia soulange'a „Genie”</t>
    </r>
    <r>
      <rPr>
        <sz val="10"/>
        <color theme="1"/>
        <rFont val="Times New Roman"/>
        <family val="1"/>
        <charset val="238"/>
      </rPr>
      <t xml:space="preserve"> - Magnolia Soulange'a</t>
    </r>
  </si>
  <si>
    <t>Gleba żyzna, przepuszczalna, lekko kwaśna, V</t>
  </si>
  <si>
    <t xml:space="preserve">Gleba żyzna
V
</t>
  </si>
  <si>
    <t xml:space="preserve">Gleba żyzna
V-VI
</t>
  </si>
  <si>
    <t xml:space="preserve">Gleba próchniczna, wilgotnawa
II-IV
</t>
  </si>
  <si>
    <r>
      <t>Hosta „Golden Tiara”</t>
    </r>
    <r>
      <rPr>
        <sz val="10"/>
        <color theme="1"/>
        <rFont val="Times New Roman"/>
        <family val="1"/>
        <charset val="238"/>
      </rPr>
      <t xml:space="preserve"> – Funkia karłowa</t>
    </r>
  </si>
  <si>
    <r>
      <t xml:space="preserve">Weigela florida </t>
    </r>
    <r>
      <rPr>
        <sz val="10"/>
        <color rgb="FF7030A0"/>
        <rFont val="Times New Roman"/>
        <family val="1"/>
        <charset val="238"/>
      </rPr>
      <t xml:space="preserve">„Monet” </t>
    </r>
    <r>
      <rPr>
        <sz val="10"/>
        <color theme="1"/>
        <rFont val="Times New Roman"/>
        <family val="1"/>
        <charset val="238"/>
      </rPr>
      <t>- Krzewuszka cudowna, karłowa</t>
    </r>
  </si>
  <si>
    <r>
      <t>Liatris spicata „Kobold” -</t>
    </r>
    <r>
      <rPr>
        <sz val="10"/>
        <color theme="1"/>
        <rFont val="Times New Roman"/>
        <family val="1"/>
        <charset val="238"/>
      </rPr>
      <t xml:space="preserve"> Liatra kłosowa</t>
    </r>
  </si>
  <si>
    <r>
      <t>Campanula portenschlagiana</t>
    </r>
    <r>
      <rPr>
        <sz val="9"/>
        <color theme="1"/>
        <rFont val="Times New Roman"/>
        <family val="1"/>
        <charset val="238"/>
      </rPr>
      <t xml:space="preserve"> - Dzwonek dalmatyński</t>
    </r>
  </si>
  <si>
    <r>
      <t>Festuca mairei</t>
    </r>
    <r>
      <rPr>
        <sz val="9"/>
        <color theme="1"/>
        <rFont val="Times New Roman"/>
        <family val="1"/>
        <charset val="238"/>
      </rPr>
      <t xml:space="preserve"> – Kostrzewa Mairea</t>
    </r>
  </si>
  <si>
    <r>
      <t>Achillea millefolium „Terracotta”</t>
    </r>
    <r>
      <rPr>
        <sz val="10"/>
        <color theme="1"/>
        <rFont val="Times New Roman"/>
        <family val="1"/>
        <charset val="238"/>
      </rPr>
      <t xml:space="preserve"> – Krwawnik pospolity</t>
    </r>
  </si>
  <si>
    <r>
      <t xml:space="preserve">Sedum </t>
    </r>
    <r>
      <rPr>
        <sz val="10"/>
        <color rgb="FF7030A0"/>
        <rFont val="Times New Roman"/>
        <family val="1"/>
        <charset val="238"/>
      </rPr>
      <t>„Matrona”</t>
    </r>
    <r>
      <rPr>
        <sz val="10"/>
        <color theme="1"/>
        <rFont val="Times New Roman"/>
        <family val="1"/>
        <charset val="238"/>
      </rPr>
      <t xml:space="preserve"> - Rozchodnik ogrodowy</t>
    </r>
  </si>
  <si>
    <t xml:space="preserve">Rosa „Cubana” - Róża okrywowa, pomarańczowa
Mało wymagająca róża, kwitnie całe lato;
Wiosna, gdy zaczynają pękać paki forsycji, przycinamy róże nad 3-4 pakiem, aby się ładnie zagęściły i kwitły;
</t>
  </si>
  <si>
    <t>Paeonia lactiflora „Sarah Bernhardt” – Piwonia chińska (jasny róż)</t>
  </si>
  <si>
    <t xml:space="preserve">Gleba wilgotnawa, żyzna;
VII-VIII
</t>
  </si>
  <si>
    <t>Gleba zasobna, VI-VII</t>
  </si>
  <si>
    <t xml:space="preserve">Gleba żyzna
VII-IX
</t>
  </si>
  <si>
    <t xml:space="preserve">Gleba ogrodowa VI-VII
</t>
  </si>
  <si>
    <t xml:space="preserve">Gleba przepuszczalna, 
VI
</t>
  </si>
  <si>
    <t xml:space="preserve">Gleba przeciętna, przepuszczalna;
VI-IX
</t>
  </si>
  <si>
    <t xml:space="preserve">Gleba ogrodowa
VIII-X
</t>
  </si>
  <si>
    <t xml:space="preserve">Gleba żyzna, gliniasto-piaszczysta
VI-jesieni
</t>
  </si>
  <si>
    <t xml:space="preserve">Gleba lekko kwaśna, żyzna, umiarkowanie wilgotna
VI
</t>
  </si>
  <si>
    <t>110-130</t>
  </si>
  <si>
    <t>Sklep</t>
  </si>
  <si>
    <t>http://www.bartak.pl/rosliny/index</t>
  </si>
  <si>
    <t xml:space="preserve">Wielkosc </t>
  </si>
  <si>
    <t>70-80</t>
  </si>
  <si>
    <t>http://www.ogrodkroton.pl/towar.1007.wawrzynek.wilczelyko.rubra-daphne.mezereum.html</t>
  </si>
  <si>
    <t>40-50</t>
  </si>
  <si>
    <t>100-120</t>
  </si>
  <si>
    <t xml:space="preserve"> http://www.ogrodkroton.pl/towar.3551.magnolia.soulangeana.genie%C2%AE.html</t>
  </si>
  <si>
    <t xml:space="preserve"> http://www.ogrodkroton.pl/towar.1411.funkia.golden.tiara-.hosta.golden.tiara.html</t>
  </si>
  <si>
    <t xml:space="preserve"> http://www.ogrodkroton.pl/towar.3907.brzoza.goldbirke.-.betula.pendula.schneverdinger.goldbirke.html</t>
  </si>
  <si>
    <t>180-200</t>
  </si>
  <si>
    <t xml:space="preserve"> http://www.ogrodkroton.pl/towar.2623.migdalek.trojklapowy-prunus.triloba.html</t>
  </si>
  <si>
    <t>80-100</t>
  </si>
  <si>
    <t xml:space="preserve"> http://www.ogrodkroton.pl/towar.3967.wisnia.pilkowana.amanogawa.-prunus.serrulata.amanogawa.html</t>
  </si>
  <si>
    <t>160-180</t>
  </si>
  <si>
    <t xml:space="preserve"> http://www.ogrodkroton.pl/towar.2629.oczar.posredni.pallida-hamamelis.x.intermedia.pallida.html</t>
  </si>
  <si>
    <t xml:space="preserve"> http://www.ogrodkroton.pl/towar.3373.fotergilla.amerykanska.-.fothergilla.major.html</t>
  </si>
  <si>
    <t xml:space="preserve"> http://www.ogrodkroton.pl/towar.4772.hortensja.bukietowa.vanilie.fraise.rehny.-.hydrangea.paniculata.renhy.vanille.fraise.html</t>
  </si>
  <si>
    <t>30-40</t>
  </si>
  <si>
    <t xml:space="preserve"> http://www.ogrodkroton.pl/towar.3210.forsycja.golden.time-forsythia.golden.time.html</t>
  </si>
  <si>
    <t xml:space="preserve"> http://allegro.pl/pinus-parviflora-negishi-duza-roslina-i6064680842.html</t>
  </si>
  <si>
    <t>szt</t>
  </si>
  <si>
    <t>http://www.multiflora.com.pl/pliki/Multiflora_oferta_2016.pdf</t>
  </si>
  <si>
    <t>20-30</t>
  </si>
  <si>
    <t>40-60cm</t>
  </si>
  <si>
    <t>P9/P11</t>
  </si>
  <si>
    <t>sektor</t>
  </si>
  <si>
    <t>cena</t>
  </si>
  <si>
    <t>cena całość</t>
  </si>
  <si>
    <t>1,2,5</t>
  </si>
  <si>
    <t xml:space="preserve"> http://e-iglaki.pl/?42,tuje-tuja-thuja-smaragd-tuja-szmaragd-30cm-szkolkowany!-donica-0-7l</t>
  </si>
  <si>
    <t xml:space="preserve"> http://e-iglaki.pl/?18,cis-posredni-hicksi-20-cm-paleta-nawoz</t>
  </si>
  <si>
    <t xml:space="preserve"> http://e-iglaki.pl/?613,thuja-smaragd-tuja-szmaragd-60cm!-tania-wysylka!</t>
  </si>
  <si>
    <t>50-60</t>
  </si>
  <si>
    <t>20cm</t>
  </si>
  <si>
    <t>100cm</t>
  </si>
  <si>
    <t>40cm</t>
  </si>
  <si>
    <t xml:space="preserve"> http://podkarpackiesady.pl/drzewa-i-krzewy-iglaste/402-cyprysik-lawsona-columnaris.html</t>
  </si>
  <si>
    <t xml:space="preserve"> http://podkarpackiesady.pl/drzewa-i-krzewy-iglaste/553-cis-posredni-hicksii.html</t>
  </si>
  <si>
    <t xml:space="preserve"> http://allegro.pl/szmaragd-zloty-golden-janed-gold-50-60cm-2l-i5600779388.html</t>
  </si>
  <si>
    <t xml:space="preserve"> http://iglaco.com/search.php?text=golden+smaragd</t>
  </si>
  <si>
    <t>35cm</t>
  </si>
  <si>
    <t xml:space="preserve"> http://iglaco.com/search.php?text=smaragd</t>
  </si>
  <si>
    <t xml:space="preserve"> http://e-iglaki.pl/?wyniki-wyszukiwania,17&amp;sPhrase=smaragd</t>
  </si>
  <si>
    <t>60cm</t>
  </si>
  <si>
    <t xml:space="preserve"> http://sklep.ogrodslaski.pl/sosna-czarna-pinus-nigra-pyramidalis-3540-p-33237.html</t>
  </si>
  <si>
    <t xml:space="preserve"> http://sklep.ogrodslaski.pl/cyprysik-lawsona-chamaecyparis-lawsoniana-columnaris-4045-p-16375.html</t>
  </si>
  <si>
    <t>http://sklep.ogrodslaski.pl/cyprysik-lawsona-chamaecyparis-lawsoniana-columnaris-80100-p-16376.html</t>
  </si>
  <si>
    <t>80cm</t>
  </si>
  <si>
    <t xml:space="preserve"> http://sklep.ogrodslaski.pl/cis-posredni-taxus-media-hicksii-6070-p-17002.html</t>
  </si>
  <si>
    <t xml:space="preserve"> http://sklep.ogrodslaski.pl/zywotnik-olbrzymi-thuja-plicata-kornik-5060-p-17079.html</t>
  </si>
  <si>
    <t>50cm</t>
  </si>
  <si>
    <t xml:space="preserve"> http://sklep.ogrodslaski.pl/zywotnik-olbrzymi-thuja-plicata-kornik10-7080-p-17081.html</t>
  </si>
  <si>
    <t>70cm</t>
  </si>
  <si>
    <t xml:space="preserve"> http://sklep.szkolka.radom.pl/sosna-bosniacka-satelit-szczepiony-pinus-heldreichii-satelit.html</t>
  </si>
  <si>
    <t xml:space="preserve"> http://euroogrod.com.pl/product-pol-2786-Cyprysik-Lawsona-Stewartii-Chamaecyparis-lawsoniana-Stewartii-.html</t>
  </si>
  <si>
    <t xml:space="preserve"> http://euroogrod.com.pl/product-pol-5271-Tuja-Zywotnik-zachodni-Smaragd-Thuja-occidentalis-Smaragd-.html</t>
  </si>
  <si>
    <t>75cm</t>
  </si>
  <si>
    <t>55cm</t>
  </si>
  <si>
    <t xml:space="preserve"> http://euroogrod.com.pl/product-pol-2797-Cis-posredni-Hicksii-Taxus-media-Hicksii-.html</t>
  </si>
  <si>
    <t xml:space="preserve"> http://euroogrod.com.pl/product-pol-4160-Sosna-czarna-Pyramidalis-Pinus-nigra-Pyramidalis-.html</t>
  </si>
  <si>
    <t>?</t>
  </si>
  <si>
    <t xml:space="preserve"> http://zapachzieleni.sklep.pl/glowna/431-swierk-pospolity-cupressina-c5-30-40cm.html</t>
  </si>
  <si>
    <t>30cm</t>
  </si>
  <si>
    <t xml:space="preserve"> http://zapachzieleni.sklep.pl/glowna/490-sosna-bosniacka-50cm.html?search_query=pinus&amp;results=7</t>
  </si>
  <si>
    <t>wysokość / pojemnik</t>
  </si>
  <si>
    <t>sklep</t>
  </si>
  <si>
    <t>wysokosc rosliny</t>
  </si>
</sst>
</file>

<file path=xl/styles.xml><?xml version="1.0" encoding="utf-8"?>
<styleSheet xmlns="http://schemas.openxmlformats.org/spreadsheetml/2006/main">
  <fonts count="19">
    <font>
      <sz val="11"/>
      <color theme="1"/>
      <name val="Czcionka tekstu podstawowego"/>
      <family val="2"/>
      <charset val="238"/>
    </font>
    <font>
      <sz val="9"/>
      <color rgb="FFFF0000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sz val="8"/>
      <color rgb="FF0D0D0D"/>
      <name val="Times New Roman"/>
      <family val="1"/>
      <charset val="238"/>
    </font>
    <font>
      <sz val="10"/>
      <color rgb="FF222222"/>
      <name val="Times New Roman"/>
      <family val="1"/>
      <charset val="238"/>
    </font>
    <font>
      <sz val="9"/>
      <color rgb="FF00B0F0"/>
      <name val="Times New Roman"/>
      <family val="1"/>
      <charset val="238"/>
    </font>
    <font>
      <sz val="10"/>
      <color rgb="FF00B0F0"/>
      <name val="Times New Roman"/>
      <family val="1"/>
      <charset val="238"/>
    </font>
    <font>
      <sz val="8"/>
      <color rgb="FF00B0F0"/>
      <name val="Times New Roman"/>
      <family val="1"/>
      <charset val="238"/>
    </font>
    <font>
      <sz val="8"/>
      <color rgb="FFFF0000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sz val="9"/>
      <color theme="1"/>
      <name val="Times New Roman"/>
    </font>
    <font>
      <sz val="12"/>
      <color theme="1"/>
      <name val="Times New Roman"/>
      <family val="1"/>
      <charset val="238"/>
    </font>
    <font>
      <sz val="9"/>
      <color rgb="FF7030A0"/>
      <name val="Times New Roman"/>
      <family val="1"/>
      <charset val="238"/>
    </font>
    <font>
      <sz val="10"/>
      <color rgb="FF7030A0"/>
      <name val="Times New Roman"/>
      <family val="1"/>
      <charset val="238"/>
    </font>
    <font>
      <i/>
      <sz val="9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  <xf numFmtId="0" fontId="0" fillId="4" borderId="0" xfId="0" applyNumberFormat="1" applyFill="1"/>
    <xf numFmtId="0" fontId="2" fillId="0" borderId="0" xfId="0" applyFont="1" applyBorder="1" applyAlignment="1">
      <alignment horizontal="center" vertical="top" wrapText="1"/>
    </xf>
    <xf numFmtId="2" fontId="3" fillId="0" borderId="0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17" fillId="0" borderId="6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17" fontId="0" fillId="0" borderId="0" xfId="0" applyNumberForma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2" fontId="3" fillId="5" borderId="1" xfId="0" applyNumberFormat="1" applyFont="1" applyFill="1" applyBorder="1" applyAlignment="1">
      <alignment horizontal="center" vertical="center" wrapText="1"/>
    </xf>
    <xf numFmtId="0" fontId="0" fillId="5" borderId="0" xfId="0" applyFont="1" applyFill="1"/>
    <xf numFmtId="0" fontId="0" fillId="0" borderId="0" xfId="0" applyFont="1"/>
    <xf numFmtId="0" fontId="0" fillId="5" borderId="0" xfId="0" applyFill="1"/>
    <xf numFmtId="0" fontId="3" fillId="5" borderId="5" xfId="0" applyFont="1" applyFill="1" applyBorder="1" applyAlignment="1">
      <alignment horizontal="center" vertical="center" wrapText="1"/>
    </xf>
    <xf numFmtId="2" fontId="3" fillId="5" borderId="5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23"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top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83389</xdr:colOff>
      <xdr:row>2</xdr:row>
      <xdr:rowOff>58393</xdr:rowOff>
    </xdr:from>
    <xdr:to>
      <xdr:col>17</xdr:col>
      <xdr:colOff>206775</xdr:colOff>
      <xdr:row>19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90606" y="563632"/>
          <a:ext cx="3560668" cy="2289727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25.825420717592" createdVersion="3" refreshedVersion="3" minRefreshableVersion="3" recordCount="101">
  <cacheSource type="worksheet">
    <worksheetSource name="Tabela1"/>
  </cacheSource>
  <cacheFields count="10">
    <cacheField name="Nr" numFmtId="0">
      <sharedItems containsBlank="1" containsMixedTypes="1" containsNumber="1" containsInteger="1" minValue="1" maxValue="79"/>
    </cacheField>
    <cacheField name="Nazwa" numFmtId="0">
      <sharedItems/>
    </cacheField>
    <cacheField name="Opis" numFmtId="0">
      <sharedItems/>
    </cacheField>
    <cacheField name="Typ" numFmtId="0">
      <sharedItems count="9">
        <s v="Krzew"/>
        <s v="Drzewo małe"/>
        <s v="Krzewinka"/>
        <s v="Krzew mały"/>
        <s v="Paproć"/>
        <s v="Drzewo"/>
        <s v="Bylina"/>
        <s v="Trawa"/>
        <s v="Cebulkowe"/>
      </sharedItems>
    </cacheField>
    <cacheField name="Zimozielony?" numFmtId="0">
      <sharedItems/>
    </cacheField>
    <cacheField name="Strefa" numFmtId="0">
      <sharedItems containsSemiMixedTypes="0" containsString="0" containsNumber="1" containsInteger="1" minValue="1" maxValue="7" count="7">
        <n v="6"/>
        <n v="7"/>
        <n v="1"/>
        <n v="5"/>
        <n v="2"/>
        <n v="3"/>
        <n v="4"/>
      </sharedItems>
    </cacheField>
    <cacheField name="Liczba (sztuki)" numFmtId="0">
      <sharedItems containsSemiMixedTypes="0" containsString="0" containsNumber="1" containsInteger="1" minValue="1" maxValue="45"/>
    </cacheField>
    <cacheField name="Średnia cena" numFmtId="2">
      <sharedItems containsString="0" containsBlank="1" containsNumber="1" minValue="0.5" maxValue="200" count="32">
        <n v="50"/>
        <n v="35"/>
        <n v="20"/>
        <n v="200"/>
        <n v="6"/>
        <n v="27"/>
        <n v="13"/>
        <n v="7.1"/>
        <m/>
        <n v="10"/>
        <n v="5"/>
        <n v="40"/>
        <n v="15"/>
        <n v="85"/>
        <n v="4"/>
        <n v="12"/>
        <n v="140"/>
        <n v="25"/>
        <n v="8"/>
        <n v="30"/>
        <n v="150"/>
        <n v="60"/>
        <n v="7"/>
        <n v="100"/>
        <n v="80"/>
        <n v="70"/>
        <n v="1"/>
        <n v="2"/>
        <n v="90"/>
        <n v="0.5"/>
        <n v="1.5"/>
        <n v="2.5"/>
      </sharedItems>
    </cacheField>
    <cacheField name="Suma" numFmtId="2">
      <sharedItems containsSemiMixedTypes="0" containsString="0" containsNumber="1" minValue="0" maxValue="1260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s v="Taxus baccata - Cis pospolity, forma stożka, 80cm"/>
    <s v="Gleba żyzna, wilgotnawa"/>
    <x v="0"/>
    <s v="TAK"/>
    <x v="0"/>
    <n v="2"/>
    <x v="0"/>
    <n v="100"/>
    <m/>
  </r>
  <r>
    <n v="1"/>
    <s v="Taxus baccata - Cis pospolity, forma stożka, 60cm"/>
    <s v="Gleba żyzna, wilgotnawa"/>
    <x v="0"/>
    <s v="TAK"/>
    <x v="0"/>
    <n v="2"/>
    <x v="1"/>
    <n v="70"/>
    <m/>
  </r>
  <r>
    <n v="1"/>
    <s v="Taxus baccata - Cis pospolity, forma stożka, 45cm"/>
    <s v="Gleba żyzna, wilgotnawa"/>
    <x v="0"/>
    <s v="TAK"/>
    <x v="0"/>
    <n v="2"/>
    <x v="2"/>
    <n v="40"/>
    <m/>
  </r>
  <r>
    <n v="2"/>
    <s v="Magnolia x soulangeana „Alexandrina” - Magnolia pośrednia, Posadzić w formie drzewka na nodze;"/>
    <s v="Gleba żyzna, wilgotnawa, lekko kwaśna, IV-V"/>
    <x v="1"/>
    <s v="NIE"/>
    <x v="0"/>
    <n v="1"/>
    <x v="3"/>
    <n v="200"/>
    <m/>
  </r>
  <r>
    <n v="3"/>
    <s v="Pachysandra terminalis „Variegata”– Runianka japońska ; Zimozielona krzewinka zadarniająca; stworzy szczelny dywan"/>
    <s v="Gleba żyzna, wilgotna, próchniczna"/>
    <x v="2"/>
    <s v="TAK"/>
    <x v="0"/>
    <n v="35"/>
    <x v="4"/>
    <n v="210"/>
    <m/>
  </r>
  <r>
    <n v="4"/>
    <s v="Leucothoe „Zeblid” - Kiścień"/>
    <s v="Gleba kwaśna"/>
    <x v="3"/>
    <s v="TAK"/>
    <x v="0"/>
    <n v="16"/>
    <x v="5"/>
    <n v="432"/>
    <m/>
  </r>
  <r>
    <n v="5"/>
    <s v="Hydrangea paniculata „BOBO” – Hortensja bukietowa, karłowa Nie wycinać suchych kwiatostanów na zimę, dopiero wiosną; Warto wczesną wiosną (marzec) przyciąć nad 3-4 pąkiem, by się rozkrzewiła i bujnie kwitła"/>
    <s v="Gleba kwaśna, próchniczna; VII-X "/>
    <x v="0"/>
    <s v="NIE"/>
    <x v="0"/>
    <n v="6"/>
    <x v="6"/>
    <n v="78"/>
    <m/>
  </r>
  <r>
    <n v="6"/>
    <s v="Euonymus fortunei „Emerald’n’ Gold” – Trzmielina Fortune’a ; Można przycinać, aby stworzyła zimozielony dywan;"/>
    <s v="Gleba żyzna i wilgotna"/>
    <x v="3"/>
    <s v="TAK"/>
    <x v="0"/>
    <n v="15"/>
    <x v="7"/>
    <n v="106.5"/>
    <m/>
  </r>
  <r>
    <n v="7"/>
    <s v="Pieris japonica „Little Heath” – Pieris japoński"/>
    <s v="Gleba kwaśna, przepuszczalna"/>
    <x v="3"/>
    <s v="TAK"/>
    <x v="0"/>
    <n v="6"/>
    <x v="2"/>
    <n v="120"/>
    <m/>
  </r>
  <r>
    <n v="8"/>
    <s v="Polystichum setiferum „Herrenhausen”–  Paprotnik szczecinkozębny"/>
    <s v="Gleba wilgotna, próchniczna, wapienna"/>
    <x v="4"/>
    <s v="TAK"/>
    <x v="0"/>
    <n v="6"/>
    <x v="8"/>
    <n v="0"/>
    <m/>
  </r>
  <r>
    <n v="8"/>
    <s v="Polystichum setiferum „Herrenhausen”–  Paprotnik szczecinkozębny"/>
    <s v="Gleba wilgotna, próchniczna, wapienna"/>
    <x v="4"/>
    <s v="TAK"/>
    <x v="1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2"/>
    <n v="12"/>
    <x v="9"/>
    <n v="120"/>
    <m/>
  </r>
  <r>
    <n v="9"/>
    <s v="Thuja occidentalis „Janed Gold” – Żywotnik zachodniSadzić w rzędzie jako żywopłot co 70 cm"/>
    <s v="Gleba żyzna, wilgotnawa"/>
    <x v="1"/>
    <s v="TAK"/>
    <x v="3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4"/>
    <n v="11"/>
    <x v="9"/>
    <n v="110"/>
    <m/>
  </r>
  <r>
    <n v="10"/>
    <s v="Picea abies „Cupressina” – Świerk pospolity, wąskokolumnowy"/>
    <s v="Gleba ogrodowa"/>
    <x v="5"/>
    <s v="TAK"/>
    <x v="4"/>
    <n v="7"/>
    <x v="10"/>
    <n v="35"/>
    <m/>
  </r>
  <r>
    <n v="10"/>
    <s v="Picea abies „Cupressina” – Świerk pospolity, wąskokolumnowy"/>
    <s v="Gleba ogrodowa"/>
    <x v="5"/>
    <s v="TAK"/>
    <x v="3"/>
    <n v="3"/>
    <x v="8"/>
    <n v="0"/>
    <m/>
  </r>
  <r>
    <n v="11"/>
    <s v="Thuja plicata „Kórnik III” - Żywotnik olbrzymi"/>
    <s v="Gleba żyzna, wilgotnawa"/>
    <x v="1"/>
    <s v="TAK"/>
    <x v="3"/>
    <n v="3"/>
    <x v="8"/>
    <n v="0"/>
    <m/>
  </r>
  <r>
    <n v="12"/>
    <s v="Thuja occidentalis „Golden Tuffet” - Żywotnik zachodni, karłowy"/>
    <s v="Gleba gliniasta, próchniczna"/>
    <x v="3"/>
    <s v="TAK"/>
    <x v="3"/>
    <n v="6"/>
    <x v="8"/>
    <n v="0"/>
    <m/>
  </r>
  <r>
    <n v="13"/>
    <s v="Heuchera „Marmalade” - Żurawka"/>
    <s v="Gleba żyzna, próchniczna, VI-VIII"/>
    <x v="6"/>
    <s v="NIE"/>
    <x v="3"/>
    <n v="8"/>
    <x v="8"/>
    <n v="0"/>
    <m/>
  </r>
  <r>
    <n v="14"/>
    <s v="Viburnum plicatum Grandiflorum”- Kalina japońska"/>
    <s v="Gleba żyzna, wilgotnawa, lekko kwaśna, V-VI"/>
    <x v="0"/>
    <s v="NIE"/>
    <x v="3"/>
    <n v="1"/>
    <x v="8"/>
    <n v="0"/>
    <m/>
  </r>
  <r>
    <s v="14a"/>
    <s v="Rhododendron „Ken Janeck” - Różanecznik, W celu corocznego zakwaszania gleby, należy podlać roślinę roztworem siarczanu amonu; najlepiej około kwietnia;"/>
    <s v="Gleba kwaśna, żyzna, V-VI"/>
    <x v="3"/>
    <s v="TAK"/>
    <x v="3"/>
    <n v="1"/>
    <x v="8"/>
    <n v="0"/>
    <m/>
  </r>
  <r>
    <n v="15"/>
    <s v="Thuja occidentalis „Smaragd” – Żywotnik zachodni, Sadzić co 70 cm (żywopłot); "/>
    <s v="Gleba żyzna, wilgotnawa"/>
    <x v="1"/>
    <s v="TAK"/>
    <x v="3"/>
    <n v="8"/>
    <x v="8"/>
    <n v="0"/>
    <m/>
  </r>
  <r>
    <n v="15"/>
    <s v="Thuja occidentalis „Smaragd” – Żywotnik zachodni, Sadzić co 70 cm (żywopłot); "/>
    <s v="Gleba żyzna, wilgotnawa"/>
    <x v="1"/>
    <s v="TAK"/>
    <x v="4"/>
    <n v="27"/>
    <x v="2"/>
    <n v="540"/>
    <m/>
  </r>
  <r>
    <n v="16"/>
    <s v="Chamaecyparis lawsoniana „Stewartii” - Cyprysik Lawsona"/>
    <s v="Gleba wilgotnawa, żyzna"/>
    <x v="5"/>
    <s v="TAK"/>
    <x v="3"/>
    <n v="1"/>
    <x v="8"/>
    <n v="0"/>
    <m/>
  </r>
  <r>
    <n v="16"/>
    <s v="Chamaecyparis lawsoniana „Stewartii” - Cyprysik Lawsona"/>
    <s v="Gleba wilgotnawa, żyzna"/>
    <x v="5"/>
    <s v="TAK"/>
    <x v="4"/>
    <n v="4"/>
    <x v="9"/>
    <n v="40"/>
    <m/>
  </r>
  <r>
    <n v="17"/>
    <s v="Euonymus fortunei „Emerald Gaiety” – Trzmielina Fortune’a; Można przycinać"/>
    <s v="Gleba żyzna i wilgotna"/>
    <x v="3"/>
    <s v="TAK"/>
    <x v="3"/>
    <n v="16"/>
    <x v="8"/>
    <n v="0"/>
    <m/>
  </r>
  <r>
    <n v="17"/>
    <s v="Euonymus fortunei „Emerald Gaiety” – Trzmielina Fortune’a; Można przycinać"/>
    <s v="Gleba żyzna i wilgotna"/>
    <x v="3"/>
    <s v="TAK"/>
    <x v="4"/>
    <n v="8"/>
    <x v="10"/>
    <n v="40"/>
    <m/>
  </r>
  <r>
    <n v="18"/>
    <s v="Platycladus orientalis „Aurea Nana” - Żywotnik wschodni"/>
    <s v="Gleba ogrodowa"/>
    <x v="3"/>
    <s v="TAK"/>
    <x v="3"/>
    <n v="3"/>
    <x v="8"/>
    <n v="0"/>
    <m/>
  </r>
  <r>
    <n v="18"/>
    <s v="Platycladus orientalis „Aurea Nana” - Żywotnik wschodni"/>
    <s v="Gleba ogrodowa"/>
    <x v="3"/>
    <s v="TAK"/>
    <x v="4"/>
    <n v="3"/>
    <x v="11"/>
    <n v="120"/>
    <m/>
  </r>
  <r>
    <n v="19"/>
    <s v="Anemone x hybrida „Honorine Jobert”– Zawilec mieszańcowy (biały)"/>
    <s v="Gleba żyzna, piaszczysto-gliniasta, wilgotna;VIII-X"/>
    <x v="6"/>
    <s v="NIE"/>
    <x v="3"/>
    <n v="7"/>
    <x v="8"/>
    <n v="0"/>
    <m/>
  </r>
  <r>
    <n v="20"/>
    <s v="Pinus parviflora  „Negishi” - Sosna drobnokwiatowa"/>
    <s v="Gleba przeciętna"/>
    <x v="1"/>
    <s v="TAK"/>
    <x v="3"/>
    <n v="1"/>
    <x v="8"/>
    <n v="0"/>
    <m/>
  </r>
  <r>
    <n v="21"/>
    <s v="Calluna vulgaris „Darkness” – Wrzos pospolity (fioletowo-różowy)"/>
    <s v="Gleba próchniczna, kwaśna VIII-X"/>
    <x v="2"/>
    <s v="TAK"/>
    <x v="3"/>
    <n v="21"/>
    <x v="8"/>
    <n v="0"/>
    <m/>
  </r>
  <r>
    <n v="22"/>
    <s v="Erica carnea „Golden Starlet” – Wrzosiec czerwony (biały)"/>
    <s v="Gleba próchniczna, kwaśna"/>
    <x v="2"/>
    <s v="TAK"/>
    <x v="3"/>
    <n v="16"/>
    <x v="8"/>
    <n v="0"/>
    <m/>
  </r>
  <r>
    <n v="23"/>
    <s v="Buxus microphylla „Faulkner” - Bukszpan drobnolistny, kulisty Posadzić różne średnice;"/>
    <s v="Gleba żyzna, wapienna"/>
    <x v="3"/>
    <s v="TAK"/>
    <x v="2"/>
    <n v="8"/>
    <x v="12"/>
    <n v="120"/>
    <m/>
  </r>
  <r>
    <n v="24"/>
    <s v="Taxus baccata „Fastigiata Robusta”  - Cis pospolity, kolumnowy Posadzić w 3 wysokościach"/>
    <s v="Gleba żyzna, wilgotna"/>
    <x v="1"/>
    <s v="TAK"/>
    <x v="2"/>
    <n v="9"/>
    <x v="9"/>
    <n v="90"/>
    <m/>
  </r>
  <r>
    <n v="25"/>
    <s v="Miscanthus sinensis „Morning Light” – Miskant chiński_x000a_Wczesną wiosna przyciąć nisko nad ziemią;"/>
    <s v="Gleba żyzna, wilgotna VII-IX"/>
    <x v="7"/>
    <s v="NIE"/>
    <x v="2"/>
    <n v="3"/>
    <x v="12"/>
    <n v="45"/>
    <m/>
  </r>
  <r>
    <n v="26"/>
    <s v="Thuja occidentalis „Amber Glow” – Żywotnik zachodni"/>
    <s v="Gleba ogrodowa"/>
    <x v="1"/>
    <s v="TAK"/>
    <x v="2"/>
    <n v="3"/>
    <x v="12"/>
    <n v="45"/>
    <m/>
  </r>
  <r>
    <n v="26"/>
    <s v="Thuja occidentalis „Amber Glow” – Żywotnik zachodni"/>
    <s v="Gleba ogrodowa"/>
    <x v="1"/>
    <s v="TAK"/>
    <x v="4"/>
    <n v="11"/>
    <x v="12"/>
    <n v="165"/>
    <m/>
  </r>
  <r>
    <n v="27"/>
    <s v="Carex morrowii „Ice Dance” – Turzyca japońska"/>
    <s v="Gleba ogrodowa"/>
    <x v="7"/>
    <s v="TAK"/>
    <x v="2"/>
    <n v="17"/>
    <x v="4"/>
    <n v="102"/>
    <m/>
  </r>
  <r>
    <n v="28"/>
    <s v="Pinus mugo „OPHIR” – Sosna górska (karłowa)"/>
    <s v="Każda gleba ogrodowa"/>
    <x v="3"/>
    <s v="TAK"/>
    <x v="5"/>
    <n v="2"/>
    <x v="8"/>
    <n v="0"/>
    <m/>
  </r>
  <r>
    <n v="28"/>
    <s v="Pinus mugo „OPHIR” – Sosna górska (karłowa)"/>
    <s v="Każda gleba ogrodowa"/>
    <x v="3"/>
    <s v="TAK"/>
    <x v="6"/>
    <n v="2"/>
    <x v="8"/>
    <n v="0"/>
    <m/>
  </r>
  <r>
    <n v="29"/>
    <s v="Iberis sempervirens – Ubiorek wiecznie zielony (kwitnie na biało) _x000a_Aby ładnie wyglądał, należy przyciąć po kwitnieniu"/>
    <s v="Gleba żyzna, przepuszczalna IV-V"/>
    <x v="6"/>
    <s v="TAK"/>
    <x v="6"/>
    <n v="13"/>
    <x v="8"/>
    <n v="0"/>
    <m/>
  </r>
  <r>
    <n v="30"/>
    <s v="Chamaecyparis lawsoniana „Columnaris” - Cyprysik Lawsona; Sadzić na żywopłot co 80 cm"/>
    <s v="Gleba żyzna, przepuszczalna"/>
    <x v="1"/>
    <s v="TAK"/>
    <x v="4"/>
    <n v="13"/>
    <x v="12"/>
    <n v="195"/>
    <m/>
  </r>
  <r>
    <n v="31"/>
    <s v="Cornus kousa „Satomi” - Dereń Kousa, różowy Prowadzić w formie drzewka"/>
    <s v="Gleba żyzna, wilgotnawa V"/>
    <x v="5"/>
    <s v="NIE"/>
    <x v="4"/>
    <n v="1"/>
    <x v="13"/>
    <n v="85"/>
    <m/>
  </r>
  <r>
    <n v="32"/>
    <s v="Thuja occidentalis „Danica” – Żywotnik zachodni_x000a_Można formować w kulę, gdy będzie nieco za duża;"/>
    <s v="Gleba żyzna, wilgotnawa"/>
    <x v="3"/>
    <s v="TAK"/>
    <x v="4"/>
    <n v="10"/>
    <x v="12"/>
    <n v="150"/>
    <m/>
  </r>
  <r>
    <n v="33"/>
    <s v="Nepeta „Walker's Low” - Kocimiętka_x000a_Po pierwszym kwitnieniu warto przyciąć, aby powtórnie zakwitła;"/>
    <s v="Gleba ogrodowa V-IV"/>
    <x v="6"/>
    <s v="NIE"/>
    <x v="4"/>
    <n v="5"/>
    <x v="14"/>
    <n v="20"/>
    <m/>
  </r>
  <r>
    <n v="34"/>
    <s v="Hosta „Patriot” - Funkia"/>
    <s v="Gleba żyzna, stale wilgotna VII-VIII"/>
    <x v="6"/>
    <s v="NIE"/>
    <x v="4"/>
    <n v="7"/>
    <x v="15"/>
    <n v="84"/>
    <s v="Funkie są piękne :)"/>
  </r>
  <r>
    <n v="35"/>
    <s v="Taxus x media „Hicksii” - Cis pośredni Szybko rosnąca odmiana; Sadzić w rzędzie co 60cm; formować raz w roku (marzec-lipiec)"/>
    <s v="Gleba żyzna, wilgotnawa"/>
    <x v="3"/>
    <s v="TAK"/>
    <x v="4"/>
    <n v="12"/>
    <x v="2"/>
    <n v="240"/>
    <m/>
  </r>
  <r>
    <n v="36"/>
    <s v="Betula pendula „Gracilis” - Brzoza pospolita, wys. do 5-6m;"/>
    <s v="Gleba ogrodowa"/>
    <x v="1"/>
    <s v="NIE"/>
    <x v="4"/>
    <n v="9"/>
    <x v="16"/>
    <n v="1260"/>
    <m/>
  </r>
  <r>
    <n v="37"/>
    <s v="Sambucus nigra „Gerda” – Bez czarny, purpurowy "/>
    <s v="Każda gleba ogrodowa VI-VII"/>
    <x v="0"/>
    <s v="NIE"/>
    <x v="4"/>
    <n v="1"/>
    <x v="17"/>
    <n v="25"/>
    <m/>
  </r>
  <r>
    <n v="38"/>
    <s v="Hemerocallis hybrida „Crimson Pirate” – Liliowiec ogrodowy_x000a_Po przekwitnięciu liście można przyciąć o 50%, aby ładnie wyglądały;"/>
    <s v="Gleba żyzna, wilgotnawa; VI-VII"/>
    <x v="6"/>
    <s v="NIE"/>
    <x v="4"/>
    <n v="4"/>
    <x v="18"/>
    <n v="32"/>
    <m/>
  </r>
  <r>
    <n v="39"/>
    <s v="Prunus laurocerasus „Otto Luyken” – Laurowiśnia wschodnia_x000a_Można przycinać, najpóźniej do połowy VII;"/>
    <s v="Gleba żyzna, przeciętnie wilgotna"/>
    <x v="3"/>
    <s v="TAK"/>
    <x v="4"/>
    <n v="6"/>
    <x v="19"/>
    <n v="180"/>
    <m/>
  </r>
  <r>
    <n v="39"/>
    <s v="Prunus laurocerasus „Otto Luyken” – Laurowiśnia wschodnia_x000a_Można przycinać, najpóźniej do połowy VII;"/>
    <s v="Gleba żyzna, przeciętnie wilgotna"/>
    <x v="3"/>
    <s v="TAK"/>
    <x v="1"/>
    <n v="3"/>
    <x v="8"/>
    <n v="0"/>
    <m/>
  </r>
  <r>
    <n v="40"/>
    <s v="Pinus nigra „Pyramidalis” - Sosna czarna, kolumnowa"/>
    <s v="Gleba ogrodowa"/>
    <x v="5"/>
    <s v="TAK"/>
    <x v="4"/>
    <n v="5"/>
    <x v="20"/>
    <n v="750"/>
    <m/>
  </r>
  <r>
    <n v="41"/>
    <s v="Hamamelis x intermedia „Jelena” – Oczar pośredni Kwitnie zimą, oryginalne frędzelkowate kwiatostany w kolorze pomarańczowym; jesienią piękne przebarwienia liści;"/>
    <s v="Gleba świeża, żyzna, lekko kwaśna XII-II"/>
    <x v="0"/>
    <s v="NIE"/>
    <x v="4"/>
    <n v="1"/>
    <x v="21"/>
    <n v="60"/>
    <m/>
  </r>
  <r>
    <n v="42"/>
    <s v="Pinus mugo „Mops” – Sosna górska"/>
    <s v="Każda gleba"/>
    <x v="3"/>
    <s v="TAK"/>
    <x v="4"/>
    <n v="6"/>
    <x v="11"/>
    <n v="240"/>
    <m/>
  </r>
  <r>
    <n v="43"/>
    <s v="Eupatorium maculatum „Atropurpureum” – Sadziec plamisty Piękna, majestatyczna bylina, kwitnąca pod koniec lata;"/>
    <s v="Gleba wilgotna, żyzna, zasadowa VII-IX"/>
    <x v="6"/>
    <s v="NIE"/>
    <x v="4"/>
    <n v="3"/>
    <x v="9"/>
    <n v="30"/>
    <m/>
  </r>
  <r>
    <n v="44"/>
    <s v="Carex elata „Aurea” - Turzyca sztywna"/>
    <s v="Gleba żyzna, wilgotnawa"/>
    <x v="7"/>
    <s v="NIE"/>
    <x v="4"/>
    <n v="5"/>
    <x v="22"/>
    <n v="35"/>
    <m/>
  </r>
  <r>
    <n v="45"/>
    <s v="Pinus heldreichii „Satelit” - Sosna bośniacka"/>
    <s v="Gleba ogrodowa"/>
    <x v="1"/>
    <s v="TAK"/>
    <x v="4"/>
    <n v="3"/>
    <x v="23"/>
    <n v="300"/>
    <m/>
  </r>
  <r>
    <n v="46"/>
    <s v="Betula pubescens „Rubra” - Brzoza omszona, purpurowe liście"/>
    <s v="Gleba ogrodowa"/>
    <x v="5"/>
    <s v="NIE"/>
    <x v="4"/>
    <n v="7"/>
    <x v="24"/>
    <n v="560"/>
    <m/>
  </r>
  <r>
    <n v="47"/>
    <s v="Fothergilla major – Fotergilla większa"/>
    <s v="Gleba wilgotna, próchniczna V"/>
    <x v="0"/>
    <s v="NIE"/>
    <x v="4"/>
    <n v="5"/>
    <x v="2"/>
    <n v="100"/>
    <m/>
  </r>
  <r>
    <n v="48"/>
    <s v="Pinus mugo „Gnom” – Sosna górska karłowa"/>
    <s v="Gleba przeciętna"/>
    <x v="3"/>
    <s v="TAK"/>
    <x v="4"/>
    <n v="5"/>
    <x v="25"/>
    <n v="350"/>
    <m/>
  </r>
  <r>
    <n v="49"/>
    <s v="Hosta „August Moon” - Funkia"/>
    <s v="Gleba żyzna, wilgotnawa VI-VIII"/>
    <x v="6"/>
    <s v="NIE"/>
    <x v="4"/>
    <n v="7"/>
    <x v="6"/>
    <n v="91"/>
    <m/>
  </r>
  <r>
    <n v="50"/>
    <s v="Spiraea japonica „Goldflame” – Tawuła japońska Przycinać mocno po kwitnieniu, wówczas zakwitnie ponownie; w marcu można przyciąć jeszcze raz, by ograniczyć szerokość;"/>
    <s v="Gleby żyzne, dostatecznie wilgotne VI-VIII"/>
    <x v="3"/>
    <s v="NIE"/>
    <x v="4"/>
    <n v="9"/>
    <x v="22"/>
    <n v="63"/>
    <m/>
  </r>
  <r>
    <n v="51"/>
    <s v="Porzeczka czerwona"/>
    <s v="Gleba piaszczysto-gliniasta, próchniczna, lekko kwaśna"/>
    <x v="3"/>
    <s v="NIE"/>
    <x v="4"/>
    <n v="1"/>
    <x v="26"/>
    <n v="1"/>
    <m/>
  </r>
  <r>
    <n v="52"/>
    <s v="Porzeczka czarna"/>
    <s v="Gleba piaszczysto-gliniasta, próchniczna, lekko kwaśna"/>
    <x v="3"/>
    <s v="NIE"/>
    <x v="4"/>
    <n v="1"/>
    <x v="26"/>
    <n v="1"/>
    <m/>
  </r>
  <r>
    <n v="53"/>
    <s v="Agrest na nodze"/>
    <s v="Gleba piaszczysto-gliniasta, próchniczna, lekko kwaśna"/>
    <x v="3"/>
    <s v="NIE"/>
    <x v="4"/>
    <n v="1"/>
    <x v="27"/>
    <n v="2"/>
    <m/>
  </r>
  <r>
    <n v="54"/>
    <s v="Borówka wysoka Bluegold"/>
    <s v="Gleba kwaśna, przepuszczalna, próchniczna; nie przesuszać podłoża; Owoce druga połowa VIII"/>
    <x v="3"/>
    <s v="NIE"/>
    <x v="4"/>
    <n v="1"/>
    <x v="22"/>
    <n v="7"/>
    <m/>
  </r>
  <r>
    <n v="55"/>
    <s v="Borówka wysoka Bluejay"/>
    <s v="Gleba kwaśna, przepuszczalna, próchniczna; nie przesuszać podłoża; Owoce połowa VII"/>
    <x v="3"/>
    <s v="NIE"/>
    <x v="4"/>
    <n v="2"/>
    <x v="22"/>
    <n v="14"/>
    <m/>
  </r>
  <r>
    <n v="56"/>
    <s v="Hydrangea paniculata „Candlelight” – Hortensja bukietowa Nie wycinać suchych kwiatostanów na zimę, dopiero wiosną; Warto wczesną wiosną (marzec) przyciąć nad 3-4 pąkiem, by się rozkrzewiła i bujnie kwitła"/>
    <s v="Gleba kwaśna, próchniczna; VIII-X"/>
    <x v="0"/>
    <s v="NIE"/>
    <x v="4"/>
    <n v="3"/>
    <x v="9"/>
    <n v="30"/>
    <m/>
  </r>
  <r>
    <n v="57"/>
    <s v="Viburnum sargentii „Onondaga” - Kalina Sargenta"/>
    <s v="Gleba żyzna, wilgotnawa; V"/>
    <x v="0"/>
    <s v="NIE"/>
    <x v="4"/>
    <n v="1"/>
    <x v="2"/>
    <n v="20"/>
    <m/>
  </r>
  <r>
    <n v="58"/>
    <s v="Juniperus horizontalis „Golden Carpet” - Jałowiec płożący Bardzo niski, zadarniający jałowiec o złotych igłach;"/>
    <s v="Gleba przeciętna"/>
    <x v="3"/>
    <s v="TAK"/>
    <x v="4"/>
    <n v="5"/>
    <x v="12"/>
    <n v="75"/>
    <m/>
  </r>
  <r>
    <n v="59"/>
    <s v="Phlox subulata - Płomyk szydlasty, różowy"/>
    <s v="Gleba ogrodowa IV-V"/>
    <x v="6"/>
    <s v="NIE"/>
    <x v="4"/>
    <n v="12"/>
    <x v="14"/>
    <n v="48"/>
    <m/>
  </r>
  <r>
    <n v="60"/>
    <s v="Prunus serrulata „Amanogawa” - Wiśnia piłkowana, kolumnowa"/>
    <s v="Gleba żyzna, wilgotnawa V"/>
    <x v="1"/>
    <s v="NIE"/>
    <x v="4"/>
    <n v="2"/>
    <x v="28"/>
    <n v="180"/>
    <m/>
  </r>
  <r>
    <n v="61"/>
    <s v="Miscanthus sinensis „Adagio” - Miskant chiński Trawy przycinać dopiero wczesną wiosną, przy samej ziemi;"/>
    <s v="Gleba ogrodowa"/>
    <x v="7"/>
    <s v="NIE"/>
    <x v="4"/>
    <n v="3"/>
    <x v="12"/>
    <n v="45"/>
    <m/>
  </r>
  <r>
    <n v="62"/>
    <s v="Forsythia intermedia „Golden Times” - Forsycja posrednia"/>
    <s v="Gleba ogrodowa, III-IV"/>
    <x v="0"/>
    <s v="NIE"/>
    <x v="1"/>
    <n v="1"/>
    <x v="8"/>
    <n v="0"/>
    <m/>
  </r>
  <r>
    <n v="63"/>
    <s v="Hosta „Island Charm” - Funkia karłowa"/>
    <s v="Gleba żyzna, stale wilgotna, VII-VIII"/>
    <x v="6"/>
    <s v="NIE"/>
    <x v="1"/>
    <n v="11"/>
    <x v="8"/>
    <n v="0"/>
    <m/>
  </r>
  <r>
    <n v="64"/>
    <s v="Salvia officinalis - szałwia lekarska, Po kwitnieniu roślinę należy silnie przyciąć;"/>
    <s v="Gleba żyzna, wilgotnawa; V-VI"/>
    <x v="6"/>
    <s v="NIE"/>
    <x v="5"/>
    <n v="4"/>
    <x v="8"/>
    <n v="0"/>
    <m/>
  </r>
  <r>
    <n v="65"/>
    <s v="Melissa officinalis - Melisa lekarska, Po kwitnieniu roślinę należy silnie przyciąć;"/>
    <s v="Gleba wilgotnawa, spulchniona, żyzna;"/>
    <x v="6"/>
    <s v="NIE"/>
    <x v="5"/>
    <n v="3"/>
    <x v="8"/>
    <n v="0"/>
    <m/>
  </r>
  <r>
    <n v="66"/>
    <s v="Thymus vulgaris - Tymianek pospolity"/>
    <s v="Gleba uboga, przepuszczalna"/>
    <x v="6"/>
    <s v="NIE"/>
    <x v="5"/>
    <n v="5"/>
    <x v="8"/>
    <n v="0"/>
    <m/>
  </r>
  <r>
    <n v="67"/>
    <s v="Lavandula angustifolia „Hidcote Blue Strain”– Lawenda wąskolistna Po przekwitnięciu ścinamy kwiatostany i lekko przycinamy krzewinkę"/>
    <s v="Gleba sucha, zdrenowana, najlepiej z zawartością wapnia"/>
    <x v="2"/>
    <s v="TAK"/>
    <x v="5"/>
    <n v="7"/>
    <x v="8"/>
    <n v="0"/>
    <m/>
  </r>
  <r>
    <n v="68"/>
    <s v="Aurinia saxatilis – Smagliczka skalna"/>
    <s v="Gleba przepuszczalna, wapienna IV-V"/>
    <x v="2"/>
    <s v="TAK"/>
    <x v="5"/>
    <n v="8"/>
    <x v="8"/>
    <n v="0"/>
    <m/>
  </r>
  <r>
    <n v="69"/>
    <s v="Prunus serrulata „Kanzan” – Wiśnia piłkowana, Forma pienna, wys. szczepienia min. 230 cm"/>
    <s v="Gleba ogrodowa, przepuszczalna, zasobna; V"/>
    <x v="1"/>
    <s v="NIE"/>
    <x v="5"/>
    <n v="1"/>
    <x v="8"/>
    <n v="0"/>
    <m/>
  </r>
  <r>
    <n v="70"/>
    <s v="Perovskia atriplicifolia „Blue Spire” – Perowskia łobodolistna Suche gałązki wyciąć dopiero na wiosnę;"/>
    <s v="Gleba przeciętna. VII-IX"/>
    <x v="6"/>
    <s v="NIE"/>
    <x v="4"/>
    <n v="5"/>
    <x v="9"/>
    <n v="50"/>
    <m/>
  </r>
  <r>
    <n v="71"/>
    <s v="Pennisetum alopecuroides „Little Boy” – Rozplenica japońska karłowa Wiosną przyciąć przy ziemi"/>
    <s v="Gleba ogrodowa, wilgotnawa VIII-X"/>
    <x v="7"/>
    <s v="NIE"/>
    <x v="5"/>
    <n v="3"/>
    <x v="8"/>
    <n v="0"/>
    <m/>
  </r>
  <r>
    <n v="72"/>
    <s v="Pinus mugo „Humpy” - Sosna górska, karłowa"/>
    <s v="Gleba przeciętna"/>
    <x v="3"/>
    <s v="TAK"/>
    <x v="5"/>
    <n v="3"/>
    <x v="8"/>
    <n v="0"/>
    <m/>
  </r>
  <r>
    <n v="73"/>
    <s v="Iris pallida „Variegata” – Kosaciec blady"/>
    <s v="Gleba przepuszczalna, ogrodowa V-VI"/>
    <x v="6"/>
    <s v="NIE"/>
    <x v="5"/>
    <n v="4"/>
    <x v="8"/>
    <n v="0"/>
    <m/>
  </r>
  <r>
    <n v="74"/>
    <s v="Picea abies „Nidiformis” – Świerk pospolity karłowy"/>
    <s v="Każda gleba ogrodowa"/>
    <x v="3"/>
    <s v="TAK"/>
    <x v="5"/>
    <n v="3"/>
    <x v="8"/>
    <n v="0"/>
    <m/>
  </r>
  <r>
    <n v="75"/>
    <s v="Pinus heldreichii „Malinki” - Sosna bośniacka"/>
    <s v="Gleba ogrodowa"/>
    <x v="1"/>
    <s v="TAK"/>
    <x v="5"/>
    <n v="1"/>
    <x v="8"/>
    <n v="0"/>
    <m/>
  </r>
  <r>
    <n v="76"/>
    <s v="Echinacea purpurea – Jeżówka purpurowa (kolor różowy)"/>
    <s v="Gleba próchniczna, przeciętnie wilgotna, pH obojętne VII-X"/>
    <x v="6"/>
    <s v="NIE"/>
    <x v="5"/>
    <n v="4"/>
    <x v="8"/>
    <n v="0"/>
    <m/>
  </r>
  <r>
    <n v="77"/>
    <s v="Aubrieta hybrida – Żagwin ogrodowy"/>
    <s v="Gleba lekka, przepuszczalna, wapienna;"/>
    <x v="6"/>
    <s v="NIE"/>
    <x v="5"/>
    <n v="7"/>
    <x v="8"/>
    <n v="0"/>
    <m/>
  </r>
  <r>
    <n v="78"/>
    <s v="Aquilegia hybrida – Orlik ogrodowy, (mix kolorów lub np. „Nora Barlow”, Blue Jay”)"/>
    <s v="Gleba próchniczna, przepuszczalna. Daje samosiew  IV-VI"/>
    <x v="6"/>
    <s v="NIE"/>
    <x v="4"/>
    <n v="9"/>
    <x v="14"/>
    <n v="36"/>
    <m/>
  </r>
  <r>
    <n v="79"/>
    <s v="Primula vulgaris – Pierwiosnek pospolity, żółty"/>
    <s v="Gleba wilgotnawa, przepuszczalna; IV-V"/>
    <x v="6"/>
    <s v="NIE"/>
    <x v="4"/>
    <n v="4"/>
    <x v="9"/>
    <n v="40"/>
    <m/>
  </r>
  <r>
    <m/>
    <s v="Eranthis hyemalis - Rannik zimowy"/>
    <s v="Gleba przepuszczalna, żyzna III-IV"/>
    <x v="6"/>
    <s v="NIE"/>
    <x v="1"/>
    <n v="18"/>
    <x v="8"/>
    <n v="0"/>
    <m/>
  </r>
  <r>
    <m/>
    <s v="Crocus flavus „Golden Yellow” – Krokus  żółty"/>
    <s v="Gleba piaszczysta, próchniczna III-IV"/>
    <x v="8"/>
    <s v="NIE"/>
    <x v="4"/>
    <n v="35"/>
    <x v="29"/>
    <n v="17.5"/>
    <m/>
  </r>
  <r>
    <m/>
    <s v="Crocus „Flower Record” - Krokus"/>
    <s v="Gleba piaszczysta, próchniczna III-IV"/>
    <x v="8"/>
    <s v="NIE"/>
    <x v="0"/>
    <n v="15"/>
    <x v="8"/>
    <n v="0"/>
    <m/>
  </r>
  <r>
    <m/>
    <s v="Hyacinthus „Lady Derby” – Hiacynt różowy"/>
    <s v="Gleba żyzna, próchniczna, przepuszczalna IV"/>
    <x v="8"/>
    <s v="NIE"/>
    <x v="4"/>
    <n v="15"/>
    <x v="27"/>
    <n v="30"/>
    <m/>
  </r>
  <r>
    <m/>
    <s v="Tulipa „Angelique” – Tulipan różowo-zielono-kremowy"/>
    <s v="Gleba próchniczna, żyzna IV-V"/>
    <x v="8"/>
    <s v="NIE"/>
    <x v="3"/>
    <n v="45"/>
    <x v="8"/>
    <n v="0"/>
    <m/>
  </r>
  <r>
    <m/>
    <s v="Narcissus „Flower Record” - Narcyz"/>
    <s v="Gleba próchniczna, III-IV"/>
    <x v="8"/>
    <s v="NIE"/>
    <x v="4"/>
    <n v="27"/>
    <x v="29"/>
    <n v="13.5"/>
    <m/>
  </r>
  <r>
    <m/>
    <s v="Galanthus nivalis - Śnieżyczka przebiśnieg"/>
    <s v="Gleba zwięzła, wilgotna, żyzna, II-III"/>
    <x v="8"/>
    <s v="NIE"/>
    <x v="4"/>
    <n v="39"/>
    <x v="30"/>
    <n v="58.5"/>
    <m/>
  </r>
  <r>
    <m/>
    <s v="Tulipa „Blue Diamond” – Tulipan ciemny fiolet"/>
    <s v="Gleba próchniczna, żyzna, IV-V"/>
    <x v="8"/>
    <s v="NIE"/>
    <x v="4"/>
    <n v="21"/>
    <x v="31"/>
    <n v="52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Typ rośliny" colHeaderCaption="Strefa">
  <location ref="A3:G13" firstHeaderRow="1" firstDataRow="3" firstDataCol="1"/>
  <pivotFields count="10">
    <pivotField showAll="0"/>
    <pivotField showAll="0"/>
    <pivotField showAll="0"/>
    <pivotField axis="axisRow" showAll="0">
      <items count="10">
        <item x="6"/>
        <item x="8"/>
        <item x="5"/>
        <item x="1"/>
        <item x="0"/>
        <item x="3"/>
        <item x="2"/>
        <item x="4"/>
        <item x="7"/>
        <item t="default"/>
      </items>
    </pivotField>
    <pivotField showAll="0"/>
    <pivotField axis="axisCol" showAll="0">
      <items count="8">
        <item x="2"/>
        <item x="4"/>
        <item h="1" x="5"/>
        <item h="1" x="6"/>
        <item h="1" x="3"/>
        <item h="1" x="0"/>
        <item h="1" x="1"/>
        <item t="default"/>
      </items>
    </pivotField>
    <pivotField dataField="1" showAll="0"/>
    <pivotField showAll="0">
      <items count="33">
        <item x="29"/>
        <item x="26"/>
        <item x="30"/>
        <item x="27"/>
        <item x="31"/>
        <item x="14"/>
        <item x="10"/>
        <item x="4"/>
        <item x="22"/>
        <item x="7"/>
        <item x="18"/>
        <item x="9"/>
        <item x="15"/>
        <item x="6"/>
        <item x="12"/>
        <item x="2"/>
        <item x="17"/>
        <item x="5"/>
        <item x="19"/>
        <item x="1"/>
        <item x="11"/>
        <item x="0"/>
        <item x="21"/>
        <item x="25"/>
        <item x="24"/>
        <item x="13"/>
        <item x="28"/>
        <item x="23"/>
        <item x="16"/>
        <item x="20"/>
        <item x="3"/>
        <item x="8"/>
        <item t="default"/>
      </items>
    </pivotField>
    <pivotField dataField="1" numFmtId="2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z Liczba (sztuki)" fld="6" baseField="0" baseItem="0"/>
    <dataField name="Suma z Suma" fld="8" baseField="0" baseItem="0"/>
  </dataFields>
  <formats count="4">
    <format dxfId="3">
      <pivotArea collapsedLevelsAreSubtotals="1" fieldPosition="0">
        <references count="3">
          <reference field="4294967294" count="1" selected="0">
            <x v="0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">
      <pivotArea collapsedLevelsAreSubtotals="1" fieldPosition="0">
        <references count="3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1"/>
          </reference>
        </references>
      </pivotArea>
    </format>
    <format dxfId="0">
      <pivotArea field="3" grandCol="1" collapsedLevelsAreSubtotals="1" axis="axisRow" fieldPosition="0">
        <references count="2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L118" totalsRowCount="1" headerRowDxfId="22" totalsRowDxfId="20" tableBorderDxfId="21">
  <autoFilter ref="A1:L117">
    <filterColumn colId="3"/>
    <filterColumn colId="4">
      <filters>
        <filter val="TAK"/>
      </filters>
    </filterColumn>
    <filterColumn colId="5">
      <filters>
        <filter val="1"/>
        <filter val="2"/>
        <filter val="5"/>
      </filters>
    </filterColumn>
    <filterColumn colId="9"/>
    <filterColumn colId="10"/>
    <filterColumn colId="11"/>
  </autoFilter>
  <tableColumns count="12">
    <tableColumn id="1" name="Nr" totalsRowLabel="Suma" totalsRowDxfId="19"/>
    <tableColumn id="2" name="Nazwa" totalsRowDxfId="18"/>
    <tableColumn id="3" name="Opis" totalsRowDxfId="17"/>
    <tableColumn id="4" name="Typ" totalsRowDxfId="16"/>
    <tableColumn id="5" name="Zimozielony?" totalsRowDxfId="15"/>
    <tableColumn id="6" name="Strefa" totalsRowFunction="count" totalsRowDxfId="14"/>
    <tableColumn id="7" name="Liczba (sztuki)" totalsRowFunction="sum" dataDxfId="13" totalsRowDxfId="12"/>
    <tableColumn id="8" name="Średnia cena" totalsRowFunction="average" dataDxfId="11" totalsRowDxfId="10"/>
    <tableColumn id="9" name="Suma" totalsRowFunction="sum" dataDxfId="9" totalsRowDxfId="8">
      <calculatedColumnFormula>Tabela1[[#This Row],[Liczba (sztuki)]]*Tabela1[[#This Row],[Średnia cena]]</calculatedColumnFormula>
    </tableColumn>
    <tableColumn id="11" name="Opinie" dataDxfId="7" totalsRowDxfId="6"/>
    <tableColumn id="10" name="Sklep" totalsRowDxfId="5"/>
    <tableColumn id="12" name="Wielkosc " totalsRow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3"/>
  <sheetViews>
    <sheetView zoomScale="115" zoomScaleNormal="115" workbookViewId="0">
      <pane ySplit="1" topLeftCell="A40" activePane="bottomLeft" state="frozen"/>
      <selection pane="bottomLeft" activeCell="A13" sqref="A13:L74"/>
    </sheetView>
  </sheetViews>
  <sheetFormatPr defaultRowHeight="14.25"/>
  <cols>
    <col min="1" max="1" width="4.5" customWidth="1"/>
    <col min="2" max="2" width="34.375" customWidth="1"/>
    <col min="5" max="5" width="11.75" customWidth="1"/>
    <col min="7" max="7" width="11.25" customWidth="1"/>
    <col min="8" max="8" width="11.375" customWidth="1"/>
    <col min="11" max="11" width="9.375" bestFit="1" customWidth="1"/>
  </cols>
  <sheetData>
    <row r="1" spans="1:16">
      <c r="A1" s="26" t="s">
        <v>0</v>
      </c>
      <c r="B1" s="27" t="s">
        <v>1</v>
      </c>
      <c r="C1" s="27" t="s">
        <v>2</v>
      </c>
      <c r="D1" s="27" t="s">
        <v>3</v>
      </c>
      <c r="E1" s="27" t="s">
        <v>85</v>
      </c>
      <c r="F1" s="27" t="s">
        <v>87</v>
      </c>
      <c r="G1" s="27" t="s">
        <v>162</v>
      </c>
      <c r="H1" s="27" t="s">
        <v>94</v>
      </c>
      <c r="I1" s="27" t="s">
        <v>95</v>
      </c>
      <c r="J1" s="36" t="s">
        <v>172</v>
      </c>
      <c r="K1" s="59" t="s">
        <v>229</v>
      </c>
      <c r="L1" s="59" t="s">
        <v>231</v>
      </c>
      <c r="P1" t="s">
        <v>84</v>
      </c>
    </row>
    <row r="2" spans="1:16" ht="25.5" hidden="1">
      <c r="A2" s="5">
        <v>1</v>
      </c>
      <c r="B2" s="3" t="s">
        <v>75</v>
      </c>
      <c r="C2" s="7" t="s">
        <v>4</v>
      </c>
      <c r="D2" s="8" t="s">
        <v>79</v>
      </c>
      <c r="E2" s="8" t="s">
        <v>86</v>
      </c>
      <c r="F2" s="8">
        <v>6</v>
      </c>
      <c r="G2" s="8">
        <v>2</v>
      </c>
      <c r="H2" s="30">
        <v>50</v>
      </c>
      <c r="I2" s="30">
        <f>Tabela1[[#This Row],[Liczba (sztuki)]]*Tabela1[[#This Row],[Średnia cena]]</f>
        <v>100</v>
      </c>
      <c r="J2" s="37" t="s">
        <v>173</v>
      </c>
      <c r="P2" t="s">
        <v>78</v>
      </c>
    </row>
    <row r="3" spans="1:16" ht="25.5" hidden="1">
      <c r="A3" s="5">
        <v>1</v>
      </c>
      <c r="B3" s="3" t="s">
        <v>76</v>
      </c>
      <c r="C3" s="7" t="s">
        <v>4</v>
      </c>
      <c r="D3" s="8" t="s">
        <v>79</v>
      </c>
      <c r="E3" s="8" t="s">
        <v>86</v>
      </c>
      <c r="F3" s="8">
        <v>6</v>
      </c>
      <c r="G3" s="8">
        <v>2</v>
      </c>
      <c r="H3" s="30">
        <v>35</v>
      </c>
      <c r="I3" s="30">
        <f>Tabela1[[#This Row],[Liczba (sztuki)]]*Tabela1[[#This Row],[Średnia cena]]</f>
        <v>70</v>
      </c>
      <c r="J3" s="37" t="s">
        <v>173</v>
      </c>
      <c r="P3" t="s">
        <v>79</v>
      </c>
    </row>
    <row r="4" spans="1:16" ht="25.5" hidden="1">
      <c r="A4" s="5">
        <v>1</v>
      </c>
      <c r="B4" s="3" t="s">
        <v>77</v>
      </c>
      <c r="C4" s="7" t="s">
        <v>4</v>
      </c>
      <c r="D4" s="8" t="s">
        <v>79</v>
      </c>
      <c r="E4" s="8" t="s">
        <v>86</v>
      </c>
      <c r="F4" s="8">
        <v>6</v>
      </c>
      <c r="G4" s="8">
        <v>2</v>
      </c>
      <c r="H4" s="30">
        <v>20</v>
      </c>
      <c r="I4" s="30">
        <f>Tabela1[[#This Row],[Liczba (sztuki)]]*Tabela1[[#This Row],[Średnia cena]]</f>
        <v>40</v>
      </c>
      <c r="J4" s="37" t="s">
        <v>173</v>
      </c>
      <c r="P4" t="s">
        <v>80</v>
      </c>
    </row>
    <row r="5" spans="1:16" ht="26.25" hidden="1" customHeight="1">
      <c r="A5" s="5">
        <v>2</v>
      </c>
      <c r="B5" s="1" t="s">
        <v>92</v>
      </c>
      <c r="C5" s="7" t="s">
        <v>90</v>
      </c>
      <c r="D5" s="8" t="s">
        <v>78</v>
      </c>
      <c r="E5" s="8" t="s">
        <v>91</v>
      </c>
      <c r="F5" s="8">
        <v>6</v>
      </c>
      <c r="G5" s="8">
        <v>1</v>
      </c>
      <c r="H5" s="30">
        <v>200</v>
      </c>
      <c r="I5" s="30">
        <f>Tabela1[[#This Row],[Liczba (sztuki)]]*Tabela1[[#This Row],[Średnia cena]]</f>
        <v>200</v>
      </c>
      <c r="J5" s="37" t="s">
        <v>173</v>
      </c>
      <c r="P5" t="s">
        <v>82</v>
      </c>
    </row>
    <row r="6" spans="1:16" ht="38.25" hidden="1">
      <c r="A6" s="5">
        <v>3</v>
      </c>
      <c r="B6" s="1" t="s">
        <v>93</v>
      </c>
      <c r="C6" s="7" t="s">
        <v>5</v>
      </c>
      <c r="D6" s="8" t="s">
        <v>88</v>
      </c>
      <c r="E6" s="8" t="s">
        <v>86</v>
      </c>
      <c r="F6" s="8">
        <v>6</v>
      </c>
      <c r="G6" s="8">
        <v>35</v>
      </c>
      <c r="H6" s="30">
        <v>6</v>
      </c>
      <c r="I6" s="30">
        <f>Tabela1[[#This Row],[Liczba (sztuki)]]*Tabela1[[#This Row],[Średnia cena]]</f>
        <v>210</v>
      </c>
      <c r="J6" s="37" t="s">
        <v>173</v>
      </c>
      <c r="P6" t="s">
        <v>81</v>
      </c>
    </row>
    <row r="7" spans="1:16" hidden="1">
      <c r="A7" s="5">
        <v>4</v>
      </c>
      <c r="B7" s="9" t="s">
        <v>34</v>
      </c>
      <c r="C7" s="6" t="s">
        <v>6</v>
      </c>
      <c r="D7" s="8" t="s">
        <v>80</v>
      </c>
      <c r="E7" s="8" t="s">
        <v>86</v>
      </c>
      <c r="F7" s="8">
        <v>6</v>
      </c>
      <c r="G7" s="8">
        <v>16</v>
      </c>
      <c r="H7" s="30">
        <v>27</v>
      </c>
      <c r="I7" s="30">
        <f>Tabela1[[#This Row],[Liczba (sztuki)]]*Tabela1[[#This Row],[Średnia cena]]</f>
        <v>432</v>
      </c>
      <c r="J7" s="37" t="s">
        <v>173</v>
      </c>
      <c r="P7" t="s">
        <v>83</v>
      </c>
    </row>
    <row r="8" spans="1:16" ht="96" hidden="1">
      <c r="A8" s="5">
        <v>5</v>
      </c>
      <c r="B8" s="10" t="s">
        <v>181</v>
      </c>
      <c r="C8" s="11" t="s">
        <v>96</v>
      </c>
      <c r="D8" s="8" t="s">
        <v>79</v>
      </c>
      <c r="E8" s="8" t="s">
        <v>91</v>
      </c>
      <c r="F8" s="8">
        <v>6</v>
      </c>
      <c r="G8" s="8">
        <v>6</v>
      </c>
      <c r="H8" s="30">
        <v>30</v>
      </c>
      <c r="I8" s="30">
        <f>Tabela1[[#This Row],[Liczba (sztuki)]]*Tabela1[[#This Row],[Średnia cena]]</f>
        <v>180</v>
      </c>
      <c r="J8" s="37" t="s">
        <v>91</v>
      </c>
      <c r="P8" t="s">
        <v>88</v>
      </c>
    </row>
    <row r="9" spans="1:16" ht="38.25" hidden="1">
      <c r="A9" s="5">
        <v>6</v>
      </c>
      <c r="B9" s="1" t="s">
        <v>97</v>
      </c>
      <c r="C9" s="20" t="s">
        <v>7</v>
      </c>
      <c r="D9" s="8" t="s">
        <v>80</v>
      </c>
      <c r="E9" s="8" t="s">
        <v>86</v>
      </c>
      <c r="F9" s="8">
        <v>6</v>
      </c>
      <c r="G9" s="8">
        <v>15</v>
      </c>
      <c r="H9" s="30">
        <v>7.1</v>
      </c>
      <c r="I9" s="30">
        <f>Tabela1[[#This Row],[Liczba (sztuki)]]*Tabela1[[#This Row],[Średnia cena]]</f>
        <v>106.5</v>
      </c>
      <c r="J9" s="37" t="s">
        <v>173</v>
      </c>
      <c r="P9" t="s">
        <v>98</v>
      </c>
    </row>
    <row r="10" spans="1:16" ht="33.75" hidden="1">
      <c r="A10" s="5">
        <v>7</v>
      </c>
      <c r="B10" s="1" t="s">
        <v>35</v>
      </c>
      <c r="C10" s="6" t="s">
        <v>8</v>
      </c>
      <c r="D10" s="8" t="s">
        <v>80</v>
      </c>
      <c r="E10" s="8" t="s">
        <v>86</v>
      </c>
      <c r="F10" s="8">
        <v>6</v>
      </c>
      <c r="G10" s="8">
        <v>6</v>
      </c>
      <c r="H10" s="30">
        <v>20</v>
      </c>
      <c r="I10" s="30">
        <f>Tabela1[[#This Row],[Liczba (sztuki)]]*Tabela1[[#This Row],[Średnia cena]]</f>
        <v>120</v>
      </c>
      <c r="J10" s="37" t="s">
        <v>173</v>
      </c>
      <c r="P10" t="s">
        <v>89</v>
      </c>
    </row>
    <row r="11" spans="1:16" ht="45" hidden="1">
      <c r="A11" s="5">
        <v>8</v>
      </c>
      <c r="B11" s="10" t="s">
        <v>36</v>
      </c>
      <c r="C11" s="6" t="s">
        <v>9</v>
      </c>
      <c r="D11" s="8" t="s">
        <v>98</v>
      </c>
      <c r="E11" s="8" t="s">
        <v>86</v>
      </c>
      <c r="F11" s="8">
        <v>6</v>
      </c>
      <c r="G11" s="8">
        <v>6</v>
      </c>
      <c r="H11" s="30"/>
      <c r="I11" s="30">
        <f>Tabela1[[#This Row],[Liczba (sztuki)]]*Tabela1[[#This Row],[Średnia cena]]</f>
        <v>0</v>
      </c>
      <c r="J11" s="37" t="s">
        <v>173</v>
      </c>
    </row>
    <row r="12" spans="1:16" ht="45" hidden="1">
      <c r="A12" s="5">
        <v>8</v>
      </c>
      <c r="B12" s="10" t="s">
        <v>36</v>
      </c>
      <c r="C12" s="6" t="s">
        <v>9</v>
      </c>
      <c r="D12" s="8" t="s">
        <v>98</v>
      </c>
      <c r="E12" s="8" t="s">
        <v>86</v>
      </c>
      <c r="F12" s="8">
        <v>7</v>
      </c>
      <c r="G12" s="8">
        <v>5</v>
      </c>
      <c r="H12" s="30"/>
      <c r="I12" s="30">
        <f>Tabela1[[#This Row],[Liczba (sztuki)]]*Tabela1[[#This Row],[Średnia cena]]</f>
        <v>0</v>
      </c>
      <c r="J12" s="37" t="s">
        <v>173</v>
      </c>
    </row>
    <row r="13" spans="1:16" ht="26.25" customHeight="1">
      <c r="A13" s="5">
        <v>9</v>
      </c>
      <c r="B13" s="10" t="s">
        <v>99</v>
      </c>
      <c r="C13" s="20" t="s">
        <v>4</v>
      </c>
      <c r="D13" s="8" t="s">
        <v>78</v>
      </c>
      <c r="E13" s="8" t="s">
        <v>86</v>
      </c>
      <c r="F13" s="8">
        <v>1</v>
      </c>
      <c r="G13" s="8">
        <v>12</v>
      </c>
      <c r="H13" s="30">
        <v>10</v>
      </c>
      <c r="I13" s="30">
        <f>Tabela1[[#This Row],[Liczba (sztuki)]]*Tabela1[[#This Row],[Średnia cena]]</f>
        <v>120</v>
      </c>
      <c r="J13" s="37" t="s">
        <v>173</v>
      </c>
    </row>
    <row r="14" spans="1:16" ht="26.25" customHeight="1">
      <c r="A14" s="5">
        <v>9</v>
      </c>
      <c r="B14" s="10" t="s">
        <v>99</v>
      </c>
      <c r="C14" s="20" t="s">
        <v>4</v>
      </c>
      <c r="D14" s="8" t="s">
        <v>78</v>
      </c>
      <c r="E14" s="8" t="s">
        <v>86</v>
      </c>
      <c r="F14" s="8">
        <v>5</v>
      </c>
      <c r="G14" s="8">
        <v>5</v>
      </c>
      <c r="H14" s="30"/>
      <c r="I14" s="30">
        <f>Tabela1[[#This Row],[Liczba (sztuki)]]*Tabela1[[#This Row],[Średnia cena]]</f>
        <v>0</v>
      </c>
      <c r="J14" s="37" t="s">
        <v>173</v>
      </c>
    </row>
    <row r="15" spans="1:16" ht="26.25" customHeight="1">
      <c r="A15" s="5">
        <v>9</v>
      </c>
      <c r="B15" s="10" t="s">
        <v>99</v>
      </c>
      <c r="C15" s="20" t="s">
        <v>4</v>
      </c>
      <c r="D15" s="8" t="s">
        <v>78</v>
      </c>
      <c r="E15" s="8" t="s">
        <v>86</v>
      </c>
      <c r="F15" s="8">
        <v>2</v>
      </c>
      <c r="G15" s="8">
        <v>11</v>
      </c>
      <c r="H15" s="30">
        <v>10</v>
      </c>
      <c r="I15" s="30">
        <f>Tabela1[[#This Row],[Liczba (sztuki)]]*Tabela1[[#This Row],[Średnia cena]]</f>
        <v>110</v>
      </c>
      <c r="J15" s="37" t="s">
        <v>173</v>
      </c>
    </row>
    <row r="16" spans="1:16" ht="26.25" customHeight="1">
      <c r="A16" s="5">
        <v>10</v>
      </c>
      <c r="B16" s="4" t="s">
        <v>37</v>
      </c>
      <c r="C16" s="20" t="s">
        <v>10</v>
      </c>
      <c r="D16" s="8" t="s">
        <v>84</v>
      </c>
      <c r="E16" s="8" t="s">
        <v>86</v>
      </c>
      <c r="F16" s="8">
        <v>2</v>
      </c>
      <c r="G16" s="8">
        <v>7</v>
      </c>
      <c r="H16" s="30">
        <v>5</v>
      </c>
      <c r="I16" s="30">
        <f>Tabela1[[#This Row],[Liczba (sztuki)]]*Tabela1[[#This Row],[Średnia cena]]</f>
        <v>35</v>
      </c>
      <c r="J16" s="37" t="s">
        <v>173</v>
      </c>
    </row>
    <row r="17" spans="1:12" ht="24">
      <c r="A17" s="5">
        <v>10</v>
      </c>
      <c r="B17" s="4" t="s">
        <v>37</v>
      </c>
      <c r="C17" s="20" t="s">
        <v>10</v>
      </c>
      <c r="D17" s="8" t="s">
        <v>84</v>
      </c>
      <c r="E17" s="8" t="s">
        <v>86</v>
      </c>
      <c r="F17" s="8">
        <v>5</v>
      </c>
      <c r="G17" s="8">
        <v>3</v>
      </c>
      <c r="H17" s="30"/>
      <c r="I17" s="30">
        <f>Tabela1[[#This Row],[Liczba (sztuki)]]*Tabela1[[#This Row],[Średnia cena]]</f>
        <v>0</v>
      </c>
      <c r="J17" s="37" t="s">
        <v>173</v>
      </c>
    </row>
    <row r="18" spans="1:12" ht="22.5">
      <c r="A18" s="5">
        <v>11</v>
      </c>
      <c r="B18" s="1" t="s">
        <v>66</v>
      </c>
      <c r="C18" s="2" t="s">
        <v>4</v>
      </c>
      <c r="D18" s="8" t="s">
        <v>78</v>
      </c>
      <c r="E18" s="8" t="s">
        <v>86</v>
      </c>
      <c r="F18" s="8">
        <v>5</v>
      </c>
      <c r="G18" s="8">
        <v>3</v>
      </c>
      <c r="H18" s="30">
        <v>25</v>
      </c>
      <c r="I18" s="30">
        <f>Tabela1[[#This Row],[Liczba (sztuki)]]*Tabela1[[#This Row],[Średnia cena]]</f>
        <v>75</v>
      </c>
      <c r="J18" s="37" t="s">
        <v>173</v>
      </c>
      <c r="K18" t="s">
        <v>230</v>
      </c>
      <c r="L18" t="s">
        <v>228</v>
      </c>
    </row>
    <row r="19" spans="1:12" ht="33.75">
      <c r="A19" s="5">
        <v>12</v>
      </c>
      <c r="B19" s="1" t="s">
        <v>67</v>
      </c>
      <c r="C19" s="6" t="s">
        <v>11</v>
      </c>
      <c r="D19" s="8" t="s">
        <v>80</v>
      </c>
      <c r="E19" s="8" t="s">
        <v>86</v>
      </c>
      <c r="F19" s="8">
        <v>5</v>
      </c>
      <c r="G19" s="8">
        <v>6</v>
      </c>
      <c r="H19" s="30"/>
      <c r="I19" s="30">
        <f>Tabela1[[#This Row],[Liczba (sztuki)]]*Tabela1[[#This Row],[Średnia cena]]</f>
        <v>0</v>
      </c>
      <c r="J19" s="37" t="s">
        <v>173</v>
      </c>
    </row>
    <row r="20" spans="1:12" ht="40.5" hidden="1" customHeight="1">
      <c r="A20" s="5">
        <v>13</v>
      </c>
      <c r="B20" s="10" t="s">
        <v>68</v>
      </c>
      <c r="C20" s="21" t="s">
        <v>100</v>
      </c>
      <c r="D20" s="8" t="s">
        <v>82</v>
      </c>
      <c r="E20" s="8" t="s">
        <v>91</v>
      </c>
      <c r="F20" s="8">
        <v>5</v>
      </c>
      <c r="G20" s="8">
        <v>8</v>
      </c>
      <c r="H20" s="30"/>
      <c r="I20" s="30">
        <f>Tabela1[[#This Row],[Liczba (sztuki)]]*Tabela1[[#This Row],[Średnia cena]]</f>
        <v>0</v>
      </c>
      <c r="J20" s="37" t="s">
        <v>173</v>
      </c>
    </row>
    <row r="21" spans="1:12" ht="45" hidden="1">
      <c r="A21" s="5">
        <v>14</v>
      </c>
      <c r="B21" s="10" t="s">
        <v>182</v>
      </c>
      <c r="C21" s="6" t="s">
        <v>101</v>
      </c>
      <c r="D21" s="8" t="s">
        <v>79</v>
      </c>
      <c r="E21" s="8" t="s">
        <v>91</v>
      </c>
      <c r="F21" s="8">
        <v>5</v>
      </c>
      <c r="G21" s="8">
        <v>1</v>
      </c>
      <c r="H21" s="30">
        <v>35</v>
      </c>
      <c r="I21" s="30">
        <f>Tabela1[[#This Row],[Liczba (sztuki)]]*Tabela1[[#This Row],[Średnia cena]]</f>
        <v>35</v>
      </c>
      <c r="J21" s="37" t="s">
        <v>173</v>
      </c>
    </row>
    <row r="22" spans="1:12" ht="36">
      <c r="A22" s="5" t="s">
        <v>109</v>
      </c>
      <c r="B22" s="10" t="s">
        <v>102</v>
      </c>
      <c r="C22" s="6" t="s">
        <v>103</v>
      </c>
      <c r="D22" s="8" t="s">
        <v>80</v>
      </c>
      <c r="E22" s="8" t="s">
        <v>86</v>
      </c>
      <c r="F22" s="8">
        <v>5</v>
      </c>
      <c r="G22" s="8">
        <v>1</v>
      </c>
      <c r="H22" s="30"/>
      <c r="I22" s="30">
        <f>Tabela1[[#This Row],[Liczba (sztuki)]]*Tabela1[[#This Row],[Średnia cena]]</f>
        <v>0</v>
      </c>
      <c r="J22" s="37" t="s">
        <v>173</v>
      </c>
    </row>
    <row r="23" spans="1:12" ht="24">
      <c r="A23" s="5">
        <v>15</v>
      </c>
      <c r="B23" s="10" t="s">
        <v>104</v>
      </c>
      <c r="C23" s="6" t="s">
        <v>4</v>
      </c>
      <c r="D23" s="8" t="s">
        <v>78</v>
      </c>
      <c r="E23" s="8" t="s">
        <v>86</v>
      </c>
      <c r="F23" s="8">
        <v>5</v>
      </c>
      <c r="G23" s="8">
        <v>8</v>
      </c>
      <c r="H23" s="30">
        <v>35</v>
      </c>
      <c r="I23" s="30">
        <f>Tabela1[[#This Row],[Liczba (sztuki)]]*Tabela1[[#This Row],[Średnia cena]]</f>
        <v>280</v>
      </c>
      <c r="J23" s="37" t="s">
        <v>173</v>
      </c>
      <c r="K23" t="s">
        <v>230</v>
      </c>
      <c r="L23" t="s">
        <v>228</v>
      </c>
    </row>
    <row r="24" spans="1:12" ht="24">
      <c r="A24" s="5">
        <v>15</v>
      </c>
      <c r="B24" s="10" t="s">
        <v>104</v>
      </c>
      <c r="C24" s="6" t="s">
        <v>4</v>
      </c>
      <c r="D24" s="8" t="s">
        <v>78</v>
      </c>
      <c r="E24" s="8" t="s">
        <v>86</v>
      </c>
      <c r="F24" s="8">
        <v>2</v>
      </c>
      <c r="G24" s="8">
        <v>27</v>
      </c>
      <c r="H24" s="30">
        <v>9</v>
      </c>
      <c r="I24" s="30">
        <f>Tabela1[[#This Row],[Liczba (sztuki)]]*Tabela1[[#This Row],[Średnia cena]]</f>
        <v>243</v>
      </c>
      <c r="J24" s="37" t="s">
        <v>173</v>
      </c>
      <c r="K24" t="s">
        <v>230</v>
      </c>
      <c r="L24" t="s">
        <v>232</v>
      </c>
    </row>
    <row r="25" spans="1:12" ht="33.75">
      <c r="A25" s="5">
        <v>16</v>
      </c>
      <c r="B25" s="10" t="s">
        <v>69</v>
      </c>
      <c r="C25" s="6" t="s">
        <v>12</v>
      </c>
      <c r="D25" s="8" t="s">
        <v>84</v>
      </c>
      <c r="E25" s="8" t="s">
        <v>86</v>
      </c>
      <c r="F25" s="8">
        <v>5</v>
      </c>
      <c r="G25" s="8">
        <v>1</v>
      </c>
      <c r="H25" s="30"/>
      <c r="I25" s="30">
        <f>Tabela1[[#This Row],[Liczba (sztuki)]]*Tabela1[[#This Row],[Średnia cena]]</f>
        <v>0</v>
      </c>
      <c r="J25" s="37" t="s">
        <v>173</v>
      </c>
    </row>
    <row r="26" spans="1:12" ht="33.75">
      <c r="A26" s="5">
        <v>16</v>
      </c>
      <c r="B26" s="10" t="s">
        <v>69</v>
      </c>
      <c r="C26" s="6" t="s">
        <v>12</v>
      </c>
      <c r="D26" s="8" t="s">
        <v>84</v>
      </c>
      <c r="E26" s="8" t="s">
        <v>86</v>
      </c>
      <c r="F26" s="8">
        <v>2</v>
      </c>
      <c r="G26" s="8">
        <v>4</v>
      </c>
      <c r="H26" s="30">
        <v>10</v>
      </c>
      <c r="I26" s="30">
        <f>Tabela1[[#This Row],[Liczba (sztuki)]]*Tabela1[[#This Row],[Średnia cena]]</f>
        <v>40</v>
      </c>
      <c r="J26" s="37" t="s">
        <v>173</v>
      </c>
    </row>
    <row r="27" spans="1:12" ht="25.5">
      <c r="A27" s="5">
        <v>17</v>
      </c>
      <c r="B27" s="1" t="s">
        <v>105</v>
      </c>
      <c r="C27" s="20" t="s">
        <v>7</v>
      </c>
      <c r="D27" s="8" t="s">
        <v>80</v>
      </c>
      <c r="E27" s="8" t="s">
        <v>86</v>
      </c>
      <c r="F27" s="8">
        <v>5</v>
      </c>
      <c r="G27" s="8">
        <v>16</v>
      </c>
      <c r="H27" s="30"/>
      <c r="I27" s="30">
        <f>Tabela1[[#This Row],[Liczba (sztuki)]]*Tabela1[[#This Row],[Średnia cena]]</f>
        <v>0</v>
      </c>
      <c r="J27" s="37" t="s">
        <v>173</v>
      </c>
    </row>
    <row r="28" spans="1:12" ht="25.5">
      <c r="A28" s="5">
        <v>17</v>
      </c>
      <c r="B28" s="1" t="s">
        <v>105</v>
      </c>
      <c r="C28" s="20" t="s">
        <v>7</v>
      </c>
      <c r="D28" s="8" t="s">
        <v>80</v>
      </c>
      <c r="E28" s="8" t="s">
        <v>86</v>
      </c>
      <c r="F28" s="8">
        <v>2</v>
      </c>
      <c r="G28" s="8">
        <v>8</v>
      </c>
      <c r="H28" s="30">
        <v>5</v>
      </c>
      <c r="I28" s="30">
        <f>Tabela1[[#This Row],[Liczba (sztuki)]]*Tabela1[[#This Row],[Średnia cena]]</f>
        <v>40</v>
      </c>
      <c r="J28" s="37" t="s">
        <v>173</v>
      </c>
    </row>
    <row r="29" spans="1:12" ht="36">
      <c r="A29" s="5">
        <v>18</v>
      </c>
      <c r="B29" s="1" t="s">
        <v>38</v>
      </c>
      <c r="C29" s="6" t="s">
        <v>10</v>
      </c>
      <c r="D29" s="8" t="s">
        <v>80</v>
      </c>
      <c r="E29" s="8" t="s">
        <v>86</v>
      </c>
      <c r="F29" s="8">
        <v>5</v>
      </c>
      <c r="G29" s="8">
        <v>3</v>
      </c>
      <c r="H29" s="30"/>
      <c r="I29" s="30">
        <f>Tabela1[[#This Row],[Liczba (sztuki)]]*Tabela1[[#This Row],[Średnia cena]]</f>
        <v>0</v>
      </c>
      <c r="J29" s="37" t="s">
        <v>174</v>
      </c>
    </row>
    <row r="30" spans="1:12" ht="36">
      <c r="A30" s="5">
        <v>18</v>
      </c>
      <c r="B30" s="1" t="s">
        <v>38</v>
      </c>
      <c r="C30" s="6" t="s">
        <v>10</v>
      </c>
      <c r="D30" s="8" t="s">
        <v>80</v>
      </c>
      <c r="E30" s="8" t="s">
        <v>86</v>
      </c>
      <c r="F30" s="8">
        <v>2</v>
      </c>
      <c r="G30" s="8">
        <v>3</v>
      </c>
      <c r="H30" s="30">
        <v>40</v>
      </c>
      <c r="I30" s="30">
        <f>Tabela1[[#This Row],[Liczba (sztuki)]]*Tabela1[[#This Row],[Średnia cena]]</f>
        <v>120</v>
      </c>
      <c r="J30" s="37" t="s">
        <v>174</v>
      </c>
    </row>
    <row r="31" spans="1:12" ht="56.25" hidden="1">
      <c r="A31" s="5">
        <v>19</v>
      </c>
      <c r="B31" s="4" t="s">
        <v>39</v>
      </c>
      <c r="C31" s="6" t="s">
        <v>106</v>
      </c>
      <c r="D31" s="8" t="s">
        <v>82</v>
      </c>
      <c r="E31" s="8" t="s">
        <v>91</v>
      </c>
      <c r="F31" s="8">
        <v>5</v>
      </c>
      <c r="G31" s="8">
        <v>7</v>
      </c>
      <c r="H31" s="30"/>
      <c r="I31" s="30">
        <f>Tabela1[[#This Row],[Liczba (sztuki)]]*Tabela1[[#This Row],[Średnia cena]]</f>
        <v>0</v>
      </c>
      <c r="J31" s="37" t="s">
        <v>173</v>
      </c>
    </row>
    <row r="32" spans="1:12" ht="25.5">
      <c r="A32" s="5">
        <v>20</v>
      </c>
      <c r="B32" s="1" t="s">
        <v>70</v>
      </c>
      <c r="C32" s="6" t="s">
        <v>13</v>
      </c>
      <c r="D32" s="8" t="s">
        <v>78</v>
      </c>
      <c r="E32" s="8" t="s">
        <v>86</v>
      </c>
      <c r="F32" s="8">
        <v>5</v>
      </c>
      <c r="G32" s="8">
        <v>1</v>
      </c>
      <c r="H32" s="30">
        <v>40</v>
      </c>
      <c r="I32" s="30">
        <f>Tabela1[[#This Row],[Liczba (sztuki)]]*Tabela1[[#This Row],[Średnia cena]]</f>
        <v>40</v>
      </c>
      <c r="J32" s="37" t="s">
        <v>173</v>
      </c>
      <c r="K32" t="s">
        <v>249</v>
      </c>
    </row>
    <row r="33" spans="1:12" ht="45">
      <c r="A33" s="5">
        <v>21</v>
      </c>
      <c r="B33" s="10" t="s">
        <v>40</v>
      </c>
      <c r="C33" s="6" t="s">
        <v>107</v>
      </c>
      <c r="D33" s="8" t="s">
        <v>88</v>
      </c>
      <c r="E33" s="8" t="s">
        <v>86</v>
      </c>
      <c r="F33" s="8">
        <v>5</v>
      </c>
      <c r="G33" s="8">
        <v>21</v>
      </c>
      <c r="H33" s="30"/>
      <c r="I33" s="30">
        <f>Tabela1[[#This Row],[Liczba (sztuki)]]*Tabela1[[#This Row],[Średnia cena]]</f>
        <v>0</v>
      </c>
      <c r="J33" s="37" t="s">
        <v>173</v>
      </c>
    </row>
    <row r="34" spans="1:12" ht="33.75">
      <c r="A34" s="5">
        <v>22</v>
      </c>
      <c r="B34" s="10" t="s">
        <v>41</v>
      </c>
      <c r="C34" s="6" t="s">
        <v>14</v>
      </c>
      <c r="D34" s="8" t="s">
        <v>88</v>
      </c>
      <c r="E34" s="8" t="s">
        <v>86</v>
      </c>
      <c r="F34" s="8">
        <v>5</v>
      </c>
      <c r="G34" s="8">
        <v>16</v>
      </c>
      <c r="H34" s="30"/>
      <c r="I34" s="30">
        <f>Tabela1[[#This Row],[Liczba (sztuki)]]*Tabela1[[#This Row],[Średnia cena]]</f>
        <v>0</v>
      </c>
      <c r="J34" s="37" t="s">
        <v>173</v>
      </c>
    </row>
    <row r="35" spans="1:12" ht="69" customHeight="1">
      <c r="A35" s="5">
        <v>23</v>
      </c>
      <c r="B35" s="1" t="s">
        <v>108</v>
      </c>
      <c r="C35" s="19" t="s">
        <v>15</v>
      </c>
      <c r="D35" s="8" t="s">
        <v>80</v>
      </c>
      <c r="E35" s="8" t="s">
        <v>86</v>
      </c>
      <c r="F35" s="8">
        <v>1</v>
      </c>
      <c r="G35" s="8">
        <v>8</v>
      </c>
      <c r="H35" s="30">
        <v>15</v>
      </c>
      <c r="I35" s="30">
        <f>Tabela1[[#This Row],[Liczba (sztuki)]]*Tabela1[[#This Row],[Średnia cena]]</f>
        <v>120</v>
      </c>
      <c r="J35" s="37" t="s">
        <v>173</v>
      </c>
    </row>
    <row r="36" spans="1:12" ht="67.5">
      <c r="A36" s="5">
        <v>24</v>
      </c>
      <c r="B36" s="1" t="s">
        <v>183</v>
      </c>
      <c r="C36" s="20" t="s">
        <v>184</v>
      </c>
      <c r="D36" s="8" t="s">
        <v>80</v>
      </c>
      <c r="E36" s="8" t="s">
        <v>86</v>
      </c>
      <c r="F36" s="8">
        <v>1</v>
      </c>
      <c r="G36" s="8">
        <v>1</v>
      </c>
      <c r="H36" s="30"/>
      <c r="I36" s="30">
        <f>Tabela1[[#This Row],[Liczba (sztuki)]]*Tabela1[[#This Row],[Średnia cena]]</f>
        <v>0</v>
      </c>
      <c r="J36" s="37" t="s">
        <v>173</v>
      </c>
    </row>
    <row r="37" spans="1:12" ht="56.25">
      <c r="A37" s="5" t="s">
        <v>185</v>
      </c>
      <c r="B37" s="1" t="s">
        <v>187</v>
      </c>
      <c r="C37" s="20" t="s">
        <v>189</v>
      </c>
      <c r="D37" s="8" t="s">
        <v>80</v>
      </c>
      <c r="E37" s="8" t="s">
        <v>86</v>
      </c>
      <c r="F37" s="8">
        <v>1</v>
      </c>
      <c r="G37" s="8">
        <v>1</v>
      </c>
      <c r="H37" s="30"/>
      <c r="I37" s="38">
        <f>Tabela1[[#This Row],[Liczba (sztuki)]]*Tabela1[[#This Row],[Średnia cena]]</f>
        <v>0</v>
      </c>
      <c r="J37" s="39"/>
    </row>
    <row r="38" spans="1:12" ht="45">
      <c r="A38" s="5" t="s">
        <v>186</v>
      </c>
      <c r="B38" s="1" t="s">
        <v>188</v>
      </c>
      <c r="C38" s="20" t="s">
        <v>190</v>
      </c>
      <c r="D38" s="8" t="s">
        <v>80</v>
      </c>
      <c r="E38" s="8" t="s">
        <v>86</v>
      </c>
      <c r="F38" s="8">
        <v>1</v>
      </c>
      <c r="G38" s="8">
        <v>1</v>
      </c>
      <c r="H38" s="30"/>
      <c r="I38" s="38">
        <f>Tabela1[[#This Row],[Liczba (sztuki)]]*Tabela1[[#This Row],[Średnia cena]]</f>
        <v>0</v>
      </c>
      <c r="J38" s="39"/>
    </row>
    <row r="39" spans="1:12" ht="51" hidden="1">
      <c r="A39" s="5">
        <v>25</v>
      </c>
      <c r="B39" s="1" t="s">
        <v>191</v>
      </c>
      <c r="C39" s="40" t="s">
        <v>192</v>
      </c>
      <c r="D39" s="8" t="s">
        <v>82</v>
      </c>
      <c r="E39" s="8" t="s">
        <v>91</v>
      </c>
      <c r="F39" s="8">
        <v>1</v>
      </c>
      <c r="G39" s="8">
        <v>3</v>
      </c>
      <c r="H39" s="30"/>
      <c r="I39" s="30"/>
      <c r="J39" s="37"/>
    </row>
    <row r="40" spans="1:12" ht="25.5">
      <c r="A40" s="5">
        <v>26</v>
      </c>
      <c r="B40" s="1" t="s">
        <v>42</v>
      </c>
      <c r="C40" s="6" t="s">
        <v>10</v>
      </c>
      <c r="D40" s="8" t="s">
        <v>78</v>
      </c>
      <c r="E40" s="8" t="s">
        <v>86</v>
      </c>
      <c r="F40" s="8">
        <v>2</v>
      </c>
      <c r="G40" s="8">
        <v>6</v>
      </c>
      <c r="H40" s="30">
        <v>15</v>
      </c>
      <c r="I40" s="30">
        <f>Tabela1[[#This Row],[Liczba (sztuki)]]*Tabela1[[#This Row],[Średnia cena]]</f>
        <v>90</v>
      </c>
      <c r="J40" s="37" t="s">
        <v>173</v>
      </c>
    </row>
    <row r="41" spans="1:12" ht="144" hidden="1">
      <c r="A41" s="5">
        <v>27</v>
      </c>
      <c r="B41" s="10" t="s">
        <v>193</v>
      </c>
      <c r="C41" s="41" t="s">
        <v>10</v>
      </c>
      <c r="D41" s="8" t="s">
        <v>78</v>
      </c>
      <c r="E41" s="8" t="s">
        <v>91</v>
      </c>
      <c r="F41" s="8">
        <v>1</v>
      </c>
      <c r="G41" s="8">
        <v>1</v>
      </c>
      <c r="H41" s="30">
        <v>39</v>
      </c>
      <c r="I41" s="30">
        <f>Tabela1[[#This Row],[Liczba (sztuki)]]*Tabela1[[#This Row],[Średnia cena]]</f>
        <v>39</v>
      </c>
      <c r="J41" s="37" t="s">
        <v>173</v>
      </c>
      <c r="K41" t="s">
        <v>240</v>
      </c>
      <c r="L41" s="60" t="s">
        <v>241</v>
      </c>
    </row>
    <row r="42" spans="1:12" hidden="1">
      <c r="A42" s="5">
        <v>28</v>
      </c>
      <c r="B42" s="1" t="s">
        <v>43</v>
      </c>
      <c r="C42" s="40" t="s">
        <v>194</v>
      </c>
      <c r="D42" s="8" t="s">
        <v>80</v>
      </c>
      <c r="E42" s="8" t="s">
        <v>86</v>
      </c>
      <c r="F42" s="8">
        <v>3</v>
      </c>
      <c r="G42" s="8">
        <v>2</v>
      </c>
      <c r="H42" s="30"/>
      <c r="I42" s="30">
        <f>Tabela1[[#This Row],[Liczba (sztuki)]]*Tabela1[[#This Row],[Średnia cena]]</f>
        <v>0</v>
      </c>
      <c r="J42" s="37" t="s">
        <v>173</v>
      </c>
    </row>
    <row r="43" spans="1:12" ht="22.5" hidden="1">
      <c r="A43" s="5">
        <v>28</v>
      </c>
      <c r="B43" s="1" t="s">
        <v>43</v>
      </c>
      <c r="C43" s="6" t="s">
        <v>16</v>
      </c>
      <c r="D43" s="8" t="s">
        <v>80</v>
      </c>
      <c r="E43" s="8" t="s">
        <v>86</v>
      </c>
      <c r="F43" s="8">
        <v>4</v>
      </c>
      <c r="G43" s="8">
        <v>2</v>
      </c>
      <c r="H43" s="30"/>
      <c r="I43" s="30">
        <f>Tabela1[[#This Row],[Liczba (sztuki)]]*Tabela1[[#This Row],[Średnia cena]]</f>
        <v>0</v>
      </c>
      <c r="J43" s="37" t="s">
        <v>173</v>
      </c>
    </row>
    <row r="44" spans="1:12" ht="51" hidden="1">
      <c r="A44" s="5">
        <v>29</v>
      </c>
      <c r="B44" s="1" t="s">
        <v>110</v>
      </c>
      <c r="C44" s="6" t="s">
        <v>111</v>
      </c>
      <c r="D44" s="8" t="s">
        <v>82</v>
      </c>
      <c r="E44" s="8" t="s">
        <v>86</v>
      </c>
      <c r="F44" s="8">
        <v>4</v>
      </c>
      <c r="G44" s="8">
        <v>13</v>
      </c>
      <c r="H44" s="30"/>
      <c r="I44" s="30">
        <f>Tabela1[[#This Row],[Liczba (sztuki)]]*Tabela1[[#This Row],[Średnia cena]]</f>
        <v>0</v>
      </c>
      <c r="J44" s="37" t="s">
        <v>173</v>
      </c>
    </row>
    <row r="45" spans="1:12" ht="33.75">
      <c r="A45" s="5">
        <v>30</v>
      </c>
      <c r="B45" s="10" t="s">
        <v>112</v>
      </c>
      <c r="C45" s="20" t="s">
        <v>17</v>
      </c>
      <c r="D45" s="8" t="s">
        <v>78</v>
      </c>
      <c r="E45" s="8" t="s">
        <v>86</v>
      </c>
      <c r="F45" s="8">
        <v>2</v>
      </c>
      <c r="G45" s="8">
        <v>13</v>
      </c>
      <c r="H45" s="30">
        <v>15</v>
      </c>
      <c r="I45" s="30">
        <f>Tabela1[[#This Row],[Liczba (sztuki)]]*Tabela1[[#This Row],[Średnia cena]]</f>
        <v>195</v>
      </c>
      <c r="J45" s="37" t="s">
        <v>173</v>
      </c>
    </row>
    <row r="46" spans="1:12" ht="25.5" hidden="1">
      <c r="A46" s="5">
        <v>31</v>
      </c>
      <c r="B46" s="10" t="s">
        <v>113</v>
      </c>
      <c r="C46" s="6" t="s">
        <v>114</v>
      </c>
      <c r="D46" s="8" t="s">
        <v>84</v>
      </c>
      <c r="E46" s="8" t="s">
        <v>91</v>
      </c>
      <c r="F46" s="8">
        <v>2</v>
      </c>
      <c r="G46" s="8">
        <v>1</v>
      </c>
      <c r="H46" s="30">
        <v>85</v>
      </c>
      <c r="I46" s="30">
        <f>Tabela1[[#This Row],[Liczba (sztuki)]]*Tabela1[[#This Row],[Średnia cena]]</f>
        <v>85</v>
      </c>
      <c r="J46" s="37" t="s">
        <v>173</v>
      </c>
    </row>
    <row r="47" spans="1:12" ht="24">
      <c r="A47" s="5">
        <v>32</v>
      </c>
      <c r="B47" s="10" t="s">
        <v>115</v>
      </c>
      <c r="C47" s="6" t="s">
        <v>4</v>
      </c>
      <c r="D47" s="8" t="s">
        <v>80</v>
      </c>
      <c r="E47" s="8" t="s">
        <v>86</v>
      </c>
      <c r="F47" s="8">
        <v>2</v>
      </c>
      <c r="G47" s="8">
        <v>10</v>
      </c>
      <c r="H47" s="30">
        <v>15</v>
      </c>
      <c r="I47" s="30">
        <f>Tabela1[[#This Row],[Liczba (sztuki)]]*Tabela1[[#This Row],[Średnia cena]]</f>
        <v>150</v>
      </c>
      <c r="J47" s="37" t="s">
        <v>173</v>
      </c>
    </row>
    <row r="48" spans="1:12" ht="38.25" hidden="1">
      <c r="A48" s="5">
        <v>33</v>
      </c>
      <c r="B48" s="1" t="s">
        <v>116</v>
      </c>
      <c r="C48" s="6" t="s">
        <v>117</v>
      </c>
      <c r="D48" s="8" t="s">
        <v>82</v>
      </c>
      <c r="E48" s="8" t="s">
        <v>91</v>
      </c>
      <c r="F48" s="8">
        <v>1</v>
      </c>
      <c r="G48" s="8">
        <v>5</v>
      </c>
      <c r="H48" s="30">
        <v>4</v>
      </c>
      <c r="I48" s="30">
        <f>Tabela1[[#This Row],[Liczba (sztuki)]]*Tabela1[[#This Row],[Średnia cena]]</f>
        <v>20</v>
      </c>
      <c r="J48" s="37" t="s">
        <v>173</v>
      </c>
    </row>
    <row r="49" spans="1:12" ht="33.75" hidden="1">
      <c r="A49" s="5">
        <v>34</v>
      </c>
      <c r="B49" s="1" t="s">
        <v>44</v>
      </c>
      <c r="C49" s="6" t="s">
        <v>118</v>
      </c>
      <c r="D49" s="8" t="s">
        <v>82</v>
      </c>
      <c r="E49" s="8" t="s">
        <v>91</v>
      </c>
      <c r="F49" s="8">
        <v>2</v>
      </c>
      <c r="G49" s="8">
        <v>7</v>
      </c>
      <c r="H49" s="30">
        <v>12</v>
      </c>
      <c r="I49" s="30">
        <f>Tabela1[[#This Row],[Liczba (sztuki)]]*Tabela1[[#This Row],[Średnia cena]]</f>
        <v>84</v>
      </c>
      <c r="J49" s="37" t="s">
        <v>175</v>
      </c>
      <c r="K49" t="s">
        <v>165</v>
      </c>
    </row>
    <row r="50" spans="1:12" ht="38.25">
      <c r="A50" s="5">
        <v>35</v>
      </c>
      <c r="B50" s="1" t="s">
        <v>119</v>
      </c>
      <c r="C50" s="20" t="s">
        <v>4</v>
      </c>
      <c r="D50" s="8" t="s">
        <v>80</v>
      </c>
      <c r="E50" s="8" t="s">
        <v>86</v>
      </c>
      <c r="F50" s="8">
        <v>2</v>
      </c>
      <c r="G50" s="8">
        <v>12</v>
      </c>
      <c r="H50" s="30">
        <v>20</v>
      </c>
      <c r="I50" s="30">
        <f>Tabela1[[#This Row],[Liczba (sztuki)]]*Tabela1[[#This Row],[Średnia cena]]</f>
        <v>240</v>
      </c>
      <c r="J50" s="37" t="s">
        <v>173</v>
      </c>
    </row>
    <row r="51" spans="1:12" ht="25.5" hidden="1">
      <c r="A51" s="5">
        <v>36</v>
      </c>
      <c r="B51" s="1" t="s">
        <v>45</v>
      </c>
      <c r="C51" s="2" t="s">
        <v>10</v>
      </c>
      <c r="D51" s="8" t="s">
        <v>78</v>
      </c>
      <c r="E51" s="8" t="s">
        <v>91</v>
      </c>
      <c r="F51" s="8">
        <v>2</v>
      </c>
      <c r="G51" s="8">
        <v>9</v>
      </c>
      <c r="H51" s="30">
        <v>140</v>
      </c>
      <c r="I51" s="30">
        <f>Tabela1[[#This Row],[Liczba (sztuki)]]*Tabela1[[#This Row],[Średnia cena]]</f>
        <v>1260</v>
      </c>
      <c r="J51" s="37" t="s">
        <v>91</v>
      </c>
    </row>
    <row r="52" spans="1:12" ht="33.75" hidden="1">
      <c r="A52" s="5">
        <v>37</v>
      </c>
      <c r="B52" s="10" t="s">
        <v>46</v>
      </c>
      <c r="C52" s="6" t="s">
        <v>120</v>
      </c>
      <c r="D52" s="8" t="s">
        <v>79</v>
      </c>
      <c r="E52" s="8" t="s">
        <v>91</v>
      </c>
      <c r="F52" s="8">
        <v>2</v>
      </c>
      <c r="G52" s="8">
        <v>1</v>
      </c>
      <c r="H52" s="30">
        <v>35</v>
      </c>
      <c r="I52" s="30">
        <f>Tabela1[[#This Row],[Liczba (sztuki)]]*Tabela1[[#This Row],[Średnia cena]]</f>
        <v>35</v>
      </c>
      <c r="J52" s="37" t="s">
        <v>173</v>
      </c>
    </row>
    <row r="53" spans="1:12" ht="48" hidden="1">
      <c r="A53" s="5">
        <v>38</v>
      </c>
      <c r="B53" s="10" t="s">
        <v>121</v>
      </c>
      <c r="C53" s="6" t="s">
        <v>122</v>
      </c>
      <c r="D53" s="8" t="s">
        <v>82</v>
      </c>
      <c r="E53" s="8" t="s">
        <v>91</v>
      </c>
      <c r="F53" s="8">
        <v>2</v>
      </c>
      <c r="G53" s="8">
        <v>4</v>
      </c>
      <c r="H53" s="30">
        <v>8</v>
      </c>
      <c r="I53" s="30">
        <f>Tabela1[[#This Row],[Liczba (sztuki)]]*Tabela1[[#This Row],[Średnia cena]]</f>
        <v>32</v>
      </c>
      <c r="J53" s="37" t="s">
        <v>173</v>
      </c>
    </row>
    <row r="54" spans="1:12" ht="38.25">
      <c r="A54" s="5">
        <v>39</v>
      </c>
      <c r="B54" s="1" t="s">
        <v>123</v>
      </c>
      <c r="C54" s="20" t="s">
        <v>18</v>
      </c>
      <c r="D54" s="8" t="s">
        <v>80</v>
      </c>
      <c r="E54" s="8" t="s">
        <v>86</v>
      </c>
      <c r="F54" s="8">
        <v>2</v>
      </c>
      <c r="G54" s="8">
        <v>6</v>
      </c>
      <c r="H54" s="30">
        <v>30</v>
      </c>
      <c r="I54" s="30">
        <f>Tabela1[[#This Row],[Liczba (sztuki)]]*Tabela1[[#This Row],[Średnia cena]]</f>
        <v>180</v>
      </c>
      <c r="J54" s="37" t="s">
        <v>173</v>
      </c>
    </row>
    <row r="55" spans="1:12" ht="38.25" hidden="1">
      <c r="A55" s="5">
        <v>39</v>
      </c>
      <c r="B55" s="1" t="s">
        <v>123</v>
      </c>
      <c r="C55" s="20" t="s">
        <v>18</v>
      </c>
      <c r="D55" s="8" t="s">
        <v>80</v>
      </c>
      <c r="E55" s="8" t="s">
        <v>86</v>
      </c>
      <c r="F55" s="8">
        <v>7</v>
      </c>
      <c r="G55" s="8">
        <v>3</v>
      </c>
      <c r="H55" s="30"/>
      <c r="I55" s="30">
        <f>Tabela1[[#This Row],[Liczba (sztuki)]]*Tabela1[[#This Row],[Średnia cena]]</f>
        <v>0</v>
      </c>
      <c r="J55" s="37" t="s">
        <v>173</v>
      </c>
    </row>
    <row r="56" spans="1:12" ht="24.75">
      <c r="A56" s="5">
        <v>40</v>
      </c>
      <c r="B56" s="1" t="s">
        <v>71</v>
      </c>
      <c r="C56" s="6" t="s">
        <v>10</v>
      </c>
      <c r="D56" s="8" t="s">
        <v>84</v>
      </c>
      <c r="E56" s="8" t="s">
        <v>86</v>
      </c>
      <c r="F56" s="8">
        <v>2</v>
      </c>
      <c r="G56" s="8">
        <v>5</v>
      </c>
      <c r="H56" s="30">
        <v>150</v>
      </c>
      <c r="I56" s="30">
        <f>Tabela1[[#This Row],[Liczba (sztuki)]]*Tabela1[[#This Row],[Średnia cena]]</f>
        <v>750</v>
      </c>
      <c r="J56" s="37" t="s">
        <v>173</v>
      </c>
    </row>
    <row r="57" spans="1:12" ht="51" hidden="1">
      <c r="A57" s="5">
        <v>41</v>
      </c>
      <c r="B57" s="1" t="s">
        <v>124</v>
      </c>
      <c r="C57" s="6" t="s">
        <v>125</v>
      </c>
      <c r="D57" s="8" t="s">
        <v>79</v>
      </c>
      <c r="E57" s="8" t="s">
        <v>91</v>
      </c>
      <c r="F57" s="8">
        <v>2</v>
      </c>
      <c r="G57" s="8">
        <v>1</v>
      </c>
      <c r="H57" s="30">
        <v>68</v>
      </c>
      <c r="I57" s="30">
        <f>Tabela1[[#This Row],[Liczba (sztuki)]]*Tabela1[[#This Row],[Średnia cena]]</f>
        <v>68</v>
      </c>
      <c r="J57" s="37" t="s">
        <v>173</v>
      </c>
      <c r="K57" t="s">
        <v>244</v>
      </c>
      <c r="L57" t="s">
        <v>234</v>
      </c>
    </row>
    <row r="58" spans="1:12">
      <c r="A58" s="5">
        <v>42</v>
      </c>
      <c r="B58" s="1" t="s">
        <v>47</v>
      </c>
      <c r="C58" s="6" t="s">
        <v>19</v>
      </c>
      <c r="D58" s="8" t="s">
        <v>80</v>
      </c>
      <c r="E58" s="8" t="s">
        <v>86</v>
      </c>
      <c r="F58" s="8">
        <v>2</v>
      </c>
      <c r="G58" s="8">
        <v>6</v>
      </c>
      <c r="H58" s="30">
        <v>40</v>
      </c>
      <c r="I58" s="30">
        <f>Tabela1[[#This Row],[Liczba (sztuki)]]*Tabela1[[#This Row],[Średnia cena]]</f>
        <v>240</v>
      </c>
      <c r="J58" s="37" t="s">
        <v>173</v>
      </c>
    </row>
    <row r="59" spans="1:12" ht="56.25" hidden="1">
      <c r="A59" s="5">
        <v>43</v>
      </c>
      <c r="B59" s="10" t="s">
        <v>126</v>
      </c>
      <c r="C59" s="6" t="s">
        <v>127</v>
      </c>
      <c r="D59" s="8" t="s">
        <v>82</v>
      </c>
      <c r="E59" s="8" t="s">
        <v>91</v>
      </c>
      <c r="F59" s="8">
        <v>2</v>
      </c>
      <c r="G59" s="8">
        <v>3</v>
      </c>
      <c r="H59" s="30">
        <v>10</v>
      </c>
      <c r="I59" s="30">
        <f>Tabela1[[#This Row],[Liczba (sztuki)]]*Tabela1[[#This Row],[Średnia cena]]</f>
        <v>30</v>
      </c>
      <c r="J59" s="37" t="s">
        <v>173</v>
      </c>
    </row>
    <row r="60" spans="1:12" ht="22.5" hidden="1">
      <c r="A60" s="5">
        <v>44</v>
      </c>
      <c r="B60" s="1" t="s">
        <v>72</v>
      </c>
      <c r="C60" s="6" t="s">
        <v>4</v>
      </c>
      <c r="D60" s="8" t="s">
        <v>81</v>
      </c>
      <c r="E60" s="8" t="s">
        <v>91</v>
      </c>
      <c r="F60" s="8">
        <v>2</v>
      </c>
      <c r="G60" s="8">
        <v>5</v>
      </c>
      <c r="H60" s="30">
        <v>7</v>
      </c>
      <c r="I60" s="30">
        <f>Tabela1[[#This Row],[Liczba (sztuki)]]*Tabela1[[#This Row],[Średnia cena]]</f>
        <v>35</v>
      </c>
      <c r="J60" s="37" t="s">
        <v>173</v>
      </c>
    </row>
    <row r="61" spans="1:12" ht="22.5">
      <c r="A61" s="5">
        <v>45</v>
      </c>
      <c r="B61" s="1" t="s">
        <v>73</v>
      </c>
      <c r="C61" s="2" t="s">
        <v>10</v>
      </c>
      <c r="D61" s="8" t="s">
        <v>78</v>
      </c>
      <c r="E61" s="8" t="s">
        <v>86</v>
      </c>
      <c r="F61" s="8">
        <v>2</v>
      </c>
      <c r="G61" s="8">
        <v>3</v>
      </c>
      <c r="H61" s="30">
        <v>100</v>
      </c>
      <c r="I61" s="30">
        <f>Tabela1[[#This Row],[Liczba (sztuki)]]*Tabela1[[#This Row],[Średnia cena]]</f>
        <v>300</v>
      </c>
      <c r="J61" s="37" t="s">
        <v>173</v>
      </c>
    </row>
    <row r="62" spans="1:12" ht="24" hidden="1">
      <c r="A62" s="5">
        <v>46</v>
      </c>
      <c r="B62" s="10" t="s">
        <v>195</v>
      </c>
      <c r="C62" s="6" t="s">
        <v>10</v>
      </c>
      <c r="D62" s="8" t="s">
        <v>84</v>
      </c>
      <c r="E62" s="8" t="s">
        <v>91</v>
      </c>
      <c r="F62" s="8">
        <v>2</v>
      </c>
      <c r="G62" s="8">
        <v>7</v>
      </c>
      <c r="H62" s="30">
        <v>85</v>
      </c>
      <c r="I62" s="30">
        <f>Tabela1[[#This Row],[Liczba (sztuki)]]*Tabela1[[#This Row],[Średnia cena]]</f>
        <v>595</v>
      </c>
      <c r="J62" s="37" t="s">
        <v>173</v>
      </c>
      <c r="K62" t="s">
        <v>238</v>
      </c>
      <c r="L62" t="s">
        <v>239</v>
      </c>
    </row>
    <row r="63" spans="1:12" ht="45" hidden="1">
      <c r="A63" s="5">
        <v>47</v>
      </c>
      <c r="B63" s="1" t="s">
        <v>48</v>
      </c>
      <c r="C63" s="6" t="s">
        <v>128</v>
      </c>
      <c r="D63" s="8" t="s">
        <v>79</v>
      </c>
      <c r="E63" s="8" t="s">
        <v>91</v>
      </c>
      <c r="F63" s="8">
        <v>2</v>
      </c>
      <c r="G63" s="8">
        <v>5</v>
      </c>
      <c r="H63" s="30">
        <v>29</v>
      </c>
      <c r="I63" s="30">
        <f>Tabela1[[#This Row],[Liczba (sztuki)]]*Tabela1[[#This Row],[Średnia cena]]</f>
        <v>145</v>
      </c>
      <c r="J63" s="37" t="s">
        <v>173</v>
      </c>
      <c r="K63" t="s">
        <v>245</v>
      </c>
    </row>
    <row r="64" spans="1:12" ht="22.5">
      <c r="A64" s="5">
        <v>48</v>
      </c>
      <c r="B64" s="10" t="s">
        <v>196</v>
      </c>
      <c r="C64" s="6" t="s">
        <v>13</v>
      </c>
      <c r="D64" s="8" t="s">
        <v>80</v>
      </c>
      <c r="E64" s="8" t="s">
        <v>86</v>
      </c>
      <c r="F64" s="8">
        <v>2</v>
      </c>
      <c r="G64" s="8">
        <v>5</v>
      </c>
      <c r="H64" s="30"/>
      <c r="I64" s="30">
        <f>Tabela1[[#This Row],[Liczba (sztuki)]]*Tabela1[[#This Row],[Średnia cena]]</f>
        <v>0</v>
      </c>
      <c r="J64" s="37" t="s">
        <v>173</v>
      </c>
    </row>
    <row r="65" spans="1:12" ht="36" hidden="1" customHeight="1">
      <c r="A65" s="5">
        <v>49</v>
      </c>
      <c r="B65" s="1" t="s">
        <v>49</v>
      </c>
      <c r="C65" s="6" t="s">
        <v>129</v>
      </c>
      <c r="D65" s="8" t="s">
        <v>82</v>
      </c>
      <c r="E65" s="8" t="s">
        <v>91</v>
      </c>
      <c r="F65" s="8">
        <v>2</v>
      </c>
      <c r="G65" s="8">
        <v>7</v>
      </c>
      <c r="H65" s="30">
        <v>13</v>
      </c>
      <c r="I65" s="30">
        <f>Tabela1[[#This Row],[Liczba (sztuki)]]*Tabela1[[#This Row],[Średnia cena]]</f>
        <v>91</v>
      </c>
      <c r="J65" s="37" t="s">
        <v>173</v>
      </c>
      <c r="K65" t="s">
        <v>176</v>
      </c>
    </row>
    <row r="66" spans="1:12" ht="51" hidden="1">
      <c r="A66" s="5">
        <v>50</v>
      </c>
      <c r="B66" s="1" t="s">
        <v>130</v>
      </c>
      <c r="C66" s="6" t="s">
        <v>131</v>
      </c>
      <c r="D66" s="8" t="s">
        <v>80</v>
      </c>
      <c r="E66" s="8" t="s">
        <v>91</v>
      </c>
      <c r="F66" s="8">
        <v>2</v>
      </c>
      <c r="G66" s="8">
        <v>9</v>
      </c>
      <c r="H66" s="30">
        <v>7</v>
      </c>
      <c r="I66" s="30">
        <f>Tabela1[[#This Row],[Liczba (sztuki)]]*Tabela1[[#This Row],[Średnia cena]]</f>
        <v>63</v>
      </c>
      <c r="J66" s="37" t="s">
        <v>173</v>
      </c>
    </row>
    <row r="67" spans="1:12" ht="56.25" hidden="1">
      <c r="A67" s="12">
        <v>51</v>
      </c>
      <c r="B67" s="13" t="s">
        <v>20</v>
      </c>
      <c r="C67" s="14" t="s">
        <v>21</v>
      </c>
      <c r="D67" s="8" t="s">
        <v>80</v>
      </c>
      <c r="E67" s="8" t="s">
        <v>91</v>
      </c>
      <c r="F67" s="8">
        <v>2</v>
      </c>
      <c r="G67" s="8">
        <v>1</v>
      </c>
      <c r="H67" s="30">
        <v>1</v>
      </c>
      <c r="I67" s="30">
        <f>Tabela1[[#This Row],[Liczba (sztuki)]]*Tabela1[[#This Row],[Średnia cena]]</f>
        <v>1</v>
      </c>
      <c r="J67" s="37"/>
    </row>
    <row r="68" spans="1:12" ht="56.25" hidden="1">
      <c r="A68" s="12">
        <v>52</v>
      </c>
      <c r="B68" s="13" t="s">
        <v>22</v>
      </c>
      <c r="C68" s="14" t="s">
        <v>21</v>
      </c>
      <c r="D68" s="8" t="s">
        <v>80</v>
      </c>
      <c r="E68" s="8" t="s">
        <v>91</v>
      </c>
      <c r="F68" s="8">
        <v>2</v>
      </c>
      <c r="G68" s="8">
        <v>1</v>
      </c>
      <c r="H68" s="30">
        <v>1</v>
      </c>
      <c r="I68" s="30">
        <f>Tabela1[[#This Row],[Liczba (sztuki)]]*Tabela1[[#This Row],[Średnia cena]]</f>
        <v>1</v>
      </c>
      <c r="J68" s="37"/>
    </row>
    <row r="69" spans="1:12" ht="56.25" hidden="1">
      <c r="A69" s="12">
        <v>53</v>
      </c>
      <c r="B69" s="13" t="s">
        <v>23</v>
      </c>
      <c r="C69" s="14" t="s">
        <v>21</v>
      </c>
      <c r="D69" s="8" t="s">
        <v>80</v>
      </c>
      <c r="E69" s="8" t="s">
        <v>91</v>
      </c>
      <c r="F69" s="8">
        <v>2</v>
      </c>
      <c r="G69" s="8">
        <v>1</v>
      </c>
      <c r="H69" s="30">
        <v>2</v>
      </c>
      <c r="I69" s="30">
        <f>Tabela1[[#This Row],[Liczba (sztuki)]]*Tabela1[[#This Row],[Średnia cena]]</f>
        <v>2</v>
      </c>
      <c r="J69" s="37"/>
    </row>
    <row r="70" spans="1:12" ht="90" hidden="1">
      <c r="A70" s="12">
        <v>54</v>
      </c>
      <c r="B70" s="13" t="s">
        <v>24</v>
      </c>
      <c r="C70" s="15" t="s">
        <v>132</v>
      </c>
      <c r="D70" s="8" t="s">
        <v>80</v>
      </c>
      <c r="E70" s="8" t="s">
        <v>91</v>
      </c>
      <c r="F70" s="8">
        <v>2</v>
      </c>
      <c r="G70" s="8">
        <v>1</v>
      </c>
      <c r="H70" s="30">
        <v>7</v>
      </c>
      <c r="I70" s="30">
        <f>Tabela1[[#This Row],[Liczba (sztuki)]]*Tabela1[[#This Row],[Średnia cena]]</f>
        <v>7</v>
      </c>
      <c r="J70" s="37"/>
    </row>
    <row r="71" spans="1:12" ht="90" hidden="1">
      <c r="A71" s="12">
        <v>55</v>
      </c>
      <c r="B71" s="13" t="s">
        <v>25</v>
      </c>
      <c r="C71" s="15" t="s">
        <v>133</v>
      </c>
      <c r="D71" s="8" t="s">
        <v>80</v>
      </c>
      <c r="E71" s="8" t="s">
        <v>91</v>
      </c>
      <c r="F71" s="8">
        <v>2</v>
      </c>
      <c r="G71" s="8">
        <v>2</v>
      </c>
      <c r="H71" s="30">
        <v>7</v>
      </c>
      <c r="I71" s="30">
        <f>Tabela1[[#This Row],[Liczba (sztuki)]]*Tabela1[[#This Row],[Średnia cena]]</f>
        <v>14</v>
      </c>
      <c r="J71" s="37"/>
    </row>
    <row r="72" spans="1:12" ht="84" hidden="1">
      <c r="A72" s="5">
        <v>56</v>
      </c>
      <c r="B72" s="10" t="s">
        <v>197</v>
      </c>
      <c r="C72" s="16" t="s">
        <v>134</v>
      </c>
      <c r="D72" s="8" t="s">
        <v>79</v>
      </c>
      <c r="E72" s="8" t="s">
        <v>91</v>
      </c>
      <c r="F72" s="8">
        <v>2</v>
      </c>
      <c r="G72" s="8">
        <v>3</v>
      </c>
      <c r="H72" s="30">
        <v>25</v>
      </c>
      <c r="I72" s="30">
        <f>Tabela1[[#This Row],[Liczba (sztuki)]]*Tabela1[[#This Row],[Średnia cena]]</f>
        <v>75</v>
      </c>
      <c r="J72" s="37" t="s">
        <v>173</v>
      </c>
      <c r="K72" t="s">
        <v>246</v>
      </c>
      <c r="L72" t="s">
        <v>247</v>
      </c>
    </row>
    <row r="73" spans="1:12" ht="22.5" hidden="1">
      <c r="A73" s="5">
        <v>57</v>
      </c>
      <c r="B73" s="10" t="s">
        <v>198</v>
      </c>
      <c r="C73" s="6" t="s">
        <v>135</v>
      </c>
      <c r="D73" s="8" t="s">
        <v>79</v>
      </c>
      <c r="E73" s="8" t="s">
        <v>91</v>
      </c>
      <c r="F73" s="8">
        <v>2</v>
      </c>
      <c r="G73" s="8">
        <v>1</v>
      </c>
      <c r="H73" s="30"/>
      <c r="I73" s="30">
        <f>Tabela1[[#This Row],[Liczba (sztuki)]]*Tabela1[[#This Row],[Średnia cena]]</f>
        <v>0</v>
      </c>
      <c r="J73" s="37" t="s">
        <v>173</v>
      </c>
    </row>
    <row r="74" spans="1:12" ht="38.25">
      <c r="A74" s="5">
        <v>58</v>
      </c>
      <c r="B74" s="10" t="s">
        <v>136</v>
      </c>
      <c r="C74" s="6" t="s">
        <v>13</v>
      </c>
      <c r="D74" s="8" t="s">
        <v>80</v>
      </c>
      <c r="E74" s="8" t="s">
        <v>86</v>
      </c>
      <c r="F74" s="8">
        <v>2</v>
      </c>
      <c r="G74" s="8">
        <v>5</v>
      </c>
      <c r="H74" s="30">
        <v>15</v>
      </c>
      <c r="I74" s="30">
        <f>Tabela1[[#This Row],[Liczba (sztuki)]]*Tabela1[[#This Row],[Średnia cena]]</f>
        <v>75</v>
      </c>
      <c r="J74" s="37" t="s">
        <v>173</v>
      </c>
    </row>
    <row r="75" spans="1:12" ht="33.75" hidden="1">
      <c r="A75" s="5">
        <v>59</v>
      </c>
      <c r="B75" s="4" t="s">
        <v>26</v>
      </c>
      <c r="C75" s="6" t="s">
        <v>137</v>
      </c>
      <c r="D75" s="8" t="s">
        <v>82</v>
      </c>
      <c r="E75" s="8" t="s">
        <v>91</v>
      </c>
      <c r="F75" s="8">
        <v>2</v>
      </c>
      <c r="G75" s="8">
        <v>12</v>
      </c>
      <c r="H75" s="30">
        <v>4</v>
      </c>
      <c r="I75" s="30">
        <f>Tabela1[[#This Row],[Liczba (sztuki)]]*Tabela1[[#This Row],[Średnia cena]]</f>
        <v>48</v>
      </c>
      <c r="J75" s="37" t="s">
        <v>173</v>
      </c>
    </row>
    <row r="76" spans="1:12" ht="22.5" hidden="1" customHeight="1">
      <c r="A76" s="5">
        <v>60</v>
      </c>
      <c r="B76" s="4" t="s">
        <v>50</v>
      </c>
      <c r="C76" s="6" t="s">
        <v>114</v>
      </c>
      <c r="D76" s="8" t="s">
        <v>78</v>
      </c>
      <c r="E76" s="8" t="s">
        <v>91</v>
      </c>
      <c r="F76" s="8">
        <v>2</v>
      </c>
      <c r="G76" s="8">
        <v>2</v>
      </c>
      <c r="H76" s="30">
        <v>90</v>
      </c>
      <c r="I76" s="30">
        <f>Tabela1[[#This Row],[Liczba (sztuki)]]*Tabela1[[#This Row],[Średnia cena]]</f>
        <v>180</v>
      </c>
      <c r="J76" s="37" t="s">
        <v>173</v>
      </c>
      <c r="K76" t="s">
        <v>242</v>
      </c>
      <c r="L76" t="s">
        <v>243</v>
      </c>
    </row>
    <row r="77" spans="1:12" ht="36" hidden="1">
      <c r="A77" s="5">
        <v>61</v>
      </c>
      <c r="B77" s="10" t="s">
        <v>138</v>
      </c>
      <c r="C77" s="20" t="s">
        <v>10</v>
      </c>
      <c r="D77" s="8" t="s">
        <v>81</v>
      </c>
      <c r="E77" s="8" t="s">
        <v>91</v>
      </c>
      <c r="F77" s="8">
        <v>2</v>
      </c>
      <c r="G77" s="8">
        <v>3</v>
      </c>
      <c r="H77" s="30">
        <v>15</v>
      </c>
      <c r="I77" s="30">
        <f>Tabela1[[#This Row],[Liczba (sztuki)]]*Tabela1[[#This Row],[Średnia cena]]</f>
        <v>45</v>
      </c>
      <c r="J77" s="37" t="s">
        <v>173</v>
      </c>
    </row>
    <row r="78" spans="1:12" ht="33.75" hidden="1">
      <c r="A78" s="5">
        <v>62</v>
      </c>
      <c r="B78" s="22" t="s">
        <v>51</v>
      </c>
      <c r="C78" s="2" t="s">
        <v>139</v>
      </c>
      <c r="D78" s="8" t="s">
        <v>79</v>
      </c>
      <c r="E78" s="8" t="s">
        <v>91</v>
      </c>
      <c r="F78" s="8">
        <v>7</v>
      </c>
      <c r="G78" s="8">
        <v>1</v>
      </c>
      <c r="H78" s="30">
        <v>16</v>
      </c>
      <c r="I78" s="30">
        <f>Tabela1[[#This Row],[Liczba (sztuki)]]*Tabela1[[#This Row],[Średnia cena]]</f>
        <v>16</v>
      </c>
      <c r="J78" s="37" t="s">
        <v>173</v>
      </c>
      <c r="K78" t="s">
        <v>248</v>
      </c>
    </row>
    <row r="79" spans="1:12" ht="45" hidden="1">
      <c r="A79" s="5">
        <v>63</v>
      </c>
      <c r="B79" s="22" t="s">
        <v>52</v>
      </c>
      <c r="C79" s="6" t="s">
        <v>140</v>
      </c>
      <c r="D79" s="8" t="s">
        <v>82</v>
      </c>
      <c r="E79" s="8" t="s">
        <v>91</v>
      </c>
      <c r="F79" s="8">
        <v>7</v>
      </c>
      <c r="G79" s="8">
        <v>11</v>
      </c>
      <c r="H79" s="30"/>
      <c r="I79" s="30">
        <f>Tabela1[[#This Row],[Liczba (sztuki)]]*Tabela1[[#This Row],[Średnia cena]]</f>
        <v>0</v>
      </c>
      <c r="J79" s="37" t="s">
        <v>173</v>
      </c>
    </row>
    <row r="80" spans="1:12" ht="33.75" hidden="1">
      <c r="A80" s="5">
        <v>64</v>
      </c>
      <c r="B80" s="1" t="s">
        <v>141</v>
      </c>
      <c r="C80" s="6" t="s">
        <v>142</v>
      </c>
      <c r="D80" s="8" t="s">
        <v>82</v>
      </c>
      <c r="E80" s="8" t="s">
        <v>91</v>
      </c>
      <c r="F80" s="8">
        <v>3</v>
      </c>
      <c r="G80" s="8">
        <v>4</v>
      </c>
      <c r="H80" s="30"/>
      <c r="I80" s="30">
        <f>Tabela1[[#This Row],[Liczba (sztuki)]]*Tabela1[[#This Row],[Średnia cena]]</f>
        <v>0</v>
      </c>
      <c r="J80" s="37"/>
      <c r="K80" t="s">
        <v>177</v>
      </c>
    </row>
    <row r="81" spans="1:10" ht="25.5" hidden="1" customHeight="1">
      <c r="A81" s="5">
        <v>65</v>
      </c>
      <c r="B81" s="1" t="s">
        <v>143</v>
      </c>
      <c r="C81" s="20" t="s">
        <v>27</v>
      </c>
      <c r="D81" s="8" t="s">
        <v>82</v>
      </c>
      <c r="E81" s="8" t="s">
        <v>91</v>
      </c>
      <c r="F81" s="8">
        <v>3</v>
      </c>
      <c r="G81" s="8">
        <v>3</v>
      </c>
      <c r="H81" s="30"/>
      <c r="I81" s="30">
        <f>Tabela1[[#This Row],[Liczba (sztuki)]]*Tabela1[[#This Row],[Średnia cena]]</f>
        <v>0</v>
      </c>
      <c r="J81" s="37"/>
    </row>
    <row r="82" spans="1:10" ht="33.75" hidden="1">
      <c r="A82" s="5">
        <v>66</v>
      </c>
      <c r="B82" s="1" t="s">
        <v>28</v>
      </c>
      <c r="C82" s="6" t="s">
        <v>29</v>
      </c>
      <c r="D82" s="8" t="s">
        <v>82</v>
      </c>
      <c r="E82" s="8" t="s">
        <v>91</v>
      </c>
      <c r="F82" s="8">
        <v>3</v>
      </c>
      <c r="G82" s="8">
        <v>5</v>
      </c>
      <c r="H82" s="30"/>
      <c r="I82" s="30">
        <f>Tabela1[[#This Row],[Liczba (sztuki)]]*Tabela1[[#This Row],[Średnia cena]]</f>
        <v>0</v>
      </c>
      <c r="J82" s="37"/>
    </row>
    <row r="83" spans="1:10" ht="56.25" hidden="1">
      <c r="A83" s="5">
        <v>67</v>
      </c>
      <c r="B83" s="1" t="s">
        <v>144</v>
      </c>
      <c r="C83" s="20" t="s">
        <v>30</v>
      </c>
      <c r="D83" s="8" t="s">
        <v>88</v>
      </c>
      <c r="E83" s="8" t="s">
        <v>86</v>
      </c>
      <c r="F83" s="8">
        <v>3</v>
      </c>
      <c r="G83" s="8">
        <v>7</v>
      </c>
      <c r="H83" s="30"/>
      <c r="I83" s="30">
        <f>Tabela1[[#This Row],[Liczba (sztuki)]]*Tabela1[[#This Row],[Średnia cena]]</f>
        <v>0</v>
      </c>
      <c r="J83" s="37"/>
    </row>
    <row r="84" spans="1:10" ht="45" hidden="1">
      <c r="A84" s="5">
        <v>68</v>
      </c>
      <c r="B84" s="4" t="s">
        <v>199</v>
      </c>
      <c r="C84" s="6" t="s">
        <v>200</v>
      </c>
      <c r="D84" s="8" t="s">
        <v>88</v>
      </c>
      <c r="E84" s="8" t="s">
        <v>86</v>
      </c>
      <c r="F84" s="8">
        <v>3</v>
      </c>
      <c r="G84" s="8">
        <v>5</v>
      </c>
      <c r="H84" s="30"/>
      <c r="I84" s="30">
        <f>Tabela1[[#This Row],[Liczba (sztuki)]]*Tabela1[[#This Row],[Średnia cena]]</f>
        <v>0</v>
      </c>
      <c r="J84" s="37" t="s">
        <v>178</v>
      </c>
    </row>
    <row r="85" spans="1:10" ht="45" hidden="1">
      <c r="A85" s="5">
        <v>69</v>
      </c>
      <c r="B85" s="10" t="s">
        <v>145</v>
      </c>
      <c r="C85" s="6" t="s">
        <v>146</v>
      </c>
      <c r="D85" s="8" t="s">
        <v>78</v>
      </c>
      <c r="E85" s="8" t="s">
        <v>91</v>
      </c>
      <c r="F85" s="8">
        <v>3</v>
      </c>
      <c r="G85" s="8">
        <v>1</v>
      </c>
      <c r="H85" s="30"/>
      <c r="I85" s="30">
        <f>Tabela1[[#This Row],[Liczba (sztuki)]]*Tabela1[[#This Row],[Średnia cena]]</f>
        <v>0</v>
      </c>
      <c r="J85" s="37" t="s">
        <v>173</v>
      </c>
    </row>
    <row r="86" spans="1:10" ht="33.75" hidden="1">
      <c r="A86" s="5">
        <v>70</v>
      </c>
      <c r="B86" s="10" t="s">
        <v>147</v>
      </c>
      <c r="C86" s="6" t="s">
        <v>148</v>
      </c>
      <c r="D86" s="8" t="s">
        <v>82</v>
      </c>
      <c r="E86" s="8" t="s">
        <v>91</v>
      </c>
      <c r="F86" s="8">
        <v>2</v>
      </c>
      <c r="G86" s="8">
        <v>5</v>
      </c>
      <c r="H86" s="30">
        <v>10</v>
      </c>
      <c r="I86" s="30">
        <f>Tabela1[[#This Row],[Liczba (sztuki)]]*Tabela1[[#This Row],[Średnia cena]]</f>
        <v>50</v>
      </c>
      <c r="J86" s="37" t="s">
        <v>173</v>
      </c>
    </row>
    <row r="87" spans="1:10" ht="45" hidden="1">
      <c r="A87" s="5">
        <v>71</v>
      </c>
      <c r="B87" s="17" t="s">
        <v>150</v>
      </c>
      <c r="C87" s="6" t="s">
        <v>149</v>
      </c>
      <c r="D87" s="8" t="s">
        <v>81</v>
      </c>
      <c r="E87" s="8" t="s">
        <v>91</v>
      </c>
      <c r="F87" s="8">
        <v>3</v>
      </c>
      <c r="G87" s="8">
        <v>3</v>
      </c>
      <c r="H87" s="30"/>
      <c r="I87" s="30">
        <f>Tabela1[[#This Row],[Liczba (sztuki)]]*Tabela1[[#This Row],[Średnia cena]]</f>
        <v>0</v>
      </c>
      <c r="J87" s="37" t="s">
        <v>173</v>
      </c>
    </row>
    <row r="88" spans="1:10" ht="22.5" hidden="1">
      <c r="A88" s="5">
        <v>72</v>
      </c>
      <c r="B88" s="1" t="s">
        <v>74</v>
      </c>
      <c r="C88" s="6" t="s">
        <v>13</v>
      </c>
      <c r="D88" s="8" t="s">
        <v>80</v>
      </c>
      <c r="E88" s="8" t="s">
        <v>86</v>
      </c>
      <c r="F88" s="8">
        <v>3</v>
      </c>
      <c r="G88" s="8">
        <v>3</v>
      </c>
      <c r="H88" s="30"/>
      <c r="I88" s="30">
        <f>Tabela1[[#This Row],[Liczba (sztuki)]]*Tabela1[[#This Row],[Średnia cena]]</f>
        <v>0</v>
      </c>
      <c r="J88" s="37" t="s">
        <v>173</v>
      </c>
    </row>
    <row r="89" spans="1:10" ht="45" hidden="1">
      <c r="A89" s="5">
        <v>73</v>
      </c>
      <c r="B89" s="1" t="s">
        <v>53</v>
      </c>
      <c r="C89" s="6" t="s">
        <v>151</v>
      </c>
      <c r="D89" s="8" t="s">
        <v>82</v>
      </c>
      <c r="E89" s="8" t="s">
        <v>91</v>
      </c>
      <c r="F89" s="8">
        <v>3</v>
      </c>
      <c r="G89" s="8">
        <v>4</v>
      </c>
      <c r="H89" s="30"/>
      <c r="I89" s="30">
        <f>Tabela1[[#This Row],[Liczba (sztuki)]]*Tabela1[[#This Row],[Średnia cena]]</f>
        <v>0</v>
      </c>
      <c r="J89" s="37" t="s">
        <v>173</v>
      </c>
    </row>
    <row r="90" spans="1:10" ht="25.5" hidden="1">
      <c r="A90" s="5">
        <v>74</v>
      </c>
      <c r="B90" s="1" t="s">
        <v>54</v>
      </c>
      <c r="C90" s="6" t="s">
        <v>16</v>
      </c>
      <c r="D90" s="8" t="s">
        <v>80</v>
      </c>
      <c r="E90" s="8" t="s">
        <v>86</v>
      </c>
      <c r="F90" s="8">
        <v>3</v>
      </c>
      <c r="G90" s="8">
        <v>3</v>
      </c>
      <c r="H90" s="30"/>
      <c r="I90" s="30">
        <f>Tabela1[[#This Row],[Liczba (sztuki)]]*Tabela1[[#This Row],[Średnia cena]]</f>
        <v>0</v>
      </c>
      <c r="J90" s="37" t="s">
        <v>173</v>
      </c>
    </row>
    <row r="91" spans="1:10" ht="36" hidden="1" customHeight="1">
      <c r="A91" s="5">
        <v>75</v>
      </c>
      <c r="B91" s="1" t="s">
        <v>55</v>
      </c>
      <c r="C91" s="5" t="s">
        <v>10</v>
      </c>
      <c r="D91" s="8" t="s">
        <v>78</v>
      </c>
      <c r="E91" s="8" t="s">
        <v>86</v>
      </c>
      <c r="F91" s="8">
        <v>3</v>
      </c>
      <c r="G91" s="8">
        <v>1</v>
      </c>
      <c r="H91" s="30"/>
      <c r="I91" s="30">
        <f>Tabela1[[#This Row],[Liczba (sztuki)]]*Tabela1[[#This Row],[Średnia cena]]</f>
        <v>0</v>
      </c>
      <c r="J91" s="37" t="s">
        <v>173</v>
      </c>
    </row>
    <row r="92" spans="1:10" ht="67.5" hidden="1">
      <c r="A92" s="5">
        <v>76</v>
      </c>
      <c r="B92" s="4" t="s">
        <v>56</v>
      </c>
      <c r="C92" s="6" t="s">
        <v>152</v>
      </c>
      <c r="D92" s="8" t="s">
        <v>82</v>
      </c>
      <c r="E92" s="8" t="s">
        <v>91</v>
      </c>
      <c r="F92" s="8">
        <v>3</v>
      </c>
      <c r="G92" s="8">
        <v>4</v>
      </c>
      <c r="H92" s="30"/>
      <c r="I92" s="30">
        <f>Tabela1[[#This Row],[Liczba (sztuki)]]*Tabela1[[#This Row],[Średnia cena]]</f>
        <v>0</v>
      </c>
      <c r="J92" s="37" t="s">
        <v>173</v>
      </c>
    </row>
    <row r="93" spans="1:10" ht="33.75" hidden="1">
      <c r="A93" s="5">
        <v>77</v>
      </c>
      <c r="B93" s="22" t="s">
        <v>57</v>
      </c>
      <c r="C93" s="6" t="s">
        <v>31</v>
      </c>
      <c r="D93" s="8" t="s">
        <v>82</v>
      </c>
      <c r="E93" s="8" t="s">
        <v>91</v>
      </c>
      <c r="F93" s="8">
        <v>3</v>
      </c>
      <c r="G93" s="8">
        <v>7</v>
      </c>
      <c r="H93" s="30"/>
      <c r="I93" s="30">
        <f>Tabela1[[#This Row],[Liczba (sztuki)]]*Tabela1[[#This Row],[Średnia cena]]</f>
        <v>0</v>
      </c>
      <c r="J93" s="37" t="s">
        <v>173</v>
      </c>
    </row>
    <row r="94" spans="1:10" ht="67.5" hidden="1">
      <c r="A94" s="5">
        <v>78</v>
      </c>
      <c r="B94" s="4" t="s">
        <v>58</v>
      </c>
      <c r="C94" s="6" t="s">
        <v>153</v>
      </c>
      <c r="D94" s="8" t="s">
        <v>82</v>
      </c>
      <c r="E94" s="8" t="s">
        <v>91</v>
      </c>
      <c r="F94" s="8">
        <v>2</v>
      </c>
      <c r="G94" s="8">
        <v>9</v>
      </c>
      <c r="H94" s="30">
        <v>4</v>
      </c>
      <c r="I94" s="30">
        <f>Tabela1[[#This Row],[Liczba (sztuki)]]*Tabela1[[#This Row],[Średnia cena]]</f>
        <v>36</v>
      </c>
      <c r="J94" s="37" t="s">
        <v>173</v>
      </c>
    </row>
    <row r="95" spans="1:10" ht="45" hidden="1">
      <c r="A95" s="5">
        <v>79</v>
      </c>
      <c r="B95" s="22" t="s">
        <v>59</v>
      </c>
      <c r="C95" s="2" t="s">
        <v>154</v>
      </c>
      <c r="D95" s="8" t="s">
        <v>82</v>
      </c>
      <c r="E95" s="8" t="s">
        <v>91</v>
      </c>
      <c r="F95" s="8">
        <v>2</v>
      </c>
      <c r="G95" s="8">
        <v>4</v>
      </c>
      <c r="H95" s="30">
        <v>10</v>
      </c>
      <c r="I95" s="30">
        <f>Tabela1[[#This Row],[Liczba (sztuki)]]*Tabela1[[#This Row],[Średnia cena]]</f>
        <v>40</v>
      </c>
      <c r="J95" s="37" t="s">
        <v>173</v>
      </c>
    </row>
    <row r="96" spans="1:10" hidden="1">
      <c r="A96" s="5">
        <v>80</v>
      </c>
      <c r="B96" s="22" t="s">
        <v>201</v>
      </c>
      <c r="C96" s="40" t="s">
        <v>10</v>
      </c>
      <c r="D96" s="8" t="s">
        <v>80</v>
      </c>
      <c r="E96" s="8" t="s">
        <v>86</v>
      </c>
      <c r="F96" s="8">
        <v>3</v>
      </c>
      <c r="G96" s="8">
        <v>5</v>
      </c>
      <c r="H96" s="30"/>
      <c r="I96" s="30">
        <f>Tabela1[[#This Row],[Liczba (sztuki)]]*Tabela1[[#This Row],[Średnia cena]]</f>
        <v>0</v>
      </c>
      <c r="J96" s="37"/>
    </row>
    <row r="97" spans="1:12" ht="34.5" hidden="1" thickBot="1">
      <c r="A97" s="5">
        <v>81</v>
      </c>
      <c r="B97" s="49" t="s">
        <v>202</v>
      </c>
      <c r="C97" s="52" t="s">
        <v>207</v>
      </c>
      <c r="D97" s="8" t="s">
        <v>80</v>
      </c>
      <c r="E97" s="8" t="s">
        <v>91</v>
      </c>
      <c r="F97" s="8">
        <v>1</v>
      </c>
      <c r="G97" s="8">
        <v>1</v>
      </c>
      <c r="H97" s="30"/>
      <c r="I97" s="30">
        <f>Tabela1[[#This Row],[Liczba (sztuki)]]*Tabela1[[#This Row],[Średnia cena]]</f>
        <v>0</v>
      </c>
      <c r="J97" s="37"/>
    </row>
    <row r="98" spans="1:12" ht="34.5" hidden="1" thickBot="1">
      <c r="A98" s="5">
        <v>82</v>
      </c>
      <c r="B98" s="50" t="s">
        <v>203</v>
      </c>
      <c r="C98" s="52" t="s">
        <v>208</v>
      </c>
      <c r="D98" s="8" t="s">
        <v>80</v>
      </c>
      <c r="E98" s="8" t="s">
        <v>91</v>
      </c>
      <c r="F98" s="8">
        <v>1</v>
      </c>
      <c r="G98" s="8">
        <v>1</v>
      </c>
      <c r="H98" s="30"/>
      <c r="I98" s="30">
        <f>Tabela1[[#This Row],[Liczba (sztuki)]]*Tabela1[[#This Row],[Średnia cena]]</f>
        <v>0</v>
      </c>
      <c r="J98" s="37"/>
    </row>
    <row r="99" spans="1:12" ht="57" hidden="1" thickBot="1">
      <c r="A99" s="5">
        <v>83</v>
      </c>
      <c r="B99" s="51" t="s">
        <v>204</v>
      </c>
      <c r="C99" s="53" t="s">
        <v>209</v>
      </c>
      <c r="D99" s="8" t="s">
        <v>80</v>
      </c>
      <c r="E99" s="8" t="s">
        <v>91</v>
      </c>
      <c r="F99" s="8">
        <v>1</v>
      </c>
      <c r="G99" s="8">
        <v>1</v>
      </c>
      <c r="H99" s="30">
        <v>35</v>
      </c>
      <c r="I99" s="30">
        <f>Tabela1[[#This Row],[Liczba (sztuki)]]*Tabela1[[#This Row],[Średnia cena]]</f>
        <v>35</v>
      </c>
      <c r="J99" s="37"/>
      <c r="K99" t="s">
        <v>233</v>
      </c>
      <c r="L99" t="s">
        <v>234</v>
      </c>
    </row>
    <row r="100" spans="1:12" ht="26.25" hidden="1" thickBot="1">
      <c r="A100" s="5">
        <v>84</v>
      </c>
      <c r="B100" s="51" t="s">
        <v>205</v>
      </c>
      <c r="C100" s="40" t="s">
        <v>206</v>
      </c>
      <c r="D100" s="8" t="s">
        <v>78</v>
      </c>
      <c r="E100" s="8" t="s">
        <v>91</v>
      </c>
      <c r="F100" s="8">
        <v>1</v>
      </c>
      <c r="G100" s="8">
        <v>1</v>
      </c>
      <c r="H100" s="30">
        <v>200</v>
      </c>
      <c r="I100" s="30">
        <f>Tabela1[[#This Row],[Liczba (sztuki)]]*Tabela1[[#This Row],[Średnia cena]]</f>
        <v>200</v>
      </c>
      <c r="J100" s="37"/>
      <c r="K100" t="s">
        <v>236</v>
      </c>
      <c r="L100" t="s">
        <v>235</v>
      </c>
    </row>
    <row r="101" spans="1:12" ht="57" hidden="1" thickBot="1">
      <c r="A101" s="5">
        <v>85</v>
      </c>
      <c r="B101" s="54" t="s">
        <v>210</v>
      </c>
      <c r="C101" s="52" t="s">
        <v>219</v>
      </c>
      <c r="D101" s="8" t="s">
        <v>82</v>
      </c>
      <c r="E101" s="8" t="s">
        <v>91</v>
      </c>
      <c r="F101" s="8">
        <v>1</v>
      </c>
      <c r="G101" s="8">
        <v>7</v>
      </c>
      <c r="H101" s="30">
        <v>12</v>
      </c>
      <c r="I101" s="30">
        <f>Tabela1[[#This Row],[Liczba (sztuki)]]*Tabela1[[#This Row],[Średnia cena]]</f>
        <v>84</v>
      </c>
      <c r="J101" s="37"/>
      <c r="K101" t="s">
        <v>237</v>
      </c>
    </row>
    <row r="102" spans="1:12" ht="16.5" hidden="1" customHeight="1" thickBot="1">
      <c r="A102" s="5">
        <v>86</v>
      </c>
      <c r="B102" s="50" t="s">
        <v>211</v>
      </c>
      <c r="C102" s="40" t="s">
        <v>220</v>
      </c>
      <c r="D102" s="8" t="s">
        <v>80</v>
      </c>
      <c r="E102" s="8" t="s">
        <v>91</v>
      </c>
      <c r="F102" s="8">
        <v>1</v>
      </c>
      <c r="G102" s="8">
        <v>6</v>
      </c>
      <c r="H102" s="30"/>
      <c r="I102" s="30">
        <f>Tabela1[[#This Row],[Liczba (sztuki)]]*Tabela1[[#This Row],[Średnia cena]]</f>
        <v>0</v>
      </c>
      <c r="J102" s="37"/>
    </row>
    <row r="103" spans="1:12" ht="34.5" hidden="1" thickBot="1">
      <c r="A103" s="5">
        <v>87</v>
      </c>
      <c r="B103" s="51" t="s">
        <v>212</v>
      </c>
      <c r="C103" s="52" t="s">
        <v>221</v>
      </c>
      <c r="D103" s="8" t="s">
        <v>82</v>
      </c>
      <c r="E103" s="8" t="s">
        <v>91</v>
      </c>
      <c r="F103" s="8">
        <v>1</v>
      </c>
      <c r="G103" s="8">
        <v>4</v>
      </c>
      <c r="H103" s="30"/>
      <c r="I103" s="30">
        <f>Tabela1[[#This Row],[Liczba (sztuki)]]*Tabela1[[#This Row],[Średnia cena]]</f>
        <v>0</v>
      </c>
      <c r="J103" s="37"/>
    </row>
    <row r="104" spans="1:12" ht="45.75" hidden="1" thickBot="1">
      <c r="A104" s="5">
        <v>88</v>
      </c>
      <c r="B104" s="50" t="s">
        <v>213</v>
      </c>
      <c r="C104" s="52" t="s">
        <v>222</v>
      </c>
      <c r="D104" s="8" t="s">
        <v>82</v>
      </c>
      <c r="E104" s="8" t="s">
        <v>91</v>
      </c>
      <c r="F104" s="8">
        <v>1</v>
      </c>
      <c r="G104" s="8">
        <v>14</v>
      </c>
      <c r="H104" s="30"/>
      <c r="I104" s="30">
        <f>Tabela1[[#This Row],[Liczba (sztuki)]]*Tabela1[[#This Row],[Średnia cena]]</f>
        <v>0</v>
      </c>
      <c r="J104" s="37"/>
    </row>
    <row r="105" spans="1:12" ht="57" hidden="1" thickBot="1">
      <c r="A105" s="5">
        <v>89</v>
      </c>
      <c r="B105" s="50" t="s">
        <v>214</v>
      </c>
      <c r="C105" s="52" t="s">
        <v>223</v>
      </c>
      <c r="D105" s="8" t="s">
        <v>81</v>
      </c>
      <c r="E105" s="8" t="s">
        <v>91</v>
      </c>
      <c r="F105" s="8">
        <v>1</v>
      </c>
      <c r="G105" s="8">
        <v>3</v>
      </c>
      <c r="H105" s="30"/>
      <c r="I105" s="30">
        <f>Tabela1[[#This Row],[Liczba (sztuki)]]*Tabela1[[#This Row],[Średnia cena]]</f>
        <v>0</v>
      </c>
      <c r="J105" s="37"/>
    </row>
    <row r="106" spans="1:12" ht="16.5" hidden="1" customHeight="1" thickBot="1">
      <c r="A106" s="5">
        <v>90</v>
      </c>
      <c r="B106" s="51" t="s">
        <v>215</v>
      </c>
      <c r="C106" s="52" t="s">
        <v>224</v>
      </c>
      <c r="D106" s="8" t="s">
        <v>82</v>
      </c>
      <c r="E106" s="8" t="s">
        <v>91</v>
      </c>
      <c r="F106" s="8">
        <v>1</v>
      </c>
      <c r="G106" s="8">
        <v>7</v>
      </c>
      <c r="H106" s="30"/>
      <c r="I106" s="30">
        <f>Tabela1[[#This Row],[Liczba (sztuki)]]*Tabela1[[#This Row],[Średnia cena]]</f>
        <v>0</v>
      </c>
      <c r="J106" s="37"/>
    </row>
    <row r="107" spans="1:12" ht="45.75" hidden="1" thickBot="1">
      <c r="A107" s="5">
        <v>91</v>
      </c>
      <c r="B107" s="50" t="s">
        <v>216</v>
      </c>
      <c r="C107" s="52" t="s">
        <v>225</v>
      </c>
      <c r="D107" s="8" t="s">
        <v>82</v>
      </c>
      <c r="E107" s="8" t="s">
        <v>91</v>
      </c>
      <c r="F107" s="8">
        <v>1</v>
      </c>
      <c r="G107" s="8">
        <v>3</v>
      </c>
      <c r="H107" s="30"/>
      <c r="I107" s="30">
        <f>Tabela1[[#This Row],[Liczba (sztuki)]]*Tabela1[[#This Row],[Średnia cena]]</f>
        <v>0</v>
      </c>
      <c r="J107" s="37"/>
    </row>
    <row r="108" spans="1:12" ht="76.5" hidden="1">
      <c r="A108" s="5">
        <v>92</v>
      </c>
      <c r="B108" s="55" t="s">
        <v>217</v>
      </c>
      <c r="C108" s="52" t="s">
        <v>226</v>
      </c>
      <c r="D108" s="8" t="s">
        <v>80</v>
      </c>
      <c r="E108" s="8" t="s">
        <v>91</v>
      </c>
      <c r="F108" s="8">
        <v>2</v>
      </c>
      <c r="G108" s="8">
        <v>5</v>
      </c>
      <c r="H108" s="30"/>
      <c r="I108" s="30">
        <f>Tabela1[[#This Row],[Liczba (sztuki)]]*Tabela1[[#This Row],[Średnia cena]]</f>
        <v>0</v>
      </c>
      <c r="J108" s="37"/>
    </row>
    <row r="109" spans="1:12" ht="78.75" hidden="1">
      <c r="A109" s="5">
        <v>93</v>
      </c>
      <c r="B109" s="56" t="s">
        <v>218</v>
      </c>
      <c r="C109" s="52" t="s">
        <v>227</v>
      </c>
      <c r="D109" s="8" t="s">
        <v>82</v>
      </c>
      <c r="E109" s="8" t="s">
        <v>91</v>
      </c>
      <c r="F109" s="8">
        <v>2</v>
      </c>
      <c r="G109" s="8">
        <v>3</v>
      </c>
      <c r="H109" s="30"/>
      <c r="I109" s="30">
        <f>Tabela1[[#This Row],[Liczba (sztuki)]]*Tabela1[[#This Row],[Średnia cena]]</f>
        <v>0</v>
      </c>
      <c r="J109" s="37"/>
    </row>
    <row r="110" spans="1:12" ht="45.75" hidden="1" thickBot="1">
      <c r="A110" s="5"/>
      <c r="B110" s="57" t="s">
        <v>32</v>
      </c>
      <c r="C110" s="18" t="s">
        <v>155</v>
      </c>
      <c r="D110" s="8" t="s">
        <v>82</v>
      </c>
      <c r="E110" s="8" t="s">
        <v>91</v>
      </c>
      <c r="F110" s="8">
        <v>7</v>
      </c>
      <c r="G110" s="8">
        <v>18</v>
      </c>
      <c r="H110" s="30"/>
      <c r="I110" s="30">
        <f>Tabela1[[#This Row],[Liczba (sztuki)]]*Tabela1[[#This Row],[Średnia cena]]</f>
        <v>0</v>
      </c>
      <c r="J110" s="37"/>
    </row>
    <row r="111" spans="1:12" ht="45.75" hidden="1" thickBot="1">
      <c r="A111" s="5"/>
      <c r="B111" s="58" t="s">
        <v>60</v>
      </c>
      <c r="C111" s="18" t="s">
        <v>156</v>
      </c>
      <c r="D111" s="8" t="s">
        <v>89</v>
      </c>
      <c r="E111" s="8" t="s">
        <v>91</v>
      </c>
      <c r="F111" s="8">
        <v>2</v>
      </c>
      <c r="G111" s="8">
        <v>35</v>
      </c>
      <c r="H111" s="30">
        <v>0.5</v>
      </c>
      <c r="I111" s="30">
        <f>Tabela1[[#This Row],[Liczba (sztuki)]]*Tabela1[[#This Row],[Średnia cena]]</f>
        <v>17.5</v>
      </c>
      <c r="J111" s="37"/>
    </row>
    <row r="112" spans="1:12" ht="45" hidden="1">
      <c r="A112" s="5"/>
      <c r="B112" s="24" t="s">
        <v>61</v>
      </c>
      <c r="C112" s="18" t="s">
        <v>156</v>
      </c>
      <c r="D112" s="8" t="s">
        <v>89</v>
      </c>
      <c r="E112" s="8" t="s">
        <v>91</v>
      </c>
      <c r="F112" s="8">
        <v>6</v>
      </c>
      <c r="G112" s="8">
        <v>15</v>
      </c>
      <c r="H112" s="30"/>
      <c r="I112" s="30">
        <f>Tabela1[[#This Row],[Liczba (sztuki)]]*Tabela1[[#This Row],[Średnia cena]]</f>
        <v>0</v>
      </c>
      <c r="J112" s="37"/>
    </row>
    <row r="113" spans="1:12" ht="45" hidden="1">
      <c r="A113" s="5"/>
      <c r="B113" s="24" t="s">
        <v>62</v>
      </c>
      <c r="C113" s="18" t="s">
        <v>157</v>
      </c>
      <c r="D113" s="8" t="s">
        <v>89</v>
      </c>
      <c r="E113" s="8" t="s">
        <v>91</v>
      </c>
      <c r="F113" s="8">
        <v>2</v>
      </c>
      <c r="G113" s="8">
        <v>15</v>
      </c>
      <c r="H113" s="30">
        <v>2</v>
      </c>
      <c r="I113" s="30">
        <f>Tabela1[[#This Row],[Liczba (sztuki)]]*Tabela1[[#This Row],[Średnia cena]]</f>
        <v>30</v>
      </c>
      <c r="J113" s="37"/>
    </row>
    <row r="114" spans="1:12" ht="33.75" hidden="1">
      <c r="A114" s="5"/>
      <c r="B114" s="24" t="s">
        <v>63</v>
      </c>
      <c r="C114" s="18" t="s">
        <v>158</v>
      </c>
      <c r="D114" s="8" t="s">
        <v>89</v>
      </c>
      <c r="E114" s="8" t="s">
        <v>91</v>
      </c>
      <c r="F114" s="8">
        <v>5</v>
      </c>
      <c r="G114" s="8">
        <v>45</v>
      </c>
      <c r="H114" s="30"/>
      <c r="I114" s="30">
        <f>Tabela1[[#This Row],[Liczba (sztuki)]]*Tabela1[[#This Row],[Średnia cena]]</f>
        <v>0</v>
      </c>
      <c r="J114" s="37"/>
    </row>
    <row r="115" spans="1:12" ht="42.75" hidden="1" customHeight="1">
      <c r="A115" s="5"/>
      <c r="B115" s="25" t="s">
        <v>64</v>
      </c>
      <c r="C115" s="18" t="s">
        <v>159</v>
      </c>
      <c r="D115" s="8" t="s">
        <v>89</v>
      </c>
      <c r="E115" s="8" t="s">
        <v>91</v>
      </c>
      <c r="F115" s="8">
        <v>2</v>
      </c>
      <c r="G115" s="8">
        <v>27</v>
      </c>
      <c r="H115" s="30">
        <v>0.5</v>
      </c>
      <c r="I115" s="30">
        <f>Tabela1[[#This Row],[Liczba (sztuki)]]*Tabela1[[#This Row],[Średnia cena]]</f>
        <v>13.5</v>
      </c>
      <c r="J115" s="37"/>
    </row>
    <row r="116" spans="1:12" ht="33.75" hidden="1">
      <c r="A116" s="5"/>
      <c r="B116" s="23" t="s">
        <v>33</v>
      </c>
      <c r="C116" s="18" t="s">
        <v>160</v>
      </c>
      <c r="D116" s="8" t="s">
        <v>89</v>
      </c>
      <c r="E116" s="8" t="s">
        <v>91</v>
      </c>
      <c r="F116" s="8">
        <v>2</v>
      </c>
      <c r="G116" s="8">
        <v>39</v>
      </c>
      <c r="H116" s="30">
        <v>1.5</v>
      </c>
      <c r="I116" s="30">
        <f>Tabela1[[#This Row],[Liczba (sztuki)]]*Tabela1[[#This Row],[Średnia cena]]</f>
        <v>58.5</v>
      </c>
      <c r="J116" s="37"/>
    </row>
    <row r="117" spans="1:12" ht="33.75" hidden="1">
      <c r="A117" s="28"/>
      <c r="B117" s="24" t="s">
        <v>65</v>
      </c>
      <c r="C117" s="29" t="s">
        <v>161</v>
      </c>
      <c r="D117" s="8" t="s">
        <v>89</v>
      </c>
      <c r="E117" s="8" t="s">
        <v>91</v>
      </c>
      <c r="F117" s="8">
        <v>2</v>
      </c>
      <c r="G117" s="8">
        <v>21</v>
      </c>
      <c r="H117" s="30">
        <v>2.5</v>
      </c>
      <c r="I117" s="30">
        <f>Tabela1[[#This Row],[Liczba (sztuki)]]*Tabela1[[#This Row],[Średnia cena]]</f>
        <v>52.5</v>
      </c>
      <c r="J117" s="37"/>
    </row>
    <row r="118" spans="1:12" ht="15.75">
      <c r="A118" s="42" t="s">
        <v>95</v>
      </c>
      <c r="B118" s="43"/>
      <c r="C118" s="44"/>
      <c r="D118" s="45"/>
      <c r="E118" s="45"/>
      <c r="F118" s="46">
        <f>SUBTOTAL(103,[Strefa])</f>
        <v>33</v>
      </c>
      <c r="G118" s="46">
        <f>SUBTOTAL(109,[Liczba (sztuki)])</f>
        <v>238</v>
      </c>
      <c r="H118" s="47">
        <f>SUBTOTAL(101,[Średnia cena])</f>
        <v>30.2</v>
      </c>
      <c r="I118" s="46">
        <f>SUBTOTAL(109,[Suma])</f>
        <v>3443</v>
      </c>
      <c r="J118" s="46"/>
      <c r="K118" s="48"/>
      <c r="L118" s="48"/>
    </row>
    <row r="119" spans="1:12">
      <c r="F119" t="s">
        <v>163</v>
      </c>
      <c r="G119" t="s">
        <v>95</v>
      </c>
      <c r="H119" t="s">
        <v>164</v>
      </c>
      <c r="I119" t="s">
        <v>95</v>
      </c>
    </row>
    <row r="122" spans="1:12">
      <c r="J122" t="s">
        <v>179</v>
      </c>
    </row>
    <row r="123" spans="1:12">
      <c r="J123" t="s">
        <v>180</v>
      </c>
    </row>
  </sheetData>
  <dataValidations count="1">
    <dataValidation type="list" allowBlank="1" showInputMessage="1" showErrorMessage="1" sqref="D2:D41 D44:D117">
      <formula1>Typ.Rośliny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E4" sqref="E4"/>
    </sheetView>
  </sheetViews>
  <sheetFormatPr defaultRowHeight="14.25"/>
  <cols>
    <col min="1" max="1" width="14.125" customWidth="1"/>
    <col min="2" max="2" width="20.75" bestFit="1" customWidth="1"/>
    <col min="3" max="3" width="12.625" customWidth="1"/>
    <col min="4" max="4" width="20.75" customWidth="1"/>
    <col min="5" max="5" width="12.625" customWidth="1"/>
    <col min="6" max="6" width="28" customWidth="1"/>
    <col min="7" max="7" width="19.875" customWidth="1"/>
    <col min="8" max="8" width="28" customWidth="1"/>
    <col min="9" max="9" width="28.25" bestFit="1" customWidth="1"/>
    <col min="10" max="10" width="19.875" bestFit="1" customWidth="1"/>
  </cols>
  <sheetData>
    <row r="3" spans="1:7">
      <c r="B3" s="32" t="s">
        <v>87</v>
      </c>
    </row>
    <row r="4" spans="1:7">
      <c r="B4">
        <v>1</v>
      </c>
      <c r="D4">
        <v>2</v>
      </c>
      <c r="F4" t="s">
        <v>170</v>
      </c>
      <c r="G4" t="s">
        <v>169</v>
      </c>
    </row>
    <row r="5" spans="1:7">
      <c r="A5" s="32" t="s">
        <v>168</v>
      </c>
      <c r="B5" t="s">
        <v>171</v>
      </c>
      <c r="C5" t="s">
        <v>166</v>
      </c>
      <c r="D5" t="s">
        <v>171</v>
      </c>
      <c r="E5" t="s">
        <v>166</v>
      </c>
    </row>
    <row r="6" spans="1:7">
      <c r="A6" s="33" t="s">
        <v>82</v>
      </c>
      <c r="B6" s="34"/>
      <c r="C6" s="35"/>
      <c r="D6" s="34">
        <v>56</v>
      </c>
      <c r="E6" s="34">
        <v>431</v>
      </c>
      <c r="F6" s="34">
        <v>56</v>
      </c>
      <c r="G6" s="34">
        <v>431</v>
      </c>
    </row>
    <row r="7" spans="1:7">
      <c r="A7" s="33" t="s">
        <v>89</v>
      </c>
      <c r="B7" s="34"/>
      <c r="C7" s="35"/>
      <c r="D7" s="34">
        <v>137</v>
      </c>
      <c r="E7" s="34">
        <v>172</v>
      </c>
      <c r="F7" s="34">
        <v>137</v>
      </c>
      <c r="G7" s="34">
        <v>172</v>
      </c>
    </row>
    <row r="8" spans="1:7">
      <c r="A8" s="33" t="s">
        <v>84</v>
      </c>
      <c r="B8" s="34"/>
      <c r="C8" s="35"/>
      <c r="D8" s="34">
        <v>24</v>
      </c>
      <c r="E8" s="34">
        <v>1470</v>
      </c>
      <c r="F8" s="34">
        <v>24</v>
      </c>
      <c r="G8" s="34">
        <v>1470</v>
      </c>
    </row>
    <row r="9" spans="1:7">
      <c r="A9" s="33" t="s">
        <v>78</v>
      </c>
      <c r="B9" s="34">
        <v>24</v>
      </c>
      <c r="C9" s="35">
        <v>255</v>
      </c>
      <c r="D9" s="34">
        <v>76</v>
      </c>
      <c r="E9" s="34">
        <v>2750</v>
      </c>
      <c r="F9" s="34">
        <v>100</v>
      </c>
      <c r="G9" s="34">
        <v>3005</v>
      </c>
    </row>
    <row r="10" spans="1:7">
      <c r="A10" s="33" t="s">
        <v>79</v>
      </c>
      <c r="B10" s="34"/>
      <c r="C10" s="35"/>
      <c r="D10" s="34">
        <v>11</v>
      </c>
      <c r="E10" s="34">
        <v>235</v>
      </c>
      <c r="F10" s="34">
        <v>11</v>
      </c>
      <c r="G10" s="34">
        <v>235</v>
      </c>
    </row>
    <row r="11" spans="1:7">
      <c r="A11" s="33" t="s">
        <v>80</v>
      </c>
      <c r="B11" s="34">
        <v>8</v>
      </c>
      <c r="C11" s="35">
        <v>120</v>
      </c>
      <c r="D11" s="34">
        <v>70</v>
      </c>
      <c r="E11" s="34">
        <v>1483</v>
      </c>
      <c r="F11" s="34">
        <v>78</v>
      </c>
      <c r="G11" s="34">
        <v>1603</v>
      </c>
    </row>
    <row r="12" spans="1:7">
      <c r="A12" s="33" t="s">
        <v>81</v>
      </c>
      <c r="B12" s="34">
        <v>20</v>
      </c>
      <c r="C12" s="35">
        <v>147</v>
      </c>
      <c r="D12" s="34">
        <v>8</v>
      </c>
      <c r="E12" s="34">
        <v>80</v>
      </c>
      <c r="F12" s="34">
        <v>28</v>
      </c>
      <c r="G12" s="34">
        <v>227</v>
      </c>
    </row>
    <row r="13" spans="1:7">
      <c r="A13" s="33" t="s">
        <v>167</v>
      </c>
      <c r="B13" s="31">
        <v>52</v>
      </c>
      <c r="C13" s="31">
        <v>522</v>
      </c>
      <c r="D13" s="31">
        <v>382</v>
      </c>
      <c r="E13" s="31">
        <v>6621</v>
      </c>
      <c r="F13" s="31">
        <v>434</v>
      </c>
      <c r="G13" s="31">
        <v>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H10" sqref="H10"/>
    </sheetView>
  </sheetViews>
  <sheetFormatPr defaultRowHeight="14.25"/>
  <cols>
    <col min="1" max="1" width="34.5" customWidth="1"/>
    <col min="2" max="2" width="19.625" customWidth="1"/>
    <col min="7" max="7" width="21.25" customWidth="1"/>
  </cols>
  <sheetData>
    <row r="1" spans="1:8">
      <c r="A1" t="s">
        <v>1</v>
      </c>
      <c r="B1" t="s">
        <v>250</v>
      </c>
      <c r="C1" t="s">
        <v>294</v>
      </c>
      <c r="D1" t="s">
        <v>256</v>
      </c>
      <c r="E1" t="s">
        <v>295</v>
      </c>
    </row>
    <row r="2" spans="1:8">
      <c r="A2" s="1" t="s">
        <v>43</v>
      </c>
      <c r="B2" s="8">
        <v>2</v>
      </c>
      <c r="C2" t="s">
        <v>253</v>
      </c>
      <c r="D2">
        <f>55*1.08</f>
        <v>59.400000000000006</v>
      </c>
      <c r="E2" t="s">
        <v>251</v>
      </c>
    </row>
    <row r="3" spans="1:8">
      <c r="A3" s="62" t="s">
        <v>43</v>
      </c>
      <c r="B3" s="61">
        <v>2</v>
      </c>
      <c r="C3" t="s">
        <v>253</v>
      </c>
      <c r="D3">
        <f>55*1.08</f>
        <v>59.400000000000006</v>
      </c>
      <c r="E3" t="s">
        <v>251</v>
      </c>
    </row>
    <row r="4" spans="1:8">
      <c r="A4" s="62" t="s">
        <v>47</v>
      </c>
      <c r="B4" s="61">
        <v>6</v>
      </c>
      <c r="C4" s="66" t="s">
        <v>254</v>
      </c>
      <c r="D4">
        <f>15*1.08</f>
        <v>16.200000000000003</v>
      </c>
      <c r="E4" t="s">
        <v>251</v>
      </c>
    </row>
    <row r="5" spans="1:8">
      <c r="A5" s="62" t="s">
        <v>74</v>
      </c>
      <c r="B5" s="61">
        <v>3</v>
      </c>
      <c r="C5" s="66" t="s">
        <v>254</v>
      </c>
      <c r="D5">
        <f>15*1.08</f>
        <v>16.200000000000003</v>
      </c>
      <c r="E5" t="s">
        <v>251</v>
      </c>
    </row>
    <row r="6" spans="1:8">
      <c r="A6" s="22" t="s">
        <v>201</v>
      </c>
      <c r="B6" s="8">
        <v>5</v>
      </c>
      <c r="C6" s="66" t="s">
        <v>254</v>
      </c>
      <c r="D6">
        <f>15*1.08</f>
        <v>16.200000000000003</v>
      </c>
      <c r="E6" t="s">
        <v>251</v>
      </c>
    </row>
    <row r="9" spans="1:8">
      <c r="C9" t="s">
        <v>255</v>
      </c>
      <c r="D9" t="s">
        <v>250</v>
      </c>
      <c r="E9" t="s">
        <v>256</v>
      </c>
      <c r="F9" t="s">
        <v>257</v>
      </c>
      <c r="G9" t="s">
        <v>295</v>
      </c>
      <c r="H9" t="s">
        <v>296</v>
      </c>
    </row>
    <row r="10" spans="1:8" ht="33" customHeight="1">
      <c r="A10" s="65">
        <v>9</v>
      </c>
      <c r="B10" s="63" t="s">
        <v>99</v>
      </c>
      <c r="C10" s="61" t="s">
        <v>258</v>
      </c>
      <c r="D10" s="61">
        <v>22</v>
      </c>
      <c r="E10" s="67">
        <v>10</v>
      </c>
      <c r="F10" s="67">
        <v>120</v>
      </c>
      <c r="G10" s="68"/>
      <c r="H10" s="68"/>
    </row>
    <row r="11" spans="1:8" ht="33" customHeight="1">
      <c r="A11" s="65"/>
      <c r="B11" s="64"/>
      <c r="C11" s="61"/>
      <c r="D11" s="61">
        <v>22</v>
      </c>
      <c r="E11" s="67">
        <v>40</v>
      </c>
      <c r="F11" s="67">
        <f t="shared" ref="F11:F36" si="0">E11*D11</f>
        <v>880</v>
      </c>
      <c r="G11" s="70" t="s">
        <v>269</v>
      </c>
      <c r="H11" s="70" t="s">
        <v>264</v>
      </c>
    </row>
    <row r="12" spans="1:8" ht="33" customHeight="1">
      <c r="A12" s="65"/>
      <c r="B12" s="64"/>
      <c r="C12" s="61"/>
      <c r="D12" s="61">
        <v>22</v>
      </c>
      <c r="E12" s="67">
        <v>18</v>
      </c>
      <c r="F12" s="67">
        <f t="shared" si="0"/>
        <v>396</v>
      </c>
      <c r="G12" t="s">
        <v>268</v>
      </c>
      <c r="H12" s="70">
        <v>50</v>
      </c>
    </row>
    <row r="13" spans="1:8" ht="33" customHeight="1">
      <c r="A13" s="5">
        <v>10</v>
      </c>
      <c r="B13" s="4" t="s">
        <v>37</v>
      </c>
      <c r="C13" s="8">
        <v>2.5</v>
      </c>
      <c r="D13" s="8">
        <v>10</v>
      </c>
      <c r="E13" s="30">
        <v>31</v>
      </c>
      <c r="F13" s="30">
        <f t="shared" si="0"/>
        <v>310</v>
      </c>
      <c r="G13" t="s">
        <v>291</v>
      </c>
      <c r="H13" t="s">
        <v>292</v>
      </c>
    </row>
    <row r="14" spans="1:8" ht="33" customHeight="1">
      <c r="A14" s="5">
        <v>11</v>
      </c>
      <c r="B14" s="1" t="s">
        <v>66</v>
      </c>
      <c r="C14" s="8">
        <v>5</v>
      </c>
      <c r="D14" s="8">
        <v>3</v>
      </c>
      <c r="E14" s="30">
        <v>25</v>
      </c>
      <c r="F14" s="30">
        <f t="shared" si="0"/>
        <v>75</v>
      </c>
      <c r="G14" s="69" t="s">
        <v>230</v>
      </c>
      <c r="H14" s="69" t="s">
        <v>228</v>
      </c>
    </row>
    <row r="15" spans="1:8" ht="33" customHeight="1">
      <c r="A15" s="5"/>
      <c r="B15" s="1"/>
      <c r="C15" s="8"/>
      <c r="D15" s="8">
        <v>3</v>
      </c>
      <c r="E15" s="30">
        <v>10</v>
      </c>
      <c r="F15" s="30">
        <f t="shared" si="0"/>
        <v>30</v>
      </c>
      <c r="G15" s="69" t="s">
        <v>279</v>
      </c>
      <c r="H15" t="s">
        <v>280</v>
      </c>
    </row>
    <row r="16" spans="1:8" ht="33" customHeight="1">
      <c r="A16" s="5"/>
      <c r="B16" s="1"/>
      <c r="C16" s="8"/>
      <c r="D16" s="8">
        <v>3</v>
      </c>
      <c r="E16" s="30">
        <v>26</v>
      </c>
      <c r="F16" s="30">
        <f t="shared" si="0"/>
        <v>78</v>
      </c>
      <c r="G16" s="69" t="s">
        <v>281</v>
      </c>
      <c r="H16" t="s">
        <v>282</v>
      </c>
    </row>
    <row r="17" spans="1:8" ht="33" customHeight="1">
      <c r="A17" s="65">
        <v>15</v>
      </c>
      <c r="B17" s="63" t="s">
        <v>104</v>
      </c>
      <c r="C17" s="61">
        <v>2.5</v>
      </c>
      <c r="D17" s="61">
        <f>46-17</f>
        <v>29</v>
      </c>
      <c r="E17" s="67">
        <v>9</v>
      </c>
      <c r="F17" s="67">
        <f t="shared" si="0"/>
        <v>261</v>
      </c>
      <c r="G17" t="s">
        <v>230</v>
      </c>
      <c r="H17" s="70" t="s">
        <v>232</v>
      </c>
    </row>
    <row r="18" spans="1:8" ht="33" customHeight="1">
      <c r="A18" s="65"/>
      <c r="B18" s="63"/>
      <c r="C18" s="61"/>
      <c r="D18" s="61">
        <v>29</v>
      </c>
      <c r="E18" s="67">
        <v>10</v>
      </c>
      <c r="F18" s="67">
        <f t="shared" si="0"/>
        <v>290</v>
      </c>
      <c r="G18" t="s">
        <v>285</v>
      </c>
      <c r="H18" s="70" t="s">
        <v>286</v>
      </c>
    </row>
    <row r="19" spans="1:8" ht="33" customHeight="1">
      <c r="A19" s="65"/>
      <c r="B19" s="63"/>
      <c r="C19" s="61"/>
      <c r="D19" s="61">
        <v>29</v>
      </c>
      <c r="E19" s="67">
        <v>3.75</v>
      </c>
      <c r="F19" s="67">
        <f t="shared" si="0"/>
        <v>108.75</v>
      </c>
      <c r="G19" t="s">
        <v>261</v>
      </c>
      <c r="H19" s="70" t="s">
        <v>262</v>
      </c>
    </row>
    <row r="20" spans="1:8" ht="33" customHeight="1">
      <c r="A20" s="65"/>
      <c r="B20" s="63"/>
      <c r="C20" s="61"/>
      <c r="D20" s="61">
        <f>46-17</f>
        <v>29</v>
      </c>
      <c r="E20" s="67">
        <v>3.5</v>
      </c>
      <c r="F20" s="67">
        <f t="shared" si="0"/>
        <v>101.5</v>
      </c>
      <c r="G20" t="s">
        <v>259</v>
      </c>
      <c r="H20" s="70" t="s">
        <v>252</v>
      </c>
    </row>
    <row r="21" spans="1:8" ht="33" customHeight="1">
      <c r="A21" s="65"/>
      <c r="B21" s="63"/>
      <c r="C21" s="61"/>
      <c r="D21" s="61">
        <v>17</v>
      </c>
      <c r="E21" s="67">
        <v>35</v>
      </c>
      <c r="F21" s="67">
        <f t="shared" si="0"/>
        <v>595</v>
      </c>
      <c r="G21" t="s">
        <v>230</v>
      </c>
      <c r="H21" s="68" t="s">
        <v>228</v>
      </c>
    </row>
    <row r="22" spans="1:8" ht="33" customHeight="1">
      <c r="A22" s="65"/>
      <c r="B22" s="63"/>
      <c r="C22" s="61"/>
      <c r="D22" s="61">
        <v>17</v>
      </c>
      <c r="E22" s="67">
        <v>22</v>
      </c>
      <c r="F22" s="67">
        <f t="shared" si="0"/>
        <v>374</v>
      </c>
      <c r="G22" t="s">
        <v>272</v>
      </c>
      <c r="H22" s="70" t="s">
        <v>235</v>
      </c>
    </row>
    <row r="23" spans="1:8" ht="33" customHeight="1">
      <c r="A23" s="65"/>
      <c r="B23" s="63"/>
      <c r="C23" s="61"/>
      <c r="D23" s="61">
        <v>17</v>
      </c>
      <c r="E23" s="67">
        <v>24</v>
      </c>
      <c r="F23" s="67">
        <f t="shared" si="0"/>
        <v>408</v>
      </c>
      <c r="G23" t="s">
        <v>271</v>
      </c>
      <c r="H23" s="70" t="s">
        <v>264</v>
      </c>
    </row>
    <row r="24" spans="1:8" ht="33" customHeight="1">
      <c r="A24" s="65">
        <v>16</v>
      </c>
      <c r="B24" s="63" t="s">
        <v>69</v>
      </c>
      <c r="C24" s="61">
        <v>2.5</v>
      </c>
      <c r="D24" s="61">
        <v>5</v>
      </c>
      <c r="E24" s="67">
        <v>14</v>
      </c>
      <c r="F24" s="67">
        <f t="shared" si="0"/>
        <v>70</v>
      </c>
      <c r="G24" s="70" t="s">
        <v>284</v>
      </c>
      <c r="H24" s="70" t="s">
        <v>273</v>
      </c>
    </row>
    <row r="25" spans="1:8" ht="40.5" customHeight="1">
      <c r="A25" s="65">
        <v>30</v>
      </c>
      <c r="B25" s="63" t="s">
        <v>112</v>
      </c>
      <c r="C25" s="61">
        <v>2</v>
      </c>
      <c r="D25" s="61">
        <v>13</v>
      </c>
      <c r="E25" s="67">
        <v>11.5</v>
      </c>
      <c r="F25" s="67">
        <f t="shared" si="0"/>
        <v>149.5</v>
      </c>
      <c r="G25" s="70" t="s">
        <v>266</v>
      </c>
      <c r="H25" s="70" t="s">
        <v>265</v>
      </c>
    </row>
    <row r="26" spans="1:8" ht="40.5" customHeight="1">
      <c r="A26" s="65"/>
      <c r="B26" s="63"/>
      <c r="C26" s="61"/>
      <c r="D26" s="61">
        <v>13</v>
      </c>
      <c r="E26" s="67">
        <v>14</v>
      </c>
      <c r="F26" s="67">
        <f t="shared" si="0"/>
        <v>182</v>
      </c>
      <c r="G26" s="70" t="s">
        <v>275</v>
      </c>
      <c r="H26" s="70" t="s">
        <v>265</v>
      </c>
    </row>
    <row r="27" spans="1:8" ht="40.5" customHeight="1">
      <c r="A27" s="65"/>
      <c r="B27" s="63"/>
      <c r="C27" s="61"/>
      <c r="D27" s="61">
        <v>13</v>
      </c>
      <c r="E27" s="67">
        <v>29</v>
      </c>
      <c r="F27" s="67">
        <f t="shared" si="0"/>
        <v>377</v>
      </c>
      <c r="G27" t="s">
        <v>276</v>
      </c>
      <c r="H27" s="70" t="s">
        <v>277</v>
      </c>
    </row>
    <row r="28" spans="1:8" ht="33" customHeight="1">
      <c r="A28" s="65">
        <v>35</v>
      </c>
      <c r="B28" s="62" t="s">
        <v>119</v>
      </c>
      <c r="C28" s="61">
        <v>2</v>
      </c>
      <c r="D28" s="61">
        <v>12</v>
      </c>
      <c r="E28" s="67">
        <v>55</v>
      </c>
      <c r="F28" s="67">
        <f t="shared" si="0"/>
        <v>660</v>
      </c>
      <c r="G28" t="s">
        <v>230</v>
      </c>
      <c r="H28" s="70" t="s">
        <v>264</v>
      </c>
    </row>
    <row r="29" spans="1:8" ht="33" customHeight="1">
      <c r="A29" s="65"/>
      <c r="B29" s="62"/>
      <c r="C29" s="61"/>
      <c r="D29" s="61">
        <v>12</v>
      </c>
      <c r="E29" s="67">
        <v>32</v>
      </c>
      <c r="F29" s="67">
        <f t="shared" si="0"/>
        <v>384</v>
      </c>
      <c r="G29" s="70" t="s">
        <v>278</v>
      </c>
      <c r="H29" s="70" t="s">
        <v>273</v>
      </c>
    </row>
    <row r="30" spans="1:8" ht="33" customHeight="1">
      <c r="A30" s="65"/>
      <c r="B30" s="62"/>
      <c r="C30" s="61"/>
      <c r="D30" s="61">
        <v>12</v>
      </c>
      <c r="E30" s="67">
        <v>14</v>
      </c>
      <c r="F30" s="67">
        <f t="shared" si="0"/>
        <v>168</v>
      </c>
      <c r="G30" s="70" t="s">
        <v>288</v>
      </c>
      <c r="H30" s="70" t="s">
        <v>287</v>
      </c>
    </row>
    <row r="31" spans="1:8" ht="33" customHeight="1">
      <c r="A31" s="65"/>
      <c r="B31" s="62"/>
      <c r="C31" s="61"/>
      <c r="D31" s="61">
        <v>12</v>
      </c>
      <c r="E31" s="67">
        <v>11.5</v>
      </c>
      <c r="F31" s="67">
        <f t="shared" si="0"/>
        <v>138</v>
      </c>
      <c r="G31" t="s">
        <v>267</v>
      </c>
      <c r="H31" s="70" t="s">
        <v>265</v>
      </c>
    </row>
    <row r="32" spans="1:8" ht="33" customHeight="1">
      <c r="A32" s="65"/>
      <c r="B32" s="62"/>
      <c r="C32" s="61"/>
      <c r="D32" s="61">
        <v>12</v>
      </c>
      <c r="E32" s="67">
        <v>1.4</v>
      </c>
      <c r="F32" s="67">
        <f t="shared" si="0"/>
        <v>16.799999999999997</v>
      </c>
      <c r="G32" t="s">
        <v>260</v>
      </c>
      <c r="H32" s="70" t="s">
        <v>263</v>
      </c>
    </row>
    <row r="33" spans="1:8" ht="33" customHeight="1">
      <c r="A33" s="65">
        <v>40</v>
      </c>
      <c r="B33" s="62" t="s">
        <v>71</v>
      </c>
      <c r="C33" s="61">
        <v>2</v>
      </c>
      <c r="D33" s="61">
        <v>5</v>
      </c>
      <c r="E33" s="67">
        <v>49</v>
      </c>
      <c r="F33" s="67">
        <f t="shared" si="0"/>
        <v>245</v>
      </c>
      <c r="G33" s="70" t="s">
        <v>289</v>
      </c>
      <c r="H33" s="70" t="s">
        <v>290</v>
      </c>
    </row>
    <row r="34" spans="1:8" ht="33" customHeight="1">
      <c r="A34" s="65"/>
      <c r="B34" s="62"/>
      <c r="C34" s="61"/>
      <c r="D34" s="61">
        <v>5</v>
      </c>
      <c r="E34" s="67">
        <v>15</v>
      </c>
      <c r="F34" s="67">
        <f t="shared" si="0"/>
        <v>75</v>
      </c>
      <c r="G34" s="70" t="s">
        <v>274</v>
      </c>
      <c r="H34" s="70" t="s">
        <v>270</v>
      </c>
    </row>
    <row r="35" spans="1:8" ht="33" customHeight="1">
      <c r="A35" s="65">
        <v>45</v>
      </c>
      <c r="B35" s="62" t="s">
        <v>73</v>
      </c>
      <c r="C35" s="61">
        <v>2</v>
      </c>
      <c r="D35" s="61">
        <v>3</v>
      </c>
      <c r="E35" s="67">
        <v>48.3</v>
      </c>
      <c r="F35" s="67">
        <f t="shared" si="0"/>
        <v>144.89999999999998</v>
      </c>
      <c r="G35" s="70" t="s">
        <v>283</v>
      </c>
      <c r="H35" s="70" t="s">
        <v>280</v>
      </c>
    </row>
    <row r="36" spans="1:8" ht="33" customHeight="1">
      <c r="D36" s="71">
        <v>3</v>
      </c>
      <c r="E36" s="72">
        <v>26</v>
      </c>
      <c r="F36" s="72">
        <f t="shared" si="0"/>
        <v>78</v>
      </c>
      <c r="G36" s="70" t="s">
        <v>293</v>
      </c>
      <c r="H36" s="70" t="s">
        <v>280</v>
      </c>
    </row>
    <row r="37" spans="1:8" ht="33" customHeight="1"/>
    <row r="38" spans="1:8" ht="33" customHeight="1"/>
    <row r="39" spans="1:8" ht="33" customHeight="1"/>
    <row r="40" spans="1:8" ht="3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N5:P21"/>
  <sheetViews>
    <sheetView workbookViewId="0">
      <selection activeCell="A8" sqref="A8"/>
    </sheetView>
  </sheetViews>
  <sheetFormatPr defaultRowHeight="14.25"/>
  <sheetData>
    <row r="5" spans="14:16">
      <c r="N5">
        <v>5.2</v>
      </c>
      <c r="O5">
        <v>8.1999999999999993</v>
      </c>
      <c r="P5">
        <v>7.8</v>
      </c>
    </row>
    <row r="6" spans="14:16">
      <c r="N6">
        <v>2.5</v>
      </c>
      <c r="O6">
        <v>1.7</v>
      </c>
      <c r="P6">
        <v>1.7</v>
      </c>
    </row>
    <row r="7" spans="14:16">
      <c r="N7">
        <v>0.6</v>
      </c>
      <c r="O7">
        <v>1.5</v>
      </c>
      <c r="P7">
        <v>1.5</v>
      </c>
    </row>
    <row r="8" spans="14:16">
      <c r="N8">
        <v>1.3</v>
      </c>
      <c r="O8">
        <v>1.5</v>
      </c>
      <c r="P8">
        <v>1.5</v>
      </c>
    </row>
    <row r="9" spans="14:16">
      <c r="N9">
        <v>1.6</v>
      </c>
      <c r="O9">
        <v>1.5</v>
      </c>
      <c r="P9">
        <v>1.5</v>
      </c>
    </row>
    <row r="10" spans="14:16">
      <c r="N10">
        <v>1.3</v>
      </c>
      <c r="O10">
        <v>1.5</v>
      </c>
      <c r="P10">
        <v>1.5</v>
      </c>
    </row>
    <row r="11" spans="14:16">
      <c r="N11">
        <v>1.7</v>
      </c>
      <c r="O11">
        <v>1.5</v>
      </c>
      <c r="P11">
        <v>1.5</v>
      </c>
    </row>
    <row r="12" spans="14:16">
      <c r="N12">
        <v>1.5</v>
      </c>
      <c r="O12">
        <v>1.5</v>
      </c>
      <c r="P12">
        <v>1.5</v>
      </c>
    </row>
    <row r="13" spans="14:16">
      <c r="N13">
        <v>1.6</v>
      </c>
      <c r="O13">
        <v>1.5</v>
      </c>
      <c r="P13">
        <v>1.5</v>
      </c>
    </row>
    <row r="14" spans="14:16">
      <c r="N14">
        <v>1.9</v>
      </c>
      <c r="O14">
        <v>2.2000000000000002</v>
      </c>
      <c r="P14">
        <v>2.2000000000000002</v>
      </c>
    </row>
    <row r="15" spans="14:16">
      <c r="N15">
        <v>1.5</v>
      </c>
      <c r="O15">
        <v>6.6</v>
      </c>
      <c r="P15">
        <v>6.6</v>
      </c>
    </row>
    <row r="16" spans="14:16">
      <c r="N16">
        <v>1.6</v>
      </c>
      <c r="O16">
        <v>4.5</v>
      </c>
      <c r="P16">
        <v>4.5</v>
      </c>
    </row>
    <row r="17" spans="14:16">
      <c r="N17">
        <v>1.6</v>
      </c>
      <c r="O17">
        <v>1.2</v>
      </c>
      <c r="P17">
        <v>1.2</v>
      </c>
    </row>
    <row r="18" spans="14:16">
      <c r="N18">
        <v>8.5</v>
      </c>
      <c r="O18">
        <v>5.8</v>
      </c>
      <c r="P18">
        <v>6.05</v>
      </c>
    </row>
    <row r="19" spans="14:16">
      <c r="N19">
        <v>2.4</v>
      </c>
    </row>
    <row r="20" spans="14:16">
      <c r="N20">
        <v>6</v>
      </c>
    </row>
    <row r="21" spans="14:16">
      <c r="N21">
        <f>SUM(N5:N20)</f>
        <v>40.800000000000004</v>
      </c>
      <c r="O21">
        <f>SUM(O5:O20)</f>
        <v>40.699999999999996</v>
      </c>
      <c r="P21">
        <f>SUM(P5:P20)</f>
        <v>40.549999999999997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Zestawienie</vt:lpstr>
      <vt:lpstr>Statystyki</vt:lpstr>
      <vt:lpstr>Iglaki</vt:lpstr>
      <vt:lpstr>Arkusz2</vt:lpstr>
      <vt:lpstr>Typ.Rośliny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Kitek</dc:creator>
  <cp:lastModifiedBy>user</cp:lastModifiedBy>
  <dcterms:created xsi:type="dcterms:W3CDTF">2016-02-23T10:11:30Z</dcterms:created>
  <dcterms:modified xsi:type="dcterms:W3CDTF">2016-03-27T13:38:04Z</dcterms:modified>
</cp:coreProperties>
</file>