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3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Zwrot VAT" sheetId="22" r:id="rId15"/>
    <sheet name="Palety" sheetId="21" r:id="rId16"/>
    <sheet name="Brama garazowa" sheetId="16" r:id="rId17"/>
    <sheet name="Dachówki i okna" sheetId="14" r:id="rId18"/>
    <sheet name="Strop" sheetId="11" r:id="rId19"/>
    <sheet name="Bloczki silikatowe" sheetId="10" r:id="rId20"/>
    <sheet name="Piasek i stal" sheetId="7" r:id="rId21"/>
    <sheet name="Warunki uruchomienia" sheetId="8" r:id="rId22"/>
    <sheet name="Nadproża" sheetId="12" r:id="rId23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E16" i="21"/>
  <c r="G16"/>
  <c r="H16"/>
  <c r="H7"/>
  <c r="H8"/>
  <c r="H9"/>
  <c r="H10"/>
  <c r="H11"/>
  <c r="H12"/>
  <c r="H13"/>
  <c r="H14"/>
  <c r="H6"/>
  <c r="F16"/>
  <c r="H19" i="14"/>
  <c r="C24"/>
  <c r="C19"/>
  <c r="G27"/>
  <c r="H12"/>
  <c r="E33" i="17" l="1"/>
  <c r="E26"/>
  <c r="E39" s="1"/>
  <c r="F24" i="14" l="1"/>
  <c r="F23"/>
  <c r="F22"/>
  <c r="F21"/>
  <c r="F20"/>
  <c r="F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<sst xmlns="http://schemas.openxmlformats.org/spreadsheetml/2006/main" count="1363" uniqueCount="806">
  <si>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</si>
  <si>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</si>
  <si>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</si>
  <si>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</si>
  <si>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</si>
  <si>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</si>
  <si>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</si>
  <si>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</si>
  <si>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</si>
  <si>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</si>
  <si>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</si>
  <si>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</si>
  <si>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</si>
  <si>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</si>
  <si>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</si>
  <si>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</si>
  <si>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</si>
  <si>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</si>
  <si>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</si>
  <si>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</si>
  <si>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</si>
  <si>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</si>
  <si>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</si>
  <si>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</si>
  <si>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</si>
  <si>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</si>
  <si>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</si>
  <si>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</si>
  <si>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</si>
  <si>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</si>
  <si>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</si>
  <si>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</si>
  <si>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</si>
  <si>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</si>
  <si>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</si>
  <si>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</si>
  <si>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</si>
  <si>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</si>
  <si>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</si>
  <si>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</si>
  <si>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</si>
  <si>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</si>
  <si>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</si>
  <si>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</si>
  <si>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</si>
  <si>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</si>
  <si>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</si>
  <si>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</si>
  <si>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</si>
  <si>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</si>
  <si>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</si>
  <si>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</si>
  <si>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</si>
  <si>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</si>
  <si>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</si>
  <si>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</si>
  <si>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</si>
  <si>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</si>
  <si>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</si>
  <si>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</si>
  <si>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</si>
  <si>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</si>
  <si>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</si>
  <si>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</si>
  <si>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</si>
  <si>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</si>
  <si>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</si>
  <si>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</si>
  <si>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</si>
  <si>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</si>
  <si>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</si>
  <si>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</si>
  <si>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</si>
  <si>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</si>
  <si>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</si>
  <si>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</si>
  <si>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</si>
  <si>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</si>
  <si>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</si>
  <si>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</si>
  <si>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</si>
  <si>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</si>
  <si>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</si>
  <si>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</si>
  <si>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</si>
  <si>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</si>
  <si>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</si>
  <si>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</si>
  <si>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</si>
  <si>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</si>
  <si>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</si>
  <si>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</si>
  <si>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</si>
  <si>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</si>
  <si>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</si>
  <si>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</si>
  <si>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</si>
  <si>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</si>
  <si>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</si>
  <si>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</si>
  <si>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</si>
  <si>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</si>
  <si>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</si>
  <si>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</si>
  <si>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</si>
  <si>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</si>
  <si>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</si>
  <si>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</si>
  <si>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</si>
  <si>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</si>
  <si>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</si>
  <si>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</si>
  <si>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</si>
  <si>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</si>
  <si>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</si>
  <si>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</si>
  <si>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</si>
  <si>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</si>
  <si>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</si>
  <si>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</si>
  <si>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</si>
  <si>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</si>
  <si>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</si>
  <si>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</si>
  <si>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</si>
  <si>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</si>
  <si>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</si>
  <si>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</si>
  <si>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</si>
  <si>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</si>
  <si>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</si>
  <si>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</si>
  <si>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</si>
  <si>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</si>
  <si>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</si>
  <si>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</si>
  <si>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</si>
  <si>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</si>
  <si>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</si>
  <si>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</si>
  <si>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</si>
  <si>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</si>
  <si>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</si>
  <si>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</si>
  <si>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</si>
  <si>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</si>
  <si>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</si>
  <si>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</si>
  <si>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</si>
  <si>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</si>
  <si>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</si>
  <si>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</si>
  <si>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</si>
  <si>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</si>
  <si>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</si>
  <si>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</si>
  <si>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</si>
  <si>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</si>
  <si>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</si>
  <si>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</si>
  <si>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</si>
  <si>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</si>
  <si>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</si>
  <si>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</si>
  <si>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</si>
  <si>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</si>
  <si>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</si>
  <si>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</si>
  <si>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</si>
  <si>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</si>
  <si>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</si>
  <si>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</si>
  <si>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</si>
  <si>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</si>
  <si>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</si>
  <si>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</si>
  <si>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</si>
  <si>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</si>
  <si>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</si>
  <si>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</si>
  <si>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</si>
  <si>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</si>
  <si>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</si>
  <si>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</si>
  <si>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</si>
  <si>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</si>
  <si>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</si>
  <si>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</si>
  <si>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</si>
  <si>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</si>
  <si>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</si>
  <si>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</si>
  <si>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</si>
  <si>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</si>
  <si>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</si>
  <si>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</si>
  <si>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</si>
  <si>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</si>
  <si>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</si>
  <si>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</si>
  <si>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</si>
  <si>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</si>
  <si>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</si>
  <si>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</si>
  <si>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</si>
  <si>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</si>
  <si>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</si>
  <si>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</si>
  <si>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</si>
  <si>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</si>
  <si>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</si>
  <si>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</si>
  <si>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</si>
  <si>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</si>
  <si>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</si>
  <si>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</si>
  <si>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</si>
  <si>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</si>
  <si>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</si>
  <si>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</si>
  <si>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</si>
  <si>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</si>
  <si>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</si>
  <si>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</si>
  <si>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</si>
  <si>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</si>
  <si>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</si>
  <si>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</si>
  <si>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</si>
  <si>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</si>
  <si>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</si>
  <si>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</si>
  <si>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</si>
  <si>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</si>
  <si>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</si>
  <si>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</si>
  <si>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</si>
  <si>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</si>
  <si>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</si>
  <si>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</si>
  <si>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</si>
  <si>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</si>
  <si>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</si>
  <si>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</si>
  <si>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</si>
  <si>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</si>
  <si>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</si>
  <si>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</si>
  <si>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</si>
  <si>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</si>
  <si>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</si>
  <si>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</si>
  <si>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</si>
  <si>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</si>
  <si>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</si>
  <si>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</si>
  <si>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</si>
  <si>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</si>
  <si>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</si>
  <si>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</si>
  <si>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</si>
  <si>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</si>
  <si>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</si>
  <si>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</si>
  <si>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</si>
  <si>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</si>
  <si>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</si>
  <si>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</si>
  <si>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</si>
  <si>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</si>
  <si>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</si>
  <si>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</si>
  <si>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</si>
  <si>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</si>
  <si>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</si>
  <si>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</si>
  <si>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</si>
  <si>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</si>
  <si>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</si>
  <si>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</si>
  <si>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</si>
  <si>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</si>
  <si>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</si>
  <si>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</si>
  <si>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</si>
  <si>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</si>
  <si>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</si>
  <si>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</si>
  <si>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</si>
  <si>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</si>
  <si>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</si>
  <si>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</si>
  <si>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</si>
  <si>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</si>
  <si>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</si>
  <si>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</si>
  <si>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</si>
  <si>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</si>
  <si>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</si>
  <si>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</si>
  <si>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</si>
  <si>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</si>
  <si>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</si>
  <si>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</si>
  <si>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</si>
  <si>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</si>
  <si>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</si>
  <si>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</si>
  <si>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</si>
  <si>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</si>
  <si>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</si>
  <si>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</si>
  <si>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</si>
  <si>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</si>
  <si>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</si>
  <si>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</si>
  <si>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</si>
  <si>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</si>
  <si>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</si>
  <si>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</si>
  <si>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</si>
  <si>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</si>
  <si>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</si>
  <si>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</si>
  <si>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</si>
  <si>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</si>
  <si>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</si>
  <si>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</si>
  <si>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</si>
  <si>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</si>
  <si>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</si>
  <si>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</si>
  <si>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</si>
  <si>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</si>
  <si>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</si>
  <si>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</si>
  <si>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</si>
  <si>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</si>
  <si>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</si>
  <si>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</si>
  <si>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</si>
  <si>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</si>
  <si>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</si>
  <si>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</si>
  <si>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</si>
  <si>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</si>
  <si>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</si>
  <si>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</si>
  <si>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</si>
  <si>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</si>
  <si>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</si>
  <si>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</si>
  <si>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</si>
  <si>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</si>
  <si>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</si>
  <si>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</si>
  <si>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</si>
  <si>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</si>
  <si>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</si>
  <si>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</si>
  <si>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</si>
  <si>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</si>
  <si>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</si>
  <si>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</si>
  <si>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</si>
  <si>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</si>
  <si>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</si>
  <si>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</si>
  <si>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</si>
  <si>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</si>
  <si>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</si>
  <si>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</si>
  <si>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</si>
  <si>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</si>
  <si>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</si>
  <si>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</si>
  <si>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</si>
  <si>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</si>
  <si>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</si>
  <si>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</si>
  <si>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</si>
  <si>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</si>
  <si>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</si>
  <si>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</si>
  <si>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</si>
  <si>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</si>
  <si>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</si>
  <si>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</si>
  <si>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</si>
  <si>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</si>
  <si>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</si>
  <si>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</si>
  <si>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</si>
  <si>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</si>
  <si>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</si>
  <si>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</si>
  <si>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</si>
  <si>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</si>
  <si>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</si>
  <si>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</si>
  <si>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</si>
  <si>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</si>
  <si>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</si>
  <si>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</si>
  <si>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</si>
  <si>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</si>
  <si>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</si>
  <si>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</si>
  <si>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</si>
  <si>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</si>
  <si>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</si>
  <si>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</si>
  <si>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</si>
  <si>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</si>
  <si>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</si>
  <si>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</si>
  <si>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</si>
  <si>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</si>
  <si>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</si>
  <si>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</si>
  <si>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</si>
  <si>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</si>
  <si>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</si>
  <si>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</si>
  <si>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</si>
  <si>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</si>
  <si>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</si>
  <si>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</si>
  <si>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</si>
  <si>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</si>
  <si>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</si>
  <si>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</si>
  <si>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</si>
  <si>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</si>
  <si>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</si>
  <si>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</si>
  <si>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</si>
  <si>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</si>
  <si>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</si>
  <si>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</si>
  <si>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</si>
  <si>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</si>
  <si>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</si>
  <si>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</si>
  <si>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</si>
  <si>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</si>
  <si>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</si>
  <si>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</si>
  <si>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</si>
  <si>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</si>
  <si>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</si>
  <si>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</si>
  <si>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</si>
  <si>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</si>
  <si>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</si>
  <si>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</si>
  <si>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</si>
  <si>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</si>
  <si>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</si>
  <si>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</si>
  <si>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</si>
  <si>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</si>
  <si>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</si>
  <si>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</si>
  <si>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</si>
  <si>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</si>
  <si>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</si>
  <si>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</si>
  <si>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</si>
  <si>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</si>
  <si>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</si>
  <si>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</si>
  <si>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</si>
  <si>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</si>
  <si>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</si>
  <si>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</si>
  <si>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</si>
  <si>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</si>
  <si>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</si>
  <si>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</si>
  <si>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</si>
  <si>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</si>
  <si>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</si>
  <si>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</si>
  <si>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</si>
  <si>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</si>
  <si>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</si>
  <si>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</si>
  <si>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</si>
  <si>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</si>
  <si>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</si>
  <si>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</si>
  <si>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</si>
  <si>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</si>
  <si>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</si>
  <si>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</si>
  <si>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</si>
  <si>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</si>
  <si>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</si>
  <si>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</si>
  <si>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</si>
  <si>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</si>
  <si>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</si>
  <si>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</si>
  <si>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</si>
  <si>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</si>
  <si>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</si>
  <si>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</si>
  <si>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</si>
  <si>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</si>
  <si>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</si>
  <si>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</si>
  <si>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</si>
  <si>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</si>
  <si>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</si>
  <si>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</si>
  <si>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</si>
  <si>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</si>
  <si>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</si>
  <si>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</si>
  <si>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</si>
  <si>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</si>
  <si>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</si>
  <si>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</si>
  <si>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</si>
  <si>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</si>
  <si>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</si>
  <si>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</si>
  <si>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</si>
  <si>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</si>
  <si>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</si>
  <si>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</si>
  <si>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</si>
  <si>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</si>
  <si>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</si>
  <si>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</si>
  <si>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</si>
  <si>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</si>
  <si>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</si>
  <si>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</si>
  <si>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</si>
  <si>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</si>
  <si>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</si>
  <si>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</si>
  <si>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</si>
  <si>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</si>
  <si>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</si>
  <si>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</si>
  <si>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</si>
  <si>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</si>
  <si>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</si>
  <si>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</si>
  <si>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</si>
  <si>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</si>
  <si>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</si>
  <si>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</si>
  <si>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</si>
  <si>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</si>
  <si>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</si>
  <si>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</si>
  <si>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</si>
  <si>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</si>
  <si>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</si>
  <si>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</si>
  <si>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</si>
  <si>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</si>
  <si>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</si>
  <si>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</si>
  <si>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</si>
  <si>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</si>
  <si>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</si>
  <si>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</si>
  <si>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</si>
  <si>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</si>
  <si>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</si>
  <si>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</si>
  <si>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</si>
  <si>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</si>
  <si>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</si>
  <si>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</si>
  <si>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</si>
  <si>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</si>
  <si>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</si>
  <si>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</si>
  <si>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</si>
  <si>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</si>
  <si>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</si>
  <si>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</si>
  <si>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</si>
  <si>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</si>
  <si>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</si>
  <si>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</si>
  <si>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</si>
  <si>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</si>
  <si>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</si>
  <si>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</si>
  <si>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</si>
  <si>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</si>
  <si>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</si>
  <si>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</si>
  <si>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</si>
  <si>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</si>
  <si>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</si>
  <si>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</si>
  <si>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</si>
  <si>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</si>
  <si>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</si>
  <si>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</si>
  <si>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</si>
  <si>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</si>
  <si>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</si>
  <si>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</si>
  <si>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</si>
  <si>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</si>
  <si>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</si>
  <si>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</si>
  <si>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</si>
  <si>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</si>
  <si>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</si>
  <si>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</si>
  <si>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</si>
  <si>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</si>
  <si>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</si>
  <si>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</si>
  <si>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</si>
  <si>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</si>
  <si>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</si>
  <si>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</si>
  <si>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</si>
  <si>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</si>
  <si>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</si>
  <si>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</si>
  <si>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</si>
  <si>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</si>
  <si>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</si>
  <si>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</si>
  <si>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</si>
  <si>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</si>
  <si>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</si>
  <si>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</si>
  <si>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</si>
  <si>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</si>
  <si>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</si>
  <si>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</si>
  <si>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</si>
  <si>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</si>
  <si>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</si>
  <si>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</si>
  <si>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</si>
  <si>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</si>
  <si>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</si>
  <si>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</si>
  <si>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</si>
  <si>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</si>
  <si>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</si>
  <si>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</si>
  <si>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</si>
  <si>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</si>
  <si>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</si>
  <si>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</si>
  <si>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</si>
  <si>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</si>
  <si>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</si>
  <si>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</si>
  <si>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</si>
  <si>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</si>
  <si>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</si>
  <si>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</si>
  <si>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</si>
  <si>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</si>
  <si>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</si>
  <si>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</si>
  <si>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</si>
  <si>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</si>
  <si>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</si>
  <si>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</si>
  <si>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</si>
  <si>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</si>
  <si>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</si>
  <si>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</si>
  <si>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</si>
  <si>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</si>
  <si>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</si>
  <si>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</si>
  <si>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Wspornik N. ławy kominiarskiej</t>
  </si>
  <si>
    <t>Mocownik N. ławy kominiarskiej</t>
  </si>
  <si>
    <t>ŁAWA N. KOMINIARSKA</t>
  </si>
  <si>
    <t>FOLIA MEMBRANA VENTMAX
125g</t>
  </si>
  <si>
    <t>TAŚMA KALENICOWA Vent-Roll</t>
  </si>
  <si>
    <t>Wspornik łaty kalenicowej typ GW</t>
  </si>
  <si>
    <t>Spinka do dachówki ceramicznej</t>
  </si>
  <si>
    <t>BRAAS Taśma WAKAFLEX</t>
  </si>
  <si>
    <t>Blacha płaska grafit 7024</t>
  </si>
  <si>
    <t>SOUDAL USZCZELNIACZ
DEKARSKI SPECJALISTY</t>
  </si>
  <si>
    <t>Grzebień okapowy płaski</t>
  </si>
  <si>
    <t>Blacha płaska grafit</t>
  </si>
  <si>
    <t>TYTAN CYNK 127/3 rynna</t>
  </si>
  <si>
    <t>OCYNK 127 uchwyt rynny</t>
  </si>
  <si>
    <t>TYTAN CYNK 127 denko rynny</t>
  </si>
  <si>
    <t>TYTAN CYNK 127 lej spustowy</t>
  </si>
  <si>
    <t>TYTAN CYNK 100/2 rura</t>
  </si>
  <si>
    <t>TYTAN CYNK 100 mufa</t>
  </si>
  <si>
    <t>TYTAN CYNK 100 kolano</t>
  </si>
  <si>
    <t>OCYNK 100 uchwyt rury</t>
  </si>
  <si>
    <t>OB. ŚRUBA DO OBEJMY 20CM</t>
  </si>
  <si>
    <t>STOPIEŃ N. KOMINARSKI
GRAFIT</t>
  </si>
  <si>
    <t>RYNNY</t>
  </si>
  <si>
    <t>Rynna 127 3m</t>
  </si>
  <si>
    <t>Sztucer</t>
  </si>
  <si>
    <t>Denko</t>
  </si>
  <si>
    <t>Rynhak</t>
  </si>
  <si>
    <t>Rura spustowa</t>
  </si>
  <si>
    <t>Mufa</t>
  </si>
  <si>
    <t>Klej</t>
  </si>
  <si>
    <t>Kolanko</t>
  </si>
  <si>
    <t>Obejma</t>
  </si>
  <si>
    <t>Sztyft 30cm</t>
  </si>
  <si>
    <t>Materiał</t>
  </si>
  <si>
    <t>cana brutto/szt</t>
  </si>
  <si>
    <t>DODATKI DACHOWE</t>
  </si>
  <si>
    <t xml:space="preserve">DACHÓWKI  </t>
  </si>
  <si>
    <t>OKNA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</si>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</sst>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8" formatCode="#,##0.00\ &quot;zł&quot;;[Red]\-#,##0.00\ &quot;zł&quot;"/>
  </numFmts>
  <fonts count="38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b/>
      <sz val="9"/>
      <color rgb="FFFF0000"/>
      <name val="Arial CE"/>
      <charset val="238"/>
    </font>
    <font>
      <b/>
      <sz val="11"/>
      <color rgb="FFFF0000"/>
      <name val="Czcionka tekstu podstawowego"/>
      <charset val="238"/>
    </font>
    <font>
      <b/>
      <sz val="10"/>
      <color rgb="FFFF0000"/>
      <name val="Tahoma"/>
      <family val="2"/>
      <charset val="238"/>
    </font>
    <font>
      <b/>
      <sz val="11"/>
      <color theme="3" tint="-0.499984740745262"/>
      <name val="Czcionka tekstu podstawowego"/>
      <charset val="238"/>
    </font>
    <font>
      <sz val="10"/>
      <name val="Tahoma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5" fillId="0" borderId="14" xfId="0" applyFont="1" applyBorder="1"/>
    <xf numFmtId="0" fontId="0" fillId="0" borderId="40" xfId="0" applyBorder="1"/>
    <xf numFmtId="0" fontId="0" fillId="0" borderId="41" xfId="0" applyFill="1" applyBorder="1"/>
    <xf numFmtId="0" fontId="13" fillId="0" borderId="41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6" fillId="0" borderId="1" xfId="0" applyFont="1" applyBorder="1"/>
    <xf numFmtId="0" fontId="27" fillId="0" borderId="1" xfId="0" applyFont="1" applyBorder="1"/>
    <xf numFmtId="0" fontId="30" fillId="8" borderId="12" xfId="0" applyFont="1" applyFill="1" applyBorder="1"/>
    <xf numFmtId="0" fontId="30" fillId="8" borderId="17" xfId="0" applyFont="1" applyFill="1" applyBorder="1"/>
    <xf numFmtId="0" fontId="31" fillId="8" borderId="1" xfId="0" applyFont="1" applyFill="1" applyBorder="1"/>
    <xf numFmtId="0" fontId="32" fillId="8" borderId="1" xfId="0" applyFont="1" applyFill="1" applyBorder="1"/>
    <xf numFmtId="0" fontId="31" fillId="8" borderId="7" xfId="0" applyFont="1" applyFill="1" applyBorder="1"/>
    <xf numFmtId="0" fontId="31" fillId="8" borderId="12" xfId="0" applyFont="1" applyFill="1" applyBorder="1"/>
    <xf numFmtId="0" fontId="31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30" xfId="0" applyFill="1" applyBorder="1" applyAlignment="1">
      <alignment wrapText="1"/>
    </xf>
    <xf numFmtId="0" fontId="28" fillId="0" borderId="1" xfId="0" applyFont="1" applyFill="1" applyBorder="1"/>
    <xf numFmtId="0" fontId="28" fillId="0" borderId="1" xfId="0" applyFont="1" applyFill="1" applyBorder="1" applyAlignment="1">
      <alignment wrapText="1"/>
    </xf>
    <xf numFmtId="4" fontId="29" fillId="0" borderId="1" xfId="0" applyNumberFormat="1" applyFont="1" applyFill="1" applyBorder="1"/>
    <xf numFmtId="0" fontId="28" fillId="9" borderId="1" xfId="0" applyFont="1" applyFill="1" applyBorder="1"/>
    <xf numFmtId="0" fontId="28" fillId="9" borderId="1" xfId="0" applyFont="1" applyFill="1" applyBorder="1" applyAlignment="1">
      <alignment wrapText="1"/>
    </xf>
    <xf numFmtId="4" fontId="29" fillId="9" borderId="1" xfId="0" applyNumberFormat="1" applyFont="1" applyFill="1" applyBorder="1"/>
    <xf numFmtId="0" fontId="13" fillId="0" borderId="42" xfId="0" applyFont="1" applyBorder="1"/>
    <xf numFmtId="8" fontId="0" fillId="0" borderId="15" xfId="0" applyNumberFormat="1" applyBorder="1"/>
    <xf numFmtId="0" fontId="33" fillId="0" borderId="11" xfId="0" applyFont="1" applyFill="1" applyBorder="1"/>
    <xf numFmtId="0" fontId="0" fillId="0" borderId="43" xfId="0" applyFill="1" applyBorder="1"/>
    <xf numFmtId="0" fontId="0" fillId="0" borderId="44" xfId="0" applyBorder="1"/>
    <xf numFmtId="0" fontId="13" fillId="0" borderId="14" xfId="0" applyFont="1" applyFill="1" applyBorder="1"/>
    <xf numFmtId="0" fontId="13" fillId="0" borderId="5" xfId="0" applyFont="1" applyFill="1" applyBorder="1"/>
    <xf numFmtId="0" fontId="13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4" xfId="0" applyFont="1" applyBorder="1" applyAlignment="1">
      <alignment wrapText="1"/>
    </xf>
    <xf numFmtId="0" fontId="1" fillId="0" borderId="40" xfId="0" applyFont="1" applyBorder="1"/>
    <xf numFmtId="0" fontId="1" fillId="0" borderId="42" xfId="0" applyFont="1" applyBorder="1"/>
    <xf numFmtId="0" fontId="1" fillId="0" borderId="40" xfId="0" applyFont="1" applyBorder="1" applyAlignment="1">
      <alignment wrapText="1"/>
    </xf>
    <xf numFmtId="0" fontId="1" fillId="0" borderId="11" xfId="0" applyFont="1" applyBorder="1"/>
    <xf numFmtId="0" fontId="12" fillId="0" borderId="13" xfId="0" applyFont="1" applyBorder="1"/>
    <xf numFmtId="0" fontId="7" fillId="0" borderId="45" xfId="0" applyFont="1" applyBorder="1"/>
    <xf numFmtId="0" fontId="7" fillId="0" borderId="46" xfId="0" applyFont="1" applyBorder="1"/>
    <xf numFmtId="0" fontId="7" fillId="0" borderId="47" xfId="0" applyFont="1" applyBorder="1"/>
    <xf numFmtId="0" fontId="21" fillId="0" borderId="39" xfId="0" applyFont="1" applyFill="1" applyBorder="1"/>
    <xf numFmtId="0" fontId="12" fillId="0" borderId="16" xfId="0" applyFont="1" applyBorder="1"/>
    <xf numFmtId="0" fontId="12" fillId="0" borderId="18" xfId="0" applyFont="1" applyBorder="1"/>
    <xf numFmtId="0" fontId="1" fillId="0" borderId="16" xfId="0" applyFont="1" applyBorder="1"/>
    <xf numFmtId="0" fontId="1" fillId="0" borderId="18" xfId="0" applyFont="1" applyBorder="1"/>
    <xf numFmtId="0" fontId="34" fillId="0" borderId="0" xfId="0" applyFont="1"/>
    <xf numFmtId="0" fontId="35" fillId="0" borderId="23" xfId="0" applyFont="1" applyFill="1" applyBorder="1"/>
    <xf numFmtId="0" fontId="36" fillId="9" borderId="1" xfId="0" applyFont="1" applyFill="1" applyBorder="1"/>
    <xf numFmtId="4" fontId="0" fillId="0" borderId="0" xfId="0" applyNumberFormat="1"/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21" fillId="0" borderId="35" xfId="0" applyFont="1" applyFill="1" applyBorder="1"/>
    <xf numFmtId="0" fontId="21" fillId="0" borderId="35" xfId="0" applyFont="1" applyFill="1" applyBorder="1" applyAlignment="1"/>
    <xf numFmtId="0" fontId="21" fillId="0" borderId="35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37" fillId="0" borderId="5" xfId="0" applyFont="1" applyFill="1" applyBorder="1"/>
    <xf numFmtId="0" fontId="37" fillId="0" borderId="1" xfId="0" applyFont="1" applyFill="1" applyBorder="1"/>
    <xf numFmtId="0" fontId="37" fillId="0" borderId="6" xfId="0" applyFont="1" applyFill="1" applyBorder="1" applyAlignment="1">
      <alignment wrapText="1"/>
    </xf>
    <xf numFmtId="0" fontId="37" fillId="0" borderId="9" xfId="0" applyFont="1" applyFill="1" applyBorder="1"/>
    <xf numFmtId="0" fontId="37" fillId="0" borderId="7" xfId="0" applyFont="1" applyFill="1" applyBorder="1"/>
    <xf numFmtId="0" fontId="37" fillId="0" borderId="8" xfId="0" applyFont="1" applyFill="1" applyBorder="1" applyAlignment="1">
      <alignment wrapText="1"/>
    </xf>
    <xf numFmtId="0" fontId="21" fillId="0" borderId="10" xfId="0" applyFont="1" applyFill="1" applyBorder="1" applyAlignment="1">
      <alignment horizontal="center"/>
    </xf>
    <xf numFmtId="0" fontId="37" fillId="0" borderId="6" xfId="0" applyFont="1" applyFill="1" applyBorder="1"/>
  </cellXfs>
  <cellStyles count="1">
    <cellStyle name="Normalny" xfId="0" builtinId="0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166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068032"/>
        <c:axId val="63069568"/>
      </c:lineChart>
      <c:catAx>
        <c:axId val="63068032"/>
        <c:scaling>
          <c:orientation val="minMax"/>
        </c:scaling>
        <c:axPos val="b"/>
        <c:numFmt formatCode="yyyy/mm/dd" sourceLinked="1"/>
        <c:tickLblPos val="nextTo"/>
        <c:crossAx val="63069568"/>
        <c:crosses val="autoZero"/>
        <c:lblAlgn val="ctr"/>
        <c:lblOffset val="100"/>
      </c:catAx>
      <c:valAx>
        <c:axId val="6306956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06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174"/>
          <c:y val="0.29353966170895784"/>
          <c:w val="0.11894812645906698"/>
          <c:h val="0.22334823203957854"/>
        </c:manualLayout>
      </c:layout>
    </c:legend>
    <c:plotVisOnly val="1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906752"/>
        <c:axId val="62908288"/>
      </c:lineChart>
      <c:dateAx>
        <c:axId val="62906752"/>
        <c:scaling>
          <c:orientation val="minMax"/>
        </c:scaling>
        <c:axPos val="b"/>
        <c:numFmt formatCode="yyyy/mm/dd" sourceLinked="1"/>
        <c:tickLblPos val="nextTo"/>
        <c:crossAx val="62908288"/>
        <c:crosses val="autoZero"/>
        <c:auto val="1"/>
        <c:lblOffset val="100"/>
      </c:dateAx>
      <c:valAx>
        <c:axId val="62908288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906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031360"/>
        <c:axId val="64057728"/>
      </c:lineChart>
      <c:dateAx>
        <c:axId val="64031360"/>
        <c:scaling>
          <c:orientation val="minMax"/>
        </c:scaling>
        <c:axPos val="b"/>
        <c:numFmt formatCode="yyyy/mm/dd" sourceLinked="1"/>
        <c:tickLblPos val="nextTo"/>
        <c:crossAx val="64057728"/>
        <c:crosses val="autoZero"/>
        <c:auto val="1"/>
        <c:lblOffset val="100"/>
      </c:dateAx>
      <c:valAx>
        <c:axId val="6405772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031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118784"/>
        <c:axId val="64120320"/>
      </c:lineChart>
      <c:dateAx>
        <c:axId val="64118784"/>
        <c:scaling>
          <c:orientation val="minMax"/>
        </c:scaling>
        <c:axPos val="b"/>
        <c:numFmt formatCode="yyyy/mm/dd" sourceLinked="1"/>
        <c:majorTickMark val="in"/>
        <c:tickLblPos val="nextTo"/>
        <c:crossAx val="64120320"/>
        <c:crosses val="autoZero"/>
        <c:auto val="1"/>
        <c:lblOffset val="100"/>
      </c:dateAx>
      <c:valAx>
        <c:axId val="64120320"/>
        <c:scaling>
          <c:orientation val="minMax"/>
        </c:scaling>
        <c:axPos val="l"/>
        <c:majorGridlines/>
        <c:numFmt formatCode="General" sourceLinked="1"/>
        <c:tickLblPos val="nextTo"/>
        <c:crossAx val="64118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77"/>
          <c:y val="3.2882035578886373E-2"/>
          <c:w val="0.65643820838184763"/>
          <c:h val="0.63861876640420578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206720"/>
        <c:axId val="64208256"/>
      </c:lineChart>
      <c:dateAx>
        <c:axId val="64206720"/>
        <c:scaling>
          <c:orientation val="minMax"/>
        </c:scaling>
        <c:axPos val="b"/>
        <c:numFmt formatCode="yyyy/mm/dd" sourceLinked="1"/>
        <c:majorTickMark val="in"/>
        <c:tickLblPos val="nextTo"/>
        <c:crossAx val="64208256"/>
        <c:crosses val="autoZero"/>
        <c:auto val="1"/>
        <c:lblOffset val="100"/>
      </c:dateAx>
      <c:valAx>
        <c:axId val="6420825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206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56" dataDxfId="154" headerRowBorderDxfId="155" tableBorderDxfId="153" totalsRowBorderDxfId="152">
  <autoFilter ref="A1:F43"/>
  <tableColumns count="6">
    <tableColumn id="1" name="Id" dataDxfId="151"/>
    <tableColumn id="2" name="Priorytet" dataDxfId="150"/>
    <tableColumn id="3" name="Rozmiar" dataDxfId="149"/>
    <tableColumn id="4" name="Nr Sprintu" dataDxfId="148"/>
    <tableColumn id="5" name="Chcę" dataDxfId="147"/>
    <tableColumn id="6" name="Aby" dataDxfId="146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44" tableBorderDxfId="43" totalsRowBorderDxfId="42">
  <autoFilter ref="A2:D13"/>
  <tableColumns count="4">
    <tableColumn id="1" name="Lp" dataDxfId="41"/>
    <tableColumn id="2" name="Status" dataDxfId="40"/>
    <tableColumn id="3" name="Realizator" dataDxfId="39"/>
    <tableColumn id="4" name="Zadanie" dataDxfId="38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37" tableBorderDxfId="36" totalsRowBorderDxfId="35">
  <autoFilter ref="A2:D28"/>
  <tableColumns count="4">
    <tableColumn id="1" name="Lp" dataDxfId="34"/>
    <tableColumn id="2" name="Status" dataDxfId="33"/>
    <tableColumn id="3" name="Realizator" dataDxfId="32"/>
    <tableColumn id="4" name="Zadanie" dataDxfId="31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30" dataDxfId="28" headerRowBorderDxfId="29" tableBorderDxfId="27" totalsRowBorderDxfId="26">
  <autoFilter ref="A3:D19"/>
  <tableColumns count="4">
    <tableColumn id="1" name="Lp" dataDxfId="25"/>
    <tableColumn id="2" name="Status" dataDxfId="24"/>
    <tableColumn id="3" name="Realizator" dataDxfId="23"/>
    <tableColumn id="4" name="Zadanie" dataDxfId="22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21" tableBorderDxfId="20" totalsRowBorderDxfId="19">
  <autoFilter ref="A4:D20">
    <filterColumn colId="1"/>
  </autoFilter>
  <tableColumns count="4">
    <tableColumn id="1" name="Lp" dataDxfId="18"/>
    <tableColumn id="2" name="Kolumna1" dataDxfId="17"/>
    <tableColumn id="3" name="Realizator" dataDxfId="16"/>
    <tableColumn id="4" name="Zadanie" dataDxfId="15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7" totalsRowShown="0" headerRowBorderDxfId="2" tableBorderDxfId="3" totalsRowBorderDxfId="1">
  <autoFilter ref="B4:F27">
    <filterColumn colId="3"/>
  </autoFilter>
  <tableColumns count="5">
    <tableColumn id="1" name="Lp" dataDxfId="7"/>
    <tableColumn id="2" name="Status" dataDxfId="6"/>
    <tableColumn id="3" name="Realizator" dataDxfId="5"/>
    <tableColumn id="5" name="Zakres" dataDxfId="0"/>
    <tableColumn id="4" name="Zadanie" dataDxfId="4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14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13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id="7" name="Tabela7" displayName="Tabela7" ref="B129:D146" totalsRowShown="0" dataDxfId="12" tableBorderDxfId="11">
  <autoFilter ref="B129:D146"/>
  <tableColumns count="3">
    <tableColumn id="1" name="Temat" dataDxfId="10"/>
    <tableColumn id="2" name="Pytanie" dataDxfId="9"/>
    <tableColumn id="3" name="Ustalenie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45" dataDxfId="144">
  <autoFilter ref="A4:F20"/>
  <tableColumns count="6">
    <tableColumn id="1" name="Id" dataDxfId="143"/>
    <tableColumn id="2" name="Status" dataDxfId="142"/>
    <tableColumn id="3" name="Realizator" dataDxfId="141"/>
    <tableColumn id="4" name="Rozmiar początkowy [h]" dataDxfId="140"/>
    <tableColumn id="5" name="Pozostało [h]" dataDxfId="139"/>
    <tableColumn id="6" name="Zadanie" dataDxfId="138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37" dataDxfId="136" tableBorderDxfId="135">
  <autoFilter ref="A4:F23"/>
  <tableColumns count="6">
    <tableColumn id="1" name="Id" totalsRowLabel="suma" dataDxfId="134" totalsRowDxfId="133"/>
    <tableColumn id="2" name="Status" dataDxfId="132" totalsRowDxfId="131"/>
    <tableColumn id="3" name="Realizator" dataDxfId="130" totalsRowDxfId="129"/>
    <tableColumn id="4" name="Rozmiar początkowy [h]" totalsRowFunction="custom" dataDxfId="128" totalsRowDxfId="127">
      <totalsRowFormula>SUM([Rozmiar początkowy '[h']])</totalsRowFormula>
    </tableColumn>
    <tableColumn id="5" name="Pozostało [h]" totalsRowFunction="custom" dataDxfId="126" totalsRowDxfId="125">
      <totalsRowFormula>SUM([Pozostało '[h']])</totalsRowFormula>
    </tableColumn>
    <tableColumn id="6" name="Zadanie" dataDxfId="124" totalsRowDxfId="123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22" dataDxfId="120" headerRowBorderDxfId="121" tableBorderDxfId="119" totalsRowBorderDxfId="118">
  <autoFilter ref="A6:F29"/>
  <tableColumns count="6">
    <tableColumn id="1" name="Id" dataDxfId="117"/>
    <tableColumn id="2" name="Status" dataDxfId="116"/>
    <tableColumn id="3" name="Realizator" dataDxfId="115"/>
    <tableColumn id="4" name="Rozmiar początkowy [h]" dataDxfId="114"/>
    <tableColumn id="5" name="Pozostało [h]" dataDxfId="113"/>
    <tableColumn id="6" name="Zadanie" dataDxfId="112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11" dataDxfId="109" headerRowBorderDxfId="110" tableBorderDxfId="108" totalsRowBorderDxfId="107">
  <autoFilter ref="A5:F15"/>
  <tableColumns count="6">
    <tableColumn id="1" name="Kolumna1" dataDxfId="106" totalsRowDxfId="105"/>
    <tableColumn id="2" name="Sprzedać mieszkanie." dataDxfId="104" totalsRowDxfId="103"/>
    <tableColumn id="3" name="Realizator" dataDxfId="102" totalsRowDxfId="101"/>
    <tableColumn id="4" name="Rozmiar początkowy [h]" totalsRowFunction="sum" dataDxfId="100" totalsRowDxfId="99"/>
    <tableColumn id="5" name="Pozostało [h]" totalsRowFunction="sum" dataDxfId="98" totalsRowDxfId="97"/>
    <tableColumn id="6" name="Zadanie" dataDxfId="96" totalsRowDxfId="9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94" dataDxfId="92" headerRowBorderDxfId="93" tableBorderDxfId="91" totalsRowBorderDxfId="90">
  <autoFilter ref="A5:F29"/>
  <tableColumns count="6">
    <tableColumn id="1" name="Kolumna1" dataDxfId="89" totalsRowDxfId="88"/>
    <tableColumn id="2" name="Status" dataDxfId="87" totalsRowDxfId="86"/>
    <tableColumn id="3" name="Realizator" dataDxfId="85" totalsRowDxfId="84"/>
    <tableColumn id="4" name="Rozmiar &#10;początkowy [h]" totalsRowFunction="sum" dataDxfId="83" totalsRowDxfId="82"/>
    <tableColumn id="5" name="Pozo-&#10;stało [h]" totalsRowFunction="sum" dataDxfId="81" totalsRowDxfId="80"/>
    <tableColumn id="6" name="Zadanie" dataDxfId="79" totalsRowDxfId="7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77" dataDxfId="75" headerRowBorderDxfId="76" tableBorderDxfId="74" totalsRowBorderDxfId="73">
  <autoFilter ref="A5:F48"/>
  <tableColumns count="6">
    <tableColumn id="1" name="Kolumna1" dataDxfId="72" totalsRowDxfId="71"/>
    <tableColumn id="2" name="Status" dataDxfId="70" totalsRowDxfId="69"/>
    <tableColumn id="3" name="Realizator" dataDxfId="68" totalsRowDxfId="67"/>
    <tableColumn id="4" name="Rozmiar &#10;początkowy [h]" totalsRowFunction="sum" dataDxfId="66" totalsRowDxfId="65"/>
    <tableColumn id="5" name="Pozo-&#10;stało [h]" totalsRowFunction="sum" dataDxfId="64" totalsRowDxfId="63"/>
    <tableColumn id="6" name="Zadanie" dataDxfId="62" totalsRowDxfId="61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59" headerRowBorderDxfId="60" tableBorderDxfId="58" totalsRowBorderDxfId="57">
  <autoFilter ref="A5:F23"/>
  <tableColumns count="6">
    <tableColumn id="1" name="Lp" dataDxfId="56"/>
    <tableColumn id="2" name="Status" dataDxfId="55"/>
    <tableColumn id="3" name="Realizator" dataDxfId="54"/>
    <tableColumn id="4" name="Rozmiar &#10;początkowy [h]" dataDxfId="53"/>
    <tableColumn id="5" name="Pozo-&#10;stało [h]" dataDxfId="52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51" tableBorderDxfId="50" totalsRowBorderDxfId="49">
  <autoFilter ref="A3:D10"/>
  <tableColumns count="4">
    <tableColumn id="1" name="Lp" dataDxfId="48"/>
    <tableColumn id="2" name="Status" dataDxfId="47"/>
    <tableColumn id="3" name="Realizator" dataDxfId="46"/>
    <tableColumn id="4" name="Zadanie" dataDxfId="4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629</v>
      </c>
    </row>
    <row r="4" spans="1:4">
      <c r="A4" s="175"/>
      <c r="B4" s="145"/>
      <c r="C4" s="146" t="s">
        <v>639</v>
      </c>
      <c r="D4" s="178" t="s">
        <v>634</v>
      </c>
    </row>
    <row r="5" spans="1:4">
      <c r="A5" s="222"/>
      <c r="B5" s="223"/>
      <c r="C5" s="146" t="s">
        <v>639</v>
      </c>
      <c r="D5" s="177" t="s">
        <v>635</v>
      </c>
    </row>
    <row r="6" spans="1:4" ht="38.25">
      <c r="A6" s="222"/>
      <c r="B6" s="223"/>
      <c r="C6" s="146" t="s">
        <v>6</v>
      </c>
      <c r="D6" s="177" t="s">
        <v>637</v>
      </c>
    </row>
    <row r="7" spans="1:4">
      <c r="A7" s="222"/>
      <c r="B7" s="223"/>
      <c r="C7" s="146" t="s">
        <v>639</v>
      </c>
      <c r="D7" s="177" t="s">
        <v>638</v>
      </c>
    </row>
    <row r="8" spans="1:4">
      <c r="A8" s="222"/>
      <c r="B8" s="223"/>
      <c r="C8" s="146"/>
      <c r="D8" s="177"/>
    </row>
    <row r="9" spans="1:4" ht="25.5">
      <c r="A9" s="172" t="s">
        <v>630</v>
      </c>
      <c r="B9" s="173"/>
      <c r="C9" s="174" t="s">
        <v>7</v>
      </c>
      <c r="D9" s="177" t="s">
        <v>633</v>
      </c>
    </row>
    <row r="10" spans="1:4">
      <c r="A10" s="175"/>
      <c r="B10" s="145"/>
      <c r="C10" s="146" t="s">
        <v>639</v>
      </c>
      <c r="D10" s="178" t="s">
        <v>636</v>
      </c>
    </row>
    <row r="11" spans="1:4">
      <c r="A11" s="172" t="s">
        <v>631</v>
      </c>
      <c r="B11" s="173"/>
      <c r="C11" s="174"/>
      <c r="D11" s="177" t="s">
        <v>632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5" ht="15">
      <c r="A19" s="91" t="s">
        <v>610</v>
      </c>
      <c r="B19" s="66"/>
      <c r="C19" s="66" t="s">
        <v>652</v>
      </c>
      <c r="D19" s="66" t="s">
        <v>641</v>
      </c>
      <c r="E19" s="66" t="s">
        <v>640</v>
      </c>
    </row>
    <row r="20" spans="1:5" ht="15">
      <c r="A20" s="224"/>
      <c r="B20" s="92"/>
      <c r="C20" s="92"/>
      <c r="D20" s="92"/>
      <c r="E20" s="92"/>
    </row>
    <row r="21" spans="1:5" ht="28.5">
      <c r="A21" s="92"/>
      <c r="B21" s="92" t="s">
        <v>646</v>
      </c>
      <c r="C21" s="92" t="s">
        <v>653</v>
      </c>
      <c r="D21" s="92"/>
      <c r="E21" s="92">
        <v>50000</v>
      </c>
    </row>
    <row r="22" spans="1:5">
      <c r="A22" s="92"/>
      <c r="B22" s="92" t="s">
        <v>643</v>
      </c>
      <c r="C22" s="92"/>
      <c r="D22" s="92"/>
      <c r="E22" s="92">
        <v>16000</v>
      </c>
    </row>
    <row r="23" spans="1:5" ht="42.75">
      <c r="A23" s="92"/>
      <c r="B23" s="92" t="s">
        <v>644</v>
      </c>
      <c r="C23" s="92" t="s">
        <v>654</v>
      </c>
      <c r="D23" s="92"/>
      <c r="E23" s="92">
        <v>5000</v>
      </c>
    </row>
    <row r="24" spans="1:5" ht="57">
      <c r="A24" s="92"/>
      <c r="B24" s="92" t="s">
        <v>645</v>
      </c>
      <c r="C24" s="92" t="s">
        <v>655</v>
      </c>
      <c r="D24" s="92"/>
      <c r="E24" s="92">
        <v>4000</v>
      </c>
    </row>
    <row r="25" spans="1:5">
      <c r="A25" s="92"/>
      <c r="B25" s="92" t="s">
        <v>611</v>
      </c>
      <c r="C25" s="92"/>
      <c r="D25" s="92"/>
      <c r="E25" s="92"/>
    </row>
    <row r="26" spans="1:5" ht="28.5">
      <c r="A26" s="92"/>
      <c r="B26" s="92" t="s">
        <v>650</v>
      </c>
      <c r="C26" s="92" t="s">
        <v>656</v>
      </c>
      <c r="D26" s="92" t="s">
        <v>651</v>
      </c>
      <c r="E26" s="92">
        <f>200*50</f>
        <v>10000</v>
      </c>
    </row>
    <row r="27" spans="1:5" ht="28.5">
      <c r="A27" s="92"/>
      <c r="B27" s="92" t="s">
        <v>612</v>
      </c>
      <c r="C27" s="225" t="s">
        <v>658</v>
      </c>
      <c r="D27" s="92"/>
      <c r="E27" s="92"/>
    </row>
    <row r="28" spans="1:5" ht="28.5">
      <c r="A28" s="92"/>
      <c r="B28" s="92" t="s">
        <v>613</v>
      </c>
      <c r="C28" s="92" t="s">
        <v>657</v>
      </c>
      <c r="D28" s="92" t="s">
        <v>642</v>
      </c>
      <c r="E28" s="92">
        <v>5000</v>
      </c>
    </row>
    <row r="29" spans="1:5">
      <c r="A29" s="92"/>
      <c r="B29" s="92" t="s">
        <v>614</v>
      </c>
      <c r="C29" s="92"/>
      <c r="D29" s="92" t="s">
        <v>648</v>
      </c>
      <c r="E29" s="92">
        <v>0</v>
      </c>
    </row>
    <row r="30" spans="1:5" ht="42.75">
      <c r="A30" s="92"/>
      <c r="B30" s="92" t="s">
        <v>479</v>
      </c>
      <c r="C30" s="92" t="s">
        <v>666</v>
      </c>
      <c r="D30" s="92" t="s">
        <v>647</v>
      </c>
      <c r="E30" s="92">
        <v>2200</v>
      </c>
    </row>
    <row r="31" spans="1:5" ht="42.75">
      <c r="A31" s="92"/>
      <c r="B31" s="92" t="s">
        <v>615</v>
      </c>
      <c r="C31" s="92" t="s">
        <v>665</v>
      </c>
      <c r="D31" s="92" t="s">
        <v>647</v>
      </c>
      <c r="E31" s="92">
        <v>9400</v>
      </c>
    </row>
    <row r="32" spans="1:5">
      <c r="A32" s="92"/>
      <c r="B32" s="92" t="s">
        <v>478</v>
      </c>
      <c r="C32" s="92" t="s">
        <v>664</v>
      </c>
      <c r="D32" s="92" t="s">
        <v>647</v>
      </c>
      <c r="E32" s="92">
        <v>15700</v>
      </c>
    </row>
    <row r="33" spans="1:5" ht="57">
      <c r="A33" s="92"/>
      <c r="B33" s="92" t="s">
        <v>616</v>
      </c>
      <c r="C33" s="92" t="s">
        <v>659</v>
      </c>
      <c r="D33" s="92" t="s">
        <v>649</v>
      </c>
      <c r="E33" s="92">
        <f>35*180</f>
        <v>6300</v>
      </c>
    </row>
    <row r="34" spans="1:5" ht="57">
      <c r="A34" s="92"/>
      <c r="B34" s="92" t="s">
        <v>617</v>
      </c>
      <c r="C34" s="92" t="s">
        <v>660</v>
      </c>
      <c r="D34" s="92"/>
      <c r="E34" s="92"/>
    </row>
    <row r="35" spans="1:5" ht="28.5">
      <c r="A35" s="92"/>
      <c r="B35" s="92" t="s">
        <v>618</v>
      </c>
      <c r="C35" s="92" t="s">
        <v>661</v>
      </c>
      <c r="D35" s="92"/>
      <c r="E35" s="92"/>
    </row>
    <row r="36" spans="1:5" ht="99.75">
      <c r="A36" s="92"/>
      <c r="B36" s="92" t="s">
        <v>619</v>
      </c>
      <c r="C36" s="92" t="s">
        <v>662</v>
      </c>
      <c r="D36" s="92"/>
      <c r="E36" s="92"/>
    </row>
    <row r="37" spans="1:5">
      <c r="A37" s="92"/>
      <c r="B37" s="92" t="s">
        <v>620</v>
      </c>
      <c r="C37" s="92" t="s">
        <v>663</v>
      </c>
      <c r="D37" s="92"/>
      <c r="E37" s="92">
        <v>5000</v>
      </c>
    </row>
    <row r="38" spans="1:5">
      <c r="A38" s="92"/>
      <c r="B38" s="92" t="s">
        <v>621</v>
      </c>
      <c r="C38" s="92" t="s">
        <v>496</v>
      </c>
      <c r="D38" s="92"/>
      <c r="E38" s="92">
        <v>20800</v>
      </c>
    </row>
    <row r="39" spans="1:5">
      <c r="B39" s="225" t="s">
        <v>320</v>
      </c>
      <c r="E39">
        <f>SUM(E21:E38)</f>
        <v>149400</v>
      </c>
    </row>
    <row r="41" spans="1:5" ht="15">
      <c r="A41" s="90" t="s">
        <v>622</v>
      </c>
    </row>
    <row r="42" spans="1:5">
      <c r="A42" t="s">
        <v>623</v>
      </c>
    </row>
    <row r="43" spans="1:5">
      <c r="A43" t="s">
        <v>624</v>
      </c>
    </row>
    <row r="44" spans="1:5">
      <c r="A44" t="s">
        <v>625</v>
      </c>
    </row>
    <row r="45" spans="1:5">
      <c r="A45" t="s">
        <v>626</v>
      </c>
    </row>
    <row r="46" spans="1:5">
      <c r="A46" t="s">
        <v>627</v>
      </c>
    </row>
    <row r="47" spans="1:5">
      <c r="A47" t="s">
        <v>628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/>
      <c r="B3" s="173"/>
      <c r="C3" s="174" t="s">
        <v>73</v>
      </c>
      <c r="D3" s="177" t="s">
        <v>667</v>
      </c>
    </row>
    <row r="4" spans="1:4">
      <c r="A4" s="175"/>
      <c r="B4" s="145"/>
      <c r="C4" s="46" t="s">
        <v>682</v>
      </c>
      <c r="D4" s="178" t="s">
        <v>668</v>
      </c>
    </row>
    <row r="5" spans="1:4">
      <c r="A5" s="172"/>
      <c r="B5" s="173"/>
      <c r="C5" s="174"/>
      <c r="D5" s="177"/>
    </row>
    <row r="6" spans="1:4">
      <c r="A6" s="175"/>
      <c r="B6" s="145"/>
      <c r="C6" s="46" t="s">
        <v>682</v>
      </c>
      <c r="D6" s="178" t="s">
        <v>669</v>
      </c>
    </row>
    <row r="7" spans="1:4">
      <c r="A7" s="172"/>
      <c r="B7" s="173"/>
      <c r="C7" s="174" t="s">
        <v>682</v>
      </c>
      <c r="D7" s="177" t="s">
        <v>670</v>
      </c>
    </row>
    <row r="8" spans="1:4">
      <c r="A8" s="175"/>
      <c r="B8" s="145"/>
      <c r="C8" s="46"/>
      <c r="D8" s="178"/>
    </row>
    <row r="9" spans="1:4">
      <c r="A9" s="172"/>
      <c r="B9" s="173"/>
      <c r="C9" s="174" t="s">
        <v>683</v>
      </c>
      <c r="D9" s="177" t="s">
        <v>671</v>
      </c>
    </row>
    <row r="10" spans="1:4">
      <c r="A10" s="175"/>
      <c r="B10" s="145"/>
      <c r="C10" s="46" t="s">
        <v>683</v>
      </c>
      <c r="D10" s="178" t="s">
        <v>681</v>
      </c>
    </row>
    <row r="11" spans="1:4">
      <c r="A11" s="172"/>
      <c r="B11" s="173"/>
      <c r="C11" s="174"/>
      <c r="D11" s="177"/>
    </row>
    <row r="12" spans="1:4">
      <c r="A12" s="175"/>
      <c r="B12" s="145"/>
      <c r="C12" s="46" t="s">
        <v>683</v>
      </c>
      <c r="D12" s="178" t="s">
        <v>672</v>
      </c>
    </row>
    <row r="13" spans="1:4">
      <c r="A13" s="172"/>
      <c r="B13" s="173"/>
      <c r="C13" s="174"/>
      <c r="D13" s="177"/>
    </row>
    <row r="14" spans="1:4">
      <c r="A14" s="175"/>
      <c r="B14" s="145"/>
      <c r="C14" s="46" t="s">
        <v>682</v>
      </c>
      <c r="D14" s="178" t="s">
        <v>673</v>
      </c>
    </row>
    <row r="15" spans="1:4">
      <c r="A15" s="172"/>
      <c r="B15" s="173"/>
      <c r="C15" s="174" t="s">
        <v>682</v>
      </c>
      <c r="D15" s="177" t="s">
        <v>675</v>
      </c>
    </row>
    <row r="16" spans="1:4">
      <c r="A16" s="175"/>
      <c r="B16" s="145"/>
      <c r="C16" s="46"/>
      <c r="D16" s="178"/>
    </row>
    <row r="17" spans="1:4">
      <c r="A17" s="172"/>
      <c r="B17" s="173"/>
      <c r="C17" s="174" t="s">
        <v>73</v>
      </c>
      <c r="D17" s="177" t="s">
        <v>674</v>
      </c>
    </row>
    <row r="18" spans="1:4">
      <c r="A18" s="175"/>
      <c r="B18" s="145"/>
      <c r="C18" s="46" t="s">
        <v>73</v>
      </c>
      <c r="D18" s="178" t="s">
        <v>676</v>
      </c>
    </row>
    <row r="19" spans="1:4">
      <c r="A19" s="172"/>
      <c r="B19" s="173"/>
      <c r="C19" s="174" t="s">
        <v>73</v>
      </c>
      <c r="D19" s="177" t="s">
        <v>677</v>
      </c>
    </row>
    <row r="20" spans="1:4">
      <c r="A20" s="175"/>
      <c r="B20" s="145"/>
      <c r="C20" s="46" t="s">
        <v>73</v>
      </c>
      <c r="D20" s="178" t="s">
        <v>680</v>
      </c>
    </row>
    <row r="21" spans="1:4">
      <c r="A21" s="172"/>
      <c r="B21" s="173"/>
      <c r="C21" s="174" t="s">
        <v>73</v>
      </c>
      <c r="D21" s="177" t="s">
        <v>678</v>
      </c>
    </row>
    <row r="22" spans="1:4">
      <c r="A22" s="175"/>
      <c r="B22" s="145"/>
      <c r="C22" s="46" t="s">
        <v>73</v>
      </c>
      <c r="D22" s="178" t="s">
        <v>679</v>
      </c>
    </row>
    <row r="23" spans="1:4">
      <c r="A23" s="172"/>
      <c r="B23" s="173"/>
      <c r="C23" s="174"/>
      <c r="D23" s="177"/>
    </row>
    <row r="24" spans="1:4">
      <c r="A24" s="175"/>
      <c r="B24" s="145"/>
      <c r="C24" s="146"/>
      <c r="D24" s="178"/>
    </row>
    <row r="25" spans="1:4">
      <c r="A25" s="172"/>
      <c r="B25" s="173"/>
      <c r="C25" s="174"/>
      <c r="D25" s="177"/>
    </row>
    <row r="26" spans="1:4">
      <c r="A26" s="175"/>
      <c r="B26" s="145"/>
      <c r="C26" s="146"/>
      <c r="D26" s="178"/>
    </row>
    <row r="27" spans="1:4">
      <c r="A27" s="172"/>
      <c r="B27" s="173"/>
      <c r="C27" s="174"/>
      <c r="D27" s="177"/>
    </row>
    <row r="28" spans="1:4">
      <c r="A28" s="175"/>
      <c r="B28" s="145"/>
      <c r="C28" s="146"/>
      <c r="D28" s="178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263" t="s">
        <v>423</v>
      </c>
      <c r="B3" s="264" t="s">
        <v>15</v>
      </c>
      <c r="C3" s="265" t="s">
        <v>16</v>
      </c>
      <c r="D3" s="266" t="s">
        <v>12</v>
      </c>
      <c r="F3" t="s">
        <v>69</v>
      </c>
    </row>
    <row r="4" spans="1:6">
      <c r="A4" s="42"/>
      <c r="B4" s="260" t="s">
        <v>71</v>
      </c>
      <c r="C4" s="44"/>
      <c r="D4" s="160" t="s">
        <v>722</v>
      </c>
      <c r="F4" t="s">
        <v>70</v>
      </c>
    </row>
    <row r="5" spans="1:6">
      <c r="A5" s="42"/>
      <c r="B5" s="260" t="s">
        <v>71</v>
      </c>
      <c r="C5" s="44"/>
      <c r="D5" s="160" t="s">
        <v>723</v>
      </c>
      <c r="F5" t="s">
        <v>71</v>
      </c>
    </row>
    <row r="6" spans="1:6">
      <c r="A6" s="42"/>
      <c r="B6" s="260" t="s">
        <v>71</v>
      </c>
      <c r="C6" s="44"/>
      <c r="D6" s="160" t="s">
        <v>724</v>
      </c>
    </row>
    <row r="7" spans="1:6">
      <c r="A7" s="42"/>
      <c r="B7" s="260"/>
      <c r="C7" s="44" t="s">
        <v>73</v>
      </c>
      <c r="D7" s="160" t="s">
        <v>731</v>
      </c>
    </row>
    <row r="8" spans="1:6">
      <c r="A8" s="42"/>
      <c r="B8" s="260"/>
      <c r="C8" s="44"/>
      <c r="D8" s="160" t="s">
        <v>732</v>
      </c>
    </row>
    <row r="9" spans="1:6">
      <c r="A9" s="42"/>
      <c r="B9" s="260" t="s">
        <v>71</v>
      </c>
      <c r="C9" s="44" t="s">
        <v>73</v>
      </c>
      <c r="D9" s="160" t="s">
        <v>725</v>
      </c>
    </row>
    <row r="10" spans="1:6">
      <c r="A10" s="42"/>
      <c r="B10" s="260" t="s">
        <v>71</v>
      </c>
      <c r="C10" s="44" t="s">
        <v>72</v>
      </c>
      <c r="D10" s="160" t="s">
        <v>726</v>
      </c>
    </row>
    <row r="11" spans="1:6">
      <c r="A11" s="42"/>
      <c r="B11" s="260" t="s">
        <v>71</v>
      </c>
      <c r="C11" s="44"/>
      <c r="D11" s="160" t="s">
        <v>727</v>
      </c>
    </row>
    <row r="12" spans="1:6">
      <c r="A12" s="42"/>
      <c r="B12" s="260" t="s">
        <v>71</v>
      </c>
      <c r="C12" s="44" t="s">
        <v>73</v>
      </c>
      <c r="D12" s="160" t="s">
        <v>728</v>
      </c>
    </row>
    <row r="13" spans="1:6">
      <c r="A13" s="42"/>
      <c r="B13" s="260" t="s">
        <v>71</v>
      </c>
      <c r="C13" s="44"/>
      <c r="D13" s="160" t="s">
        <v>729</v>
      </c>
    </row>
    <row r="14" spans="1:6">
      <c r="A14" s="42"/>
      <c r="B14" s="260"/>
      <c r="C14" s="44"/>
      <c r="D14" s="160" t="s">
        <v>730</v>
      </c>
    </row>
    <row r="15" spans="1:6">
      <c r="A15" s="42"/>
      <c r="B15" s="260"/>
      <c r="C15" s="44"/>
      <c r="D15" s="160" t="s">
        <v>734</v>
      </c>
    </row>
    <row r="16" spans="1:6">
      <c r="A16" s="42"/>
      <c r="B16" s="260" t="s">
        <v>71</v>
      </c>
      <c r="C16" s="44" t="s">
        <v>72</v>
      </c>
      <c r="D16" s="160" t="s">
        <v>735</v>
      </c>
    </row>
    <row r="17" spans="1:4">
      <c r="A17" s="42"/>
      <c r="B17" s="260" t="s">
        <v>71</v>
      </c>
      <c r="C17" s="44" t="s">
        <v>72</v>
      </c>
      <c r="D17" s="160" t="s">
        <v>733</v>
      </c>
    </row>
    <row r="18" spans="1:4">
      <c r="A18" s="42"/>
      <c r="B18" s="260" t="s">
        <v>71</v>
      </c>
      <c r="C18" s="44" t="s">
        <v>72</v>
      </c>
      <c r="D18" s="160" t="s">
        <v>736</v>
      </c>
    </row>
    <row r="19" spans="1:4">
      <c r="A19" s="49"/>
      <c r="B19" s="261" t="s">
        <v>71</v>
      </c>
      <c r="C19" s="46"/>
      <c r="D19" s="262" t="s">
        <v>737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263" t="s">
        <v>423</v>
      </c>
      <c r="B4" s="263" t="s">
        <v>145</v>
      </c>
      <c r="C4" s="265" t="s">
        <v>16</v>
      </c>
      <c r="D4" s="266" t="s">
        <v>12</v>
      </c>
    </row>
    <row r="5" spans="1:4">
      <c r="A5" s="42"/>
      <c r="B5" s="42" t="s">
        <v>71</v>
      </c>
      <c r="C5" s="44" t="s">
        <v>77</v>
      </c>
      <c r="D5" s="160" t="s">
        <v>731</v>
      </c>
    </row>
    <row r="6" spans="1:4">
      <c r="A6" s="42"/>
      <c r="B6" s="42" t="s">
        <v>71</v>
      </c>
      <c r="C6" s="44" t="s">
        <v>73</v>
      </c>
      <c r="D6" s="160" t="s">
        <v>745</v>
      </c>
    </row>
    <row r="7" spans="1:4">
      <c r="A7" s="42"/>
      <c r="B7" s="42"/>
      <c r="C7" s="44"/>
      <c r="D7" s="160" t="s">
        <v>732</v>
      </c>
    </row>
    <row r="8" spans="1:4">
      <c r="A8" s="42"/>
      <c r="B8" s="42" t="s">
        <v>71</v>
      </c>
      <c r="C8" s="44"/>
      <c r="D8" s="160" t="s">
        <v>789</v>
      </c>
    </row>
    <row r="9" spans="1:4">
      <c r="A9" s="42"/>
      <c r="B9" s="42" t="s">
        <v>71</v>
      </c>
      <c r="C9" s="44"/>
      <c r="D9" s="160" t="s">
        <v>734</v>
      </c>
    </row>
    <row r="10" spans="1:4">
      <c r="A10" s="42"/>
      <c r="B10" s="42" t="s">
        <v>71</v>
      </c>
      <c r="C10" s="44" t="s">
        <v>72</v>
      </c>
      <c r="D10" s="160" t="s">
        <v>738</v>
      </c>
    </row>
    <row r="11" spans="1:4">
      <c r="A11" s="42"/>
      <c r="B11" s="42" t="s">
        <v>71</v>
      </c>
      <c r="C11" s="44" t="s">
        <v>72</v>
      </c>
      <c r="D11" s="160" t="s">
        <v>739</v>
      </c>
    </row>
    <row r="12" spans="1:4">
      <c r="A12" s="42"/>
      <c r="B12" s="42"/>
      <c r="C12" s="44" t="s">
        <v>72</v>
      </c>
      <c r="D12" s="160" t="s">
        <v>740</v>
      </c>
    </row>
    <row r="13" spans="1:4">
      <c r="A13" s="42"/>
      <c r="B13" s="42" t="s">
        <v>71</v>
      </c>
      <c r="C13" s="44" t="s">
        <v>73</v>
      </c>
      <c r="D13" s="160" t="s">
        <v>741</v>
      </c>
    </row>
    <row r="14" spans="1:4">
      <c r="A14" s="42"/>
      <c r="B14" s="42" t="s">
        <v>71</v>
      </c>
      <c r="C14" s="44" t="s">
        <v>72</v>
      </c>
      <c r="D14" s="160" t="s">
        <v>742</v>
      </c>
    </row>
    <row r="15" spans="1:4">
      <c r="A15" s="42"/>
      <c r="B15" s="42"/>
      <c r="C15" s="44" t="s">
        <v>72</v>
      </c>
      <c r="D15" s="160" t="s">
        <v>743</v>
      </c>
    </row>
    <row r="16" spans="1:4">
      <c r="A16" s="49"/>
      <c r="B16" s="49" t="s">
        <v>71</v>
      </c>
      <c r="C16" s="44" t="s">
        <v>174</v>
      </c>
      <c r="D16" s="262" t="s">
        <v>744</v>
      </c>
    </row>
    <row r="17" spans="1:4">
      <c r="A17" s="42"/>
      <c r="B17" s="42"/>
      <c r="C17" s="44"/>
      <c r="D17" s="160" t="s">
        <v>746</v>
      </c>
    </row>
    <row r="18" spans="1:4">
      <c r="A18" s="42"/>
      <c r="B18" s="42"/>
      <c r="C18" s="44"/>
      <c r="D18" s="160" t="s">
        <v>747</v>
      </c>
    </row>
    <row r="19" spans="1:4">
      <c r="A19" s="42"/>
      <c r="B19" s="42"/>
      <c r="C19" s="44"/>
      <c r="D19" s="160"/>
    </row>
    <row r="20" spans="1:4">
      <c r="A20" s="49"/>
      <c r="B20" s="49"/>
      <c r="C20" s="46"/>
      <c r="D20" s="26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7"/>
  <sheetViews>
    <sheetView tabSelected="1" workbookViewId="0">
      <selection activeCell="A25" sqref="A25:XFD25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263" t="s">
        <v>423</v>
      </c>
      <c r="C4" s="263" t="s">
        <v>15</v>
      </c>
      <c r="D4" s="265" t="s">
        <v>16</v>
      </c>
      <c r="E4" s="274" t="s">
        <v>805</v>
      </c>
      <c r="F4" s="266" t="s">
        <v>12</v>
      </c>
    </row>
    <row r="5" spans="2:6">
      <c r="B5" s="42"/>
      <c r="C5" s="42"/>
      <c r="D5" s="44"/>
      <c r="E5" s="45"/>
      <c r="F5" s="160"/>
    </row>
    <row r="6" spans="2:6">
      <c r="B6" s="42"/>
      <c r="C6" s="42"/>
      <c r="D6" s="44"/>
      <c r="E6" s="45"/>
      <c r="F6" s="160" t="s">
        <v>743</v>
      </c>
    </row>
    <row r="7" spans="2:6">
      <c r="B7" s="42"/>
      <c r="C7" s="42"/>
      <c r="D7" s="44"/>
      <c r="E7" s="45"/>
      <c r="F7" s="160" t="s">
        <v>746</v>
      </c>
    </row>
    <row r="8" spans="2:6">
      <c r="B8" s="42"/>
      <c r="C8" s="42"/>
      <c r="D8" s="44"/>
      <c r="E8" s="45"/>
      <c r="F8" s="160" t="s">
        <v>747</v>
      </c>
    </row>
    <row r="9" spans="2:6">
      <c r="B9" s="268"/>
      <c r="C9" s="268"/>
      <c r="D9" s="269"/>
      <c r="E9" s="275"/>
      <c r="F9" s="160" t="s">
        <v>740</v>
      </c>
    </row>
    <row r="10" spans="2:6">
      <c r="B10" s="268"/>
      <c r="C10" s="268"/>
      <c r="D10" s="269"/>
      <c r="E10" s="275"/>
      <c r="F10" s="270"/>
    </row>
    <row r="11" spans="2:6">
      <c r="B11" s="42"/>
      <c r="C11" s="42"/>
      <c r="D11" s="44"/>
      <c r="E11" s="44" t="s">
        <v>794</v>
      </c>
      <c r="F11" s="160" t="s">
        <v>795</v>
      </c>
    </row>
    <row r="12" spans="2:6">
      <c r="B12" s="42"/>
      <c r="C12" s="42"/>
      <c r="D12" s="44"/>
      <c r="E12" s="44"/>
      <c r="F12" s="160" t="s">
        <v>796</v>
      </c>
    </row>
    <row r="13" spans="2:6">
      <c r="B13" s="42"/>
      <c r="C13" s="42"/>
      <c r="D13" s="44"/>
      <c r="E13" s="44"/>
      <c r="F13" s="160" t="s">
        <v>797</v>
      </c>
    </row>
    <row r="14" spans="2:6">
      <c r="B14" s="268"/>
      <c r="C14" s="268"/>
      <c r="D14" s="269"/>
      <c r="E14" s="275"/>
      <c r="F14" s="270"/>
    </row>
    <row r="15" spans="2:6">
      <c r="B15" s="42"/>
      <c r="C15" s="42"/>
      <c r="D15" s="44"/>
      <c r="E15" s="44" t="s">
        <v>619</v>
      </c>
      <c r="F15" s="160" t="s">
        <v>791</v>
      </c>
    </row>
    <row r="16" spans="2:6">
      <c r="B16" s="49"/>
      <c r="C16" s="49"/>
      <c r="D16" s="44"/>
      <c r="E16" s="44"/>
      <c r="F16" s="262" t="s">
        <v>792</v>
      </c>
    </row>
    <row r="17" spans="2:6">
      <c r="B17" s="268"/>
      <c r="C17" s="268"/>
      <c r="D17" s="269"/>
      <c r="E17" s="269"/>
      <c r="F17" s="270" t="s">
        <v>793</v>
      </c>
    </row>
    <row r="18" spans="2:6">
      <c r="B18" s="268"/>
      <c r="C18" s="268"/>
      <c r="D18" s="269"/>
      <c r="E18" s="275"/>
      <c r="F18" s="270"/>
    </row>
    <row r="19" spans="2:6">
      <c r="B19" s="42"/>
      <c r="C19" s="42"/>
      <c r="D19" s="44"/>
      <c r="E19" s="44" t="s">
        <v>790</v>
      </c>
      <c r="F19" s="160" t="s">
        <v>801</v>
      </c>
    </row>
    <row r="20" spans="2:6">
      <c r="B20" s="42"/>
      <c r="C20" s="42"/>
      <c r="D20" s="44"/>
      <c r="E20" s="44"/>
      <c r="F20" s="160" t="s">
        <v>802</v>
      </c>
    </row>
    <row r="21" spans="2:6">
      <c r="B21" s="268"/>
      <c r="C21" s="268"/>
      <c r="D21" s="269"/>
      <c r="E21" s="275"/>
      <c r="F21" s="270"/>
    </row>
    <row r="22" spans="2:6">
      <c r="B22" s="268"/>
      <c r="C22" s="268"/>
      <c r="D22" s="269"/>
      <c r="E22" s="269" t="s">
        <v>233</v>
      </c>
      <c r="F22" s="270" t="s">
        <v>798</v>
      </c>
    </row>
    <row r="23" spans="2:6">
      <c r="B23" s="268"/>
      <c r="C23" s="268"/>
      <c r="D23" s="269"/>
      <c r="E23" s="269"/>
      <c r="F23" s="270" t="s">
        <v>799</v>
      </c>
    </row>
    <row r="24" spans="2:6">
      <c r="B24" s="268"/>
      <c r="C24" s="268"/>
      <c r="D24" s="269"/>
      <c r="E24" s="269"/>
      <c r="F24" s="270" t="s">
        <v>800</v>
      </c>
    </row>
    <row r="25" spans="2:6">
      <c r="B25" s="268"/>
      <c r="C25" s="268"/>
      <c r="D25" s="269"/>
      <c r="E25" s="275"/>
      <c r="F25" s="270"/>
    </row>
    <row r="26" spans="2:6">
      <c r="B26" s="49"/>
      <c r="C26" s="49"/>
      <c r="D26" s="46"/>
      <c r="E26" s="46" t="s">
        <v>803</v>
      </c>
      <c r="F26" s="262" t="s">
        <v>804</v>
      </c>
    </row>
    <row r="27" spans="2:6">
      <c r="B27" s="271"/>
      <c r="C27" s="271"/>
      <c r="D27" s="272"/>
      <c r="E27" s="272"/>
      <c r="F27" s="273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90" t="s">
        <v>769</v>
      </c>
      <c r="G2" s="90" t="s">
        <v>786</v>
      </c>
    </row>
    <row r="3" spans="1:7">
      <c r="A3" t="s">
        <v>770</v>
      </c>
      <c r="G3" t="s">
        <v>787</v>
      </c>
    </row>
    <row r="4" spans="1:7">
      <c r="A4" t="s">
        <v>233</v>
      </c>
      <c r="G4" t="s">
        <v>788</v>
      </c>
    </row>
    <row r="5" spans="1:7">
      <c r="A5" t="s">
        <v>768</v>
      </c>
    </row>
    <row r="6" spans="1:7">
      <c r="A6" t="s">
        <v>771</v>
      </c>
    </row>
    <row r="7" spans="1:7">
      <c r="A7" t="s">
        <v>772</v>
      </c>
    </row>
    <row r="8" spans="1:7">
      <c r="A8" t="s">
        <v>773</v>
      </c>
    </row>
    <row r="9" spans="1:7">
      <c r="A9" t="s">
        <v>774</v>
      </c>
    </row>
    <row r="10" spans="1:7">
      <c r="A10" t="s">
        <v>775</v>
      </c>
    </row>
    <row r="11" spans="1:7">
      <c r="A11" t="s">
        <v>776</v>
      </c>
    </row>
    <row r="12" spans="1:7">
      <c r="A12" t="s">
        <v>777</v>
      </c>
    </row>
    <row r="13" spans="1:7">
      <c r="A13" t="s">
        <v>778</v>
      </c>
    </row>
    <row r="14" spans="1:7">
      <c r="A14" t="s">
        <v>779</v>
      </c>
    </row>
    <row r="15" spans="1:7">
      <c r="A15" t="s">
        <v>780</v>
      </c>
    </row>
    <row r="16" spans="1:7">
      <c r="A16" t="s">
        <v>781</v>
      </c>
    </row>
    <row r="17" spans="1:1">
      <c r="A17" t="s">
        <v>782</v>
      </c>
    </row>
    <row r="18" spans="1:1">
      <c r="A18" t="s">
        <v>783</v>
      </c>
    </row>
    <row r="19" spans="1:1">
      <c r="A19" t="s">
        <v>784</v>
      </c>
    </row>
    <row r="20" spans="1:1">
      <c r="A20" t="s">
        <v>785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5:H16"/>
  <sheetViews>
    <sheetView workbookViewId="0">
      <selection activeCell="H18" sqref="H18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748</v>
      </c>
      <c r="C5" s="66" t="s">
        <v>749</v>
      </c>
      <c r="D5" s="66" t="s">
        <v>375</v>
      </c>
      <c r="E5" s="66" t="s">
        <v>193</v>
      </c>
      <c r="F5" s="66" t="s">
        <v>750</v>
      </c>
      <c r="G5" s="66" t="s">
        <v>751</v>
      </c>
      <c r="H5" s="66" t="s">
        <v>764</v>
      </c>
    </row>
    <row r="6" spans="2:8">
      <c r="B6" s="99">
        <v>41512</v>
      </c>
      <c r="C6" s="267" t="s">
        <v>752</v>
      </c>
      <c r="D6" s="66" t="s">
        <v>753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99">
        <v>41512</v>
      </c>
      <c r="C7" s="267" t="s">
        <v>752</v>
      </c>
      <c r="D7" s="66" t="s">
        <v>754</v>
      </c>
      <c r="E7" s="66">
        <v>1</v>
      </c>
      <c r="F7" s="66">
        <v>30.75</v>
      </c>
      <c r="G7" s="66">
        <v>1</v>
      </c>
      <c r="H7" s="66">
        <f t="shared" ref="H7:H14" si="0">G7-E7</f>
        <v>0</v>
      </c>
    </row>
    <row r="8" spans="2:8">
      <c r="B8" s="99">
        <v>41513</v>
      </c>
      <c r="C8" s="66" t="s">
        <v>755</v>
      </c>
      <c r="D8" s="66" t="s">
        <v>753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99">
        <v>41515</v>
      </c>
      <c r="C9" s="66" t="s">
        <v>756</v>
      </c>
      <c r="D9" s="66" t="s">
        <v>753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99">
        <v>41515</v>
      </c>
      <c r="C10" s="66" t="s">
        <v>757</v>
      </c>
      <c r="D10" s="66" t="s">
        <v>753</v>
      </c>
      <c r="E10" s="66">
        <v>24</v>
      </c>
      <c r="F10" s="66">
        <v>649.44000000000005</v>
      </c>
      <c r="G10" s="66"/>
      <c r="H10" s="66">
        <f t="shared" si="0"/>
        <v>-24</v>
      </c>
    </row>
    <row r="11" spans="2:8">
      <c r="B11" s="99">
        <v>41516</v>
      </c>
      <c r="C11" s="66" t="s">
        <v>758</v>
      </c>
      <c r="D11" s="66" t="s">
        <v>759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99">
        <v>41533</v>
      </c>
      <c r="C12" s="66" t="s">
        <v>760</v>
      </c>
      <c r="D12" s="66" t="s">
        <v>761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99">
        <v>41544</v>
      </c>
      <c r="C13" s="66" t="s">
        <v>762</v>
      </c>
      <c r="D13" s="66" t="s">
        <v>753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99">
        <v>41557</v>
      </c>
      <c r="C14" s="66" t="s">
        <v>763</v>
      </c>
      <c r="D14" s="66" t="s">
        <v>753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E15" t="s">
        <v>765</v>
      </c>
      <c r="G15" t="s">
        <v>766</v>
      </c>
      <c r="H15" t="s">
        <v>767</v>
      </c>
    </row>
    <row r="16" spans="2:8">
      <c r="D16" t="s">
        <v>76</v>
      </c>
      <c r="E16" s="66">
        <f>SUM(E6:E14)</f>
        <v>88</v>
      </c>
      <c r="F16" s="66">
        <f>SUM(F6:F14)</f>
        <v>2680.17</v>
      </c>
      <c r="G16" s="66">
        <f t="shared" ref="G16:H16" si="1">SUM(G6:G14)</f>
        <v>37</v>
      </c>
      <c r="H16" s="66">
        <f t="shared" si="1"/>
        <v>-51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17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17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17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17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17" t="s">
        <v>508</v>
      </c>
      <c r="D8" s="66" t="s">
        <v>6</v>
      </c>
    </row>
    <row r="9" spans="1:4">
      <c r="A9" s="185" t="s">
        <v>5</v>
      </c>
      <c r="B9" s="183" t="s">
        <v>495</v>
      </c>
      <c r="C9" s="217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17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17">
        <v>206</v>
      </c>
      <c r="D11" s="66" t="s">
        <v>514</v>
      </c>
    </row>
    <row r="12" spans="1:4">
      <c r="A12" s="185" t="s">
        <v>500</v>
      </c>
      <c r="B12" s="183" t="s">
        <v>496</v>
      </c>
      <c r="C12" s="217">
        <v>150</v>
      </c>
      <c r="D12" s="66">
        <v>126</v>
      </c>
    </row>
    <row r="13" spans="1:4">
      <c r="A13" s="185" t="s">
        <v>501</v>
      </c>
      <c r="B13" s="183">
        <v>75</v>
      </c>
      <c r="C13" s="217" t="s">
        <v>506</v>
      </c>
      <c r="D13" s="66">
        <v>103</v>
      </c>
    </row>
    <row r="14" spans="1:4">
      <c r="A14" s="185" t="s">
        <v>502</v>
      </c>
      <c r="B14" s="183">
        <v>750</v>
      </c>
      <c r="C14" s="217">
        <v>500</v>
      </c>
      <c r="D14" s="66">
        <v>700</v>
      </c>
    </row>
    <row r="15" spans="1:4">
      <c r="A15" s="185" t="s">
        <v>517</v>
      </c>
      <c r="B15" s="183"/>
      <c r="C15" s="217"/>
      <c r="D15" s="66" t="s">
        <v>518</v>
      </c>
    </row>
    <row r="16" spans="1:4" ht="15" thickBot="1">
      <c r="A16" s="186"/>
      <c r="B16" s="187"/>
      <c r="C16" s="219"/>
      <c r="D16" s="188"/>
    </row>
    <row r="17" spans="1:8">
      <c r="A17" s="189" t="s">
        <v>503</v>
      </c>
      <c r="B17" s="68">
        <v>5142</v>
      </c>
      <c r="C17" s="220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1"/>
      <c r="D18" s="74" t="s">
        <v>521</v>
      </c>
    </row>
    <row r="20" spans="1:8" ht="15" thickBot="1"/>
    <row r="21" spans="1:8">
      <c r="A21" s="184" t="s">
        <v>487</v>
      </c>
      <c r="B21" s="217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17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17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17" t="s">
        <v>494</v>
      </c>
      <c r="C24" s="191" t="s">
        <v>519</v>
      </c>
      <c r="D24" s="191" t="s">
        <v>519</v>
      </c>
      <c r="E24" s="192" t="s">
        <v>525</v>
      </c>
      <c r="F24" s="210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17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18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17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17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17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17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17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17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19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15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1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16"/>
      <c r="C35" s="198"/>
      <c r="D35" s="198" t="s">
        <v>521</v>
      </c>
      <c r="E35" s="198" t="s">
        <v>527</v>
      </c>
      <c r="F35" s="212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67"/>
  <sheetViews>
    <sheetView topLeftCell="A43" workbookViewId="0">
      <selection activeCell="A57" sqref="A57"/>
    </sheetView>
  </sheetViews>
  <sheetFormatPr defaultRowHeight="14.25"/>
  <cols>
    <col min="1" max="1" width="17.33203125" customWidth="1"/>
    <col min="2" max="2" width="16.21875" customWidth="1"/>
    <col min="3" max="3" width="15.33203125" customWidth="1"/>
    <col min="4" max="4" width="15.5546875" customWidth="1"/>
    <col min="5" max="5" width="22.33203125" customWidth="1"/>
    <col min="6" max="6" width="17.109375" customWidth="1"/>
    <col min="7" max="7" width="16.5546875" customWidth="1"/>
    <col min="8" max="8" width="15.44140625" customWidth="1"/>
  </cols>
  <sheetData>
    <row r="1" spans="1:8" ht="15">
      <c r="A1" s="256" t="s">
        <v>721</v>
      </c>
    </row>
    <row r="2" spans="1:8">
      <c r="A2" s="66" t="s">
        <v>487</v>
      </c>
      <c r="B2" s="66" t="s">
        <v>537</v>
      </c>
      <c r="C2" s="213" t="s">
        <v>537</v>
      </c>
      <c r="D2" s="66" t="s">
        <v>559</v>
      </c>
      <c r="E2" s="66" t="s">
        <v>546</v>
      </c>
      <c r="F2" s="66" t="s">
        <v>546</v>
      </c>
      <c r="G2" s="226" t="s">
        <v>546</v>
      </c>
      <c r="H2" s="229" t="s">
        <v>546</v>
      </c>
    </row>
    <row r="3" spans="1:8">
      <c r="A3" s="66" t="s">
        <v>488</v>
      </c>
      <c r="B3" s="66" t="s">
        <v>545</v>
      </c>
      <c r="C3" s="213" t="s">
        <v>399</v>
      </c>
      <c r="D3" s="66" t="s">
        <v>490</v>
      </c>
      <c r="E3" s="66" t="s">
        <v>545</v>
      </c>
      <c r="F3" s="66" t="s">
        <v>545</v>
      </c>
      <c r="G3" s="226" t="s">
        <v>545</v>
      </c>
      <c r="H3" s="229" t="s">
        <v>584</v>
      </c>
    </row>
    <row r="4" spans="1:8">
      <c r="A4" s="66" t="s">
        <v>538</v>
      </c>
      <c r="B4" s="66" t="s">
        <v>541</v>
      </c>
      <c r="C4" s="213" t="s">
        <v>549</v>
      </c>
      <c r="D4" s="66" t="s">
        <v>541</v>
      </c>
      <c r="E4" s="66" t="s">
        <v>563</v>
      </c>
      <c r="F4" s="66" t="s">
        <v>564</v>
      </c>
      <c r="G4" s="226" t="s">
        <v>564</v>
      </c>
      <c r="H4" s="229" t="s">
        <v>564</v>
      </c>
    </row>
    <row r="5" spans="1:8">
      <c r="A5" s="66" t="s">
        <v>552</v>
      </c>
      <c r="B5" s="66" t="s">
        <v>556</v>
      </c>
      <c r="C5" s="213" t="s">
        <v>556</v>
      </c>
      <c r="D5" s="66" t="s">
        <v>556</v>
      </c>
      <c r="E5" s="66" t="s">
        <v>557</v>
      </c>
      <c r="F5" s="66" t="s">
        <v>609</v>
      </c>
      <c r="G5" s="226" t="s">
        <v>568</v>
      </c>
      <c r="H5" s="229" t="s">
        <v>568</v>
      </c>
    </row>
    <row r="6" spans="1:8">
      <c r="A6" s="66" t="s">
        <v>539</v>
      </c>
      <c r="B6" s="66" t="s">
        <v>540</v>
      </c>
      <c r="C6" s="213" t="s">
        <v>550</v>
      </c>
      <c r="D6" s="66" t="s">
        <v>540</v>
      </c>
      <c r="E6" s="66" t="s">
        <v>547</v>
      </c>
      <c r="F6" s="66" t="s">
        <v>565</v>
      </c>
      <c r="G6" s="226" t="s">
        <v>565</v>
      </c>
      <c r="H6" s="229" t="s">
        <v>565</v>
      </c>
    </row>
    <row r="7" spans="1:8">
      <c r="A7" s="66" t="s">
        <v>552</v>
      </c>
      <c r="B7" s="66" t="s">
        <v>556</v>
      </c>
      <c r="C7" s="213" t="s">
        <v>556</v>
      </c>
      <c r="D7" s="66" t="s">
        <v>556</v>
      </c>
      <c r="E7" s="66" t="s">
        <v>558</v>
      </c>
      <c r="F7" s="66" t="s">
        <v>558</v>
      </c>
      <c r="G7" s="226" t="s">
        <v>558</v>
      </c>
      <c r="H7" s="229" t="s">
        <v>558</v>
      </c>
    </row>
    <row r="8" spans="1:8">
      <c r="A8" s="66" t="s">
        <v>553</v>
      </c>
      <c r="B8" s="66" t="s">
        <v>554</v>
      </c>
      <c r="C8" s="213" t="s">
        <v>554</v>
      </c>
      <c r="D8" s="66" t="s">
        <v>554</v>
      </c>
      <c r="E8" s="66" t="s">
        <v>555</v>
      </c>
      <c r="F8" s="66" t="s">
        <v>510</v>
      </c>
      <c r="G8" s="226" t="s">
        <v>510</v>
      </c>
      <c r="H8" s="229" t="s">
        <v>510</v>
      </c>
    </row>
    <row r="9" spans="1:8" ht="28.5">
      <c r="A9" s="66" t="s">
        <v>542</v>
      </c>
      <c r="B9" s="92" t="s">
        <v>543</v>
      </c>
      <c r="C9" s="213" t="s">
        <v>551</v>
      </c>
      <c r="D9" s="66" t="s">
        <v>510</v>
      </c>
      <c r="E9" s="66" t="s">
        <v>548</v>
      </c>
      <c r="F9" s="66" t="s">
        <v>548</v>
      </c>
      <c r="G9" s="227" t="s">
        <v>566</v>
      </c>
      <c r="H9" s="230" t="s">
        <v>566</v>
      </c>
    </row>
    <row r="10" spans="1:8" ht="15">
      <c r="A10" s="66" t="s">
        <v>544</v>
      </c>
      <c r="B10" s="91">
        <v>11332</v>
      </c>
      <c r="C10" s="214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8">
        <v>13327</v>
      </c>
      <c r="H10" s="231">
        <v>12076</v>
      </c>
    </row>
    <row r="11" spans="1:8">
      <c r="A11" s="199" t="s">
        <v>562</v>
      </c>
      <c r="B11" s="66">
        <v>-400</v>
      </c>
      <c r="C11" s="213">
        <v>-600</v>
      </c>
      <c r="D11" s="66">
        <v>-400</v>
      </c>
      <c r="E11" s="66">
        <v>0</v>
      </c>
      <c r="F11" s="66">
        <v>-2500</v>
      </c>
      <c r="G11" s="226">
        <v>-2500</v>
      </c>
      <c r="H11" s="229">
        <v>-2500</v>
      </c>
    </row>
    <row r="12" spans="1:8" ht="15">
      <c r="A12" s="199" t="s">
        <v>567</v>
      </c>
      <c r="B12" s="66">
        <f>B10+B11</f>
        <v>10932</v>
      </c>
      <c r="C12" s="213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26">
        <f>G10+G11</f>
        <v>10827</v>
      </c>
      <c r="H12" s="258">
        <f>H10+H11</f>
        <v>9576</v>
      </c>
    </row>
    <row r="15" spans="1:8" ht="15.75" thickBot="1">
      <c r="A15" s="256" t="s">
        <v>720</v>
      </c>
    </row>
    <row r="16" spans="1:8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8">
      <c r="A17" s="77" t="s">
        <v>487</v>
      </c>
      <c r="B17" s="204" t="s">
        <v>569</v>
      </c>
      <c r="C17" s="72"/>
      <c r="D17" s="72" t="s">
        <v>536</v>
      </c>
      <c r="E17" s="204" t="s">
        <v>569</v>
      </c>
      <c r="F17" s="72"/>
      <c r="G17" s="72"/>
    </row>
    <row r="18" spans="1:8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8">
      <c r="A19" s="77" t="s">
        <v>571</v>
      </c>
      <c r="B19" s="71" t="s">
        <v>572</v>
      </c>
      <c r="C19" s="72">
        <f>ROUND(D19/1960,2)</f>
        <v>2.82</v>
      </c>
      <c r="D19" s="72">
        <v>5535.2</v>
      </c>
      <c r="E19" s="71" t="s">
        <v>572</v>
      </c>
      <c r="F19" s="209">
        <f>G19/1960</f>
        <v>2.9699999999999998</v>
      </c>
      <c r="G19" s="209">
        <v>5821.2</v>
      </c>
      <c r="H19" s="259">
        <f>G19-D19</f>
        <v>286</v>
      </c>
    </row>
    <row r="20" spans="1:8">
      <c r="A20" s="201" t="s">
        <v>574</v>
      </c>
      <c r="B20" s="71" t="s">
        <v>575</v>
      </c>
      <c r="C20" s="72">
        <v>29.8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8">
      <c r="A21" s="202" t="s">
        <v>576</v>
      </c>
      <c r="B21" s="71" t="s">
        <v>577</v>
      </c>
      <c r="C21" s="72">
        <v>23.46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8">
      <c r="A22" s="203" t="s">
        <v>579</v>
      </c>
      <c r="B22" s="71" t="s">
        <v>578</v>
      </c>
      <c r="C22" s="72">
        <v>25.63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8">
      <c r="A23" s="203" t="s">
        <v>580</v>
      </c>
      <c r="B23" s="71" t="s">
        <v>581</v>
      </c>
      <c r="C23" s="72">
        <v>38.08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8">
      <c r="A24" s="203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8">
      <c r="A25" s="206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8" ht="15">
      <c r="A26" s="207" t="s">
        <v>596</v>
      </c>
      <c r="B26" s="71"/>
      <c r="C26" s="208"/>
      <c r="D26" s="208">
        <v>9011.99</v>
      </c>
      <c r="E26" s="71"/>
      <c r="F26" s="208"/>
      <c r="G26" s="208">
        <v>9706</v>
      </c>
    </row>
    <row r="27" spans="1:8" ht="15.75" thickBot="1">
      <c r="A27" s="239"/>
      <c r="B27" s="205"/>
      <c r="C27" s="232"/>
      <c r="D27" s="232"/>
      <c r="E27" s="205"/>
      <c r="F27" s="232"/>
      <c r="G27" s="232">
        <f>G26-F24</f>
        <v>9255.7800000000007</v>
      </c>
    </row>
    <row r="28" spans="1:8">
      <c r="A28" s="257" t="s">
        <v>719</v>
      </c>
      <c r="B28" s="246"/>
      <c r="C28" s="247"/>
      <c r="D28" s="247"/>
      <c r="E28" s="246"/>
      <c r="F28" s="247"/>
      <c r="G28" s="247"/>
    </row>
    <row r="29" spans="1:8" ht="25.5">
      <c r="A29" s="248" t="s">
        <v>587</v>
      </c>
      <c r="B29" s="240"/>
      <c r="C29" s="241"/>
      <c r="D29" s="241"/>
      <c r="E29" s="242" t="s">
        <v>687</v>
      </c>
      <c r="F29" s="241"/>
      <c r="G29" s="241"/>
    </row>
    <row r="30" spans="1:8">
      <c r="A30" s="248" t="s">
        <v>585</v>
      </c>
      <c r="B30" s="240"/>
      <c r="C30" s="241"/>
      <c r="D30" s="241"/>
      <c r="E30" s="240"/>
      <c r="F30" s="241"/>
      <c r="G30" s="241"/>
    </row>
    <row r="31" spans="1:8">
      <c r="A31" s="248" t="s">
        <v>586</v>
      </c>
      <c r="B31" s="240"/>
      <c r="C31" s="241"/>
      <c r="D31" s="241"/>
      <c r="E31" s="240" t="s">
        <v>694</v>
      </c>
      <c r="F31" s="241"/>
      <c r="G31" s="241"/>
    </row>
    <row r="32" spans="1:8">
      <c r="A32" s="248" t="s">
        <v>588</v>
      </c>
      <c r="B32" s="240"/>
      <c r="C32" s="241"/>
      <c r="D32" s="241"/>
      <c r="E32" s="240"/>
      <c r="F32" s="241"/>
      <c r="G32" s="241"/>
    </row>
    <row r="33" spans="1:7">
      <c r="A33" s="249" t="s">
        <v>589</v>
      </c>
      <c r="B33" s="240"/>
      <c r="C33" s="241"/>
      <c r="D33" s="241"/>
      <c r="E33" s="240"/>
      <c r="F33" s="241"/>
      <c r="G33" s="241"/>
    </row>
    <row r="34" spans="1:7">
      <c r="A34" s="249" t="s">
        <v>590</v>
      </c>
      <c r="B34" s="240"/>
      <c r="C34" s="241"/>
      <c r="D34" s="241"/>
      <c r="E34" s="240"/>
      <c r="F34" s="241"/>
      <c r="G34" s="241"/>
    </row>
    <row r="35" spans="1:7">
      <c r="A35" s="249" t="s">
        <v>591</v>
      </c>
      <c r="B35" s="240"/>
      <c r="C35" s="241"/>
      <c r="D35" s="241"/>
      <c r="E35" s="240"/>
      <c r="F35" s="241"/>
      <c r="G35" s="241"/>
    </row>
    <row r="36" spans="1:7">
      <c r="A36" s="249" t="s">
        <v>592</v>
      </c>
      <c r="B36" s="240"/>
      <c r="C36" s="241"/>
      <c r="D36" s="241"/>
      <c r="E36" s="240" t="s">
        <v>686</v>
      </c>
      <c r="F36" s="241"/>
      <c r="G36" s="241"/>
    </row>
    <row r="37" spans="1:7">
      <c r="A37" s="249" t="s">
        <v>593</v>
      </c>
      <c r="B37" s="240"/>
      <c r="C37" s="241"/>
      <c r="D37" s="241"/>
      <c r="E37" s="243" t="s">
        <v>690</v>
      </c>
      <c r="F37" s="241"/>
      <c r="G37" s="241"/>
    </row>
    <row r="38" spans="1:7" ht="11.25" customHeight="1">
      <c r="A38" s="249" t="s">
        <v>594</v>
      </c>
      <c r="B38" s="243"/>
      <c r="C38" s="241"/>
      <c r="D38" s="241"/>
      <c r="E38" s="240"/>
      <c r="F38" s="241"/>
      <c r="G38" s="241"/>
    </row>
    <row r="39" spans="1:7" ht="11.25" customHeight="1">
      <c r="A39" s="250"/>
      <c r="B39" s="243"/>
      <c r="C39" s="244"/>
      <c r="D39" s="244"/>
      <c r="E39" s="245" t="s">
        <v>705</v>
      </c>
      <c r="F39" s="244"/>
      <c r="G39" s="244"/>
    </row>
    <row r="40" spans="1:7" ht="11.25" customHeight="1">
      <c r="A40" s="250"/>
      <c r="B40" s="243"/>
      <c r="C40" s="244"/>
      <c r="D40" s="244"/>
      <c r="E40" s="243" t="s">
        <v>695</v>
      </c>
      <c r="F40" s="244"/>
      <c r="G40" s="244"/>
    </row>
    <row r="41" spans="1:7" ht="11.25" customHeight="1">
      <c r="A41" s="250"/>
      <c r="B41" s="243"/>
      <c r="C41" s="244"/>
      <c r="D41" s="244"/>
      <c r="E41" s="245" t="s">
        <v>693</v>
      </c>
      <c r="F41" s="244"/>
      <c r="G41" s="244"/>
    </row>
    <row r="42" spans="1:7" ht="11.25" customHeight="1">
      <c r="A42" s="250"/>
      <c r="B42" s="243"/>
      <c r="C42" s="244"/>
      <c r="D42" s="244"/>
      <c r="E42" s="243" t="s">
        <v>692</v>
      </c>
      <c r="F42" s="244"/>
      <c r="G42" s="244"/>
    </row>
    <row r="43" spans="1:7">
      <c r="A43" s="250"/>
      <c r="B43" s="243"/>
      <c r="C43" s="244"/>
      <c r="D43" s="244"/>
      <c r="E43" s="243" t="s">
        <v>689</v>
      </c>
      <c r="F43" s="244"/>
      <c r="G43" s="244"/>
    </row>
    <row r="44" spans="1:7">
      <c r="A44" s="250"/>
      <c r="B44" s="243"/>
      <c r="C44" s="244"/>
      <c r="D44" s="244"/>
      <c r="E44" s="243" t="s">
        <v>688</v>
      </c>
      <c r="F44" s="244"/>
      <c r="G44" s="244"/>
    </row>
    <row r="45" spans="1:7">
      <c r="A45" s="250"/>
      <c r="B45" s="243"/>
      <c r="C45" s="244"/>
      <c r="D45" s="244"/>
      <c r="E45" s="243" t="s">
        <v>685</v>
      </c>
      <c r="F45" s="244"/>
      <c r="G45" s="244"/>
    </row>
    <row r="46" spans="1:7">
      <c r="A46" s="250"/>
      <c r="B46" s="243"/>
      <c r="C46" s="244"/>
      <c r="D46" s="244"/>
      <c r="F46" s="244"/>
      <c r="G46" s="244"/>
    </row>
    <row r="47" spans="1:7">
      <c r="A47" s="250"/>
      <c r="B47" s="243"/>
      <c r="C47" s="244"/>
      <c r="D47" s="244"/>
      <c r="E47" s="243" t="s">
        <v>691</v>
      </c>
      <c r="F47" s="244"/>
      <c r="G47" s="244"/>
    </row>
    <row r="48" spans="1:7">
      <c r="A48" s="250"/>
      <c r="B48" s="243"/>
      <c r="C48" s="244"/>
      <c r="D48" s="244"/>
      <c r="E48" s="243" t="s">
        <v>684</v>
      </c>
      <c r="F48" s="244"/>
      <c r="G48" s="244"/>
    </row>
    <row r="49" spans="1:7" ht="15" thickBot="1">
      <c r="A49" s="251" t="s">
        <v>595</v>
      </c>
      <c r="B49" s="252"/>
      <c r="C49" s="253"/>
      <c r="D49" s="253">
        <v>2029</v>
      </c>
      <c r="E49" s="254"/>
      <c r="F49" s="255"/>
      <c r="G49" s="253">
        <v>2793</v>
      </c>
    </row>
    <row r="50" spans="1:7">
      <c r="A50" s="234" t="s">
        <v>706</v>
      </c>
      <c r="B50" s="69"/>
      <c r="C50" s="69"/>
      <c r="D50" s="70"/>
      <c r="E50" s="235"/>
      <c r="F50" s="69"/>
      <c r="G50" s="70"/>
    </row>
    <row r="51" spans="1:7" ht="15">
      <c r="A51" s="237" t="s">
        <v>717</v>
      </c>
      <c r="B51" s="91" t="s">
        <v>193</v>
      </c>
      <c r="C51" s="91" t="s">
        <v>718</v>
      </c>
      <c r="D51" s="72"/>
      <c r="E51" s="238" t="s">
        <v>717</v>
      </c>
      <c r="F51" s="91" t="s">
        <v>193</v>
      </c>
      <c r="G51" s="208" t="s">
        <v>718</v>
      </c>
    </row>
    <row r="52" spans="1:7">
      <c r="A52" s="71" t="s">
        <v>707</v>
      </c>
      <c r="B52" s="66">
        <v>7</v>
      </c>
      <c r="C52" s="66">
        <v>123.66</v>
      </c>
      <c r="D52" s="72"/>
      <c r="E52" s="183" t="s">
        <v>696</v>
      </c>
      <c r="F52" s="66">
        <v>3</v>
      </c>
      <c r="G52" s="233">
        <v>85.61</v>
      </c>
    </row>
    <row r="53" spans="1:7">
      <c r="A53" s="71" t="s">
        <v>710</v>
      </c>
      <c r="B53" s="66">
        <v>42</v>
      </c>
      <c r="C53" s="66">
        <v>8.16</v>
      </c>
      <c r="D53" s="72"/>
      <c r="E53" s="183" t="s">
        <v>697</v>
      </c>
      <c r="F53" s="66">
        <v>34</v>
      </c>
      <c r="G53" s="72">
        <v>6.64</v>
      </c>
    </row>
    <row r="54" spans="1:7">
      <c r="A54" s="71" t="s">
        <v>709</v>
      </c>
      <c r="B54" s="66">
        <v>6</v>
      </c>
      <c r="C54" s="66">
        <v>3.47</v>
      </c>
      <c r="D54" s="72"/>
      <c r="E54" s="183" t="s">
        <v>698</v>
      </c>
      <c r="F54" s="66">
        <v>6</v>
      </c>
      <c r="G54" s="72">
        <v>3.15</v>
      </c>
    </row>
    <row r="55" spans="1:7">
      <c r="A55" s="71" t="s">
        <v>711</v>
      </c>
      <c r="B55" s="66">
        <v>5</v>
      </c>
      <c r="C55" s="66">
        <v>133.66</v>
      </c>
      <c r="D55" s="72"/>
      <c r="E55" s="183" t="s">
        <v>699</v>
      </c>
      <c r="F55" s="66">
        <v>3</v>
      </c>
      <c r="G55" s="72">
        <v>39.36</v>
      </c>
    </row>
    <row r="56" spans="1:7">
      <c r="A56" s="71"/>
      <c r="B56" s="66"/>
      <c r="C56" s="66"/>
      <c r="D56" s="72"/>
      <c r="E56" s="183" t="s">
        <v>700</v>
      </c>
      <c r="F56" s="66">
        <v>6</v>
      </c>
      <c r="G56" s="72">
        <v>59.04</v>
      </c>
    </row>
    <row r="57" spans="1:7">
      <c r="A57" s="71" t="s">
        <v>712</v>
      </c>
      <c r="B57" s="66">
        <v>4</v>
      </c>
      <c r="C57" s="66">
        <v>20.58</v>
      </c>
      <c r="D57" s="72"/>
      <c r="E57" s="183" t="s">
        <v>701</v>
      </c>
      <c r="F57" s="66">
        <v>3</v>
      </c>
      <c r="G57" s="72">
        <v>8.36</v>
      </c>
    </row>
    <row r="58" spans="1:7">
      <c r="A58" s="71" t="s">
        <v>714</v>
      </c>
      <c r="B58" s="66">
        <v>8</v>
      </c>
      <c r="C58" s="66">
        <v>20.420000000000002</v>
      </c>
      <c r="D58" s="72"/>
      <c r="E58" s="183" t="s">
        <v>702</v>
      </c>
      <c r="F58" s="66">
        <v>6</v>
      </c>
      <c r="G58" s="72">
        <v>22.63</v>
      </c>
    </row>
    <row r="59" spans="1:7">
      <c r="A59" s="71" t="s">
        <v>716</v>
      </c>
      <c r="B59" s="66">
        <v>12</v>
      </c>
      <c r="C59" s="66">
        <v>9.19</v>
      </c>
      <c r="D59" s="72"/>
      <c r="E59" s="183" t="s">
        <v>703</v>
      </c>
      <c r="F59" s="66">
        <v>12</v>
      </c>
      <c r="G59" s="72">
        <v>6.89</v>
      </c>
    </row>
    <row r="60" spans="1:7">
      <c r="A60" s="71" t="s">
        <v>715</v>
      </c>
      <c r="B60" s="66">
        <v>12</v>
      </c>
      <c r="C60" s="66">
        <v>13.3</v>
      </c>
      <c r="D60" s="72"/>
      <c r="E60" s="183" t="s">
        <v>704</v>
      </c>
      <c r="F60" s="66">
        <v>12</v>
      </c>
      <c r="G60" s="72">
        <v>1.78</v>
      </c>
    </row>
    <row r="61" spans="1:7" ht="15">
      <c r="A61" s="71" t="s">
        <v>708</v>
      </c>
      <c r="B61" s="66">
        <v>4</v>
      </c>
      <c r="C61" s="66">
        <v>44.03</v>
      </c>
      <c r="D61" s="72"/>
      <c r="E61" s="183"/>
      <c r="F61" s="66"/>
      <c r="G61" s="208">
        <v>1581</v>
      </c>
    </row>
    <row r="62" spans="1:7">
      <c r="A62" s="71" t="s">
        <v>713</v>
      </c>
      <c r="B62" s="66">
        <v>1</v>
      </c>
      <c r="C62" s="66">
        <v>42.12</v>
      </c>
      <c r="D62" s="72"/>
      <c r="E62" s="183"/>
      <c r="F62" s="66"/>
      <c r="G62" s="72"/>
    </row>
    <row r="63" spans="1:7">
      <c r="D63" s="72"/>
      <c r="E63" s="183"/>
      <c r="F63" s="66"/>
      <c r="G63" s="72"/>
    </row>
    <row r="64" spans="1:7" ht="15">
      <c r="A64" s="71"/>
      <c r="B64" s="66"/>
      <c r="C64" s="91">
        <v>2631</v>
      </c>
      <c r="D64" s="72"/>
      <c r="E64" s="183"/>
      <c r="F64" s="66"/>
      <c r="G64" s="72"/>
    </row>
    <row r="65" spans="1:7" ht="15" thickBot="1">
      <c r="A65" s="73"/>
      <c r="B65" s="74"/>
      <c r="C65" s="74"/>
      <c r="D65" s="75"/>
      <c r="E65" s="236"/>
      <c r="F65" s="74"/>
      <c r="G65" s="75"/>
    </row>
    <row r="67" spans="1:7">
      <c r="C67">
        <v>23000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22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30">
      <c r="A22" s="162" t="s">
        <v>458</v>
      </c>
      <c r="B22" s="163"/>
      <c r="C22" s="163"/>
    </row>
    <row r="23" spans="1:3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28.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23</vt:i4>
      </vt:variant>
    </vt:vector>
  </HeadingPairs>
  <TitlesOfParts>
    <vt:vector size="23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Zwrot VAT</vt:lpstr>
      <vt:lpstr>Palety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2013-10-01T18:00:12Z</cp:lastPrinted>
  <dcterms:created xsi:type="dcterms:W3CDTF">2012-12-30T11:00:58Z</dcterms:created>
  <dcterms:modified xsi:type="dcterms:W3CDTF">2013-10-20T21:17:16Z</dcterms:modified>
</cp:coreProperties>
</file>