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3" activeTab="21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19_Sprint" sheetId="33" r:id="rId20"/>
    <sheet name="20_Sprint" sheetId="34" r:id="rId21"/>
    <sheet name="21_Sprint" sheetId="35" r:id="rId22"/>
    <sheet name="Pompy i ogrzewanie" sheetId="30" r:id="rId23"/>
    <sheet name="Drzwi" sheetId="28" r:id="rId24"/>
    <sheet name="Zwrot VAT" sheetId="22" r:id="rId25"/>
    <sheet name="Palety" sheetId="21" r:id="rId26"/>
    <sheet name="Brama garazowa" sheetId="16" r:id="rId27"/>
    <sheet name="Harmonogram2013" sheetId="26" r:id="rId28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B19" i="35"/>
  <c r="T70" i="21"/>
  <c r="T69"/>
  <c r="T68"/>
  <c r="T67"/>
  <c r="T66"/>
  <c r="T65"/>
  <c r="T64"/>
  <c r="T63"/>
  <c r="T62"/>
  <c r="T61"/>
  <c r="T60"/>
  <c r="T59"/>
  <c r="T58"/>
  <c r="T57"/>
  <c r="B24" i="34"/>
  <c r="H17" i="22"/>
  <c r="B24" i="33"/>
  <c r="Q72" i="21"/>
  <c r="H58"/>
  <c r="K58" s="1"/>
  <c r="N58" s="1"/>
  <c r="Q58" s="1"/>
  <c r="H59"/>
  <c r="K59" s="1"/>
  <c r="N59" s="1"/>
  <c r="Q59" s="1"/>
  <c r="H60"/>
  <c r="K60" s="1"/>
  <c r="N60" s="1"/>
  <c r="Q60" s="1"/>
  <c r="H61"/>
  <c r="K61" s="1"/>
  <c r="N61" s="1"/>
  <c r="Q61" s="1"/>
  <c r="H62"/>
  <c r="K62" s="1"/>
  <c r="N62" s="1"/>
  <c r="Q62" s="1"/>
  <c r="H63"/>
  <c r="K63" s="1"/>
  <c r="N63" s="1"/>
  <c r="Q63" s="1"/>
  <c r="H64"/>
  <c r="K64" s="1"/>
  <c r="N64" s="1"/>
  <c r="Q64" s="1"/>
  <c r="H65"/>
  <c r="K65" s="1"/>
  <c r="N65" s="1"/>
  <c r="Q65" s="1"/>
  <c r="H66"/>
  <c r="K66" s="1"/>
  <c r="N66" s="1"/>
  <c r="Q66" s="1"/>
  <c r="H67"/>
  <c r="K67" s="1"/>
  <c r="N67" s="1"/>
  <c r="Q67" s="1"/>
  <c r="H68"/>
  <c r="K68" s="1"/>
  <c r="N68" s="1"/>
  <c r="Q68" s="1"/>
  <c r="H69"/>
  <c r="K69" s="1"/>
  <c r="N69" s="1"/>
  <c r="Q69" s="1"/>
  <c r="H70"/>
  <c r="K70" s="1"/>
  <c r="N70" s="1"/>
  <c r="Q70" s="1"/>
  <c r="H57"/>
  <c r="K57" s="1"/>
  <c r="N57" s="1"/>
  <c r="Q57" s="1"/>
  <c r="M72"/>
  <c r="P72"/>
  <c r="G72"/>
  <c r="N51"/>
  <c r="N39"/>
  <c r="N40"/>
  <c r="N41"/>
  <c r="N42"/>
  <c r="N43"/>
  <c r="N44"/>
  <c r="N45"/>
  <c r="N46"/>
  <c r="N47"/>
  <c r="N48"/>
  <c r="N49"/>
  <c r="N50"/>
  <c r="N38"/>
  <c r="I24"/>
  <c r="I15"/>
  <c r="I19"/>
  <c r="I18"/>
  <c r="F22"/>
  <c r="H22"/>
  <c r="E22"/>
  <c r="I17"/>
  <c r="I16"/>
  <c r="I7"/>
  <c r="I8"/>
  <c r="I9"/>
  <c r="I10"/>
  <c r="I11"/>
  <c r="I12"/>
  <c r="I13"/>
  <c r="I6"/>
  <c r="H72" l="1"/>
  <c r="I22"/>
  <c r="E33" i="17"/>
  <c r="E26"/>
  <c r="E39" s="1"/>
  <c r="N72" i="21" l="1"/>
  <c r="E34" i="16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<sst xmlns="http://schemas.openxmlformats.org/spreadsheetml/2006/main" count="1616" uniqueCount="724">
  <si>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</si>
  <si>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</si>
  <si>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</si>
  <si>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</si>
  <si>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</si>
  <si>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</si>
  <si>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</si>
  <si>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</si>
  <si>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</si>
  <si>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</si>
  <si>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</si>
  <si>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</si>
  <si>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</si>
  <si>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</si>
  <si>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</si>
  <si>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</si>
  <si>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</si>
  <si>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</si>
  <si>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</si>
  <si>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</si>
  <si>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</si>
  <si>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</si>
  <si>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</si>
  <si>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</si>
  <si>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</si>
  <si>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</si>
  <si>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</si>
  <si>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</si>
  <si>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</si>
  <si>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</si>
  <si>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</si>
  <si>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</si>
  <si>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</si>
  <si>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</si>
  <si>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</si>
  <si>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</si>
  <si>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</si>
  <si>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</si>
  <si>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</si>
  <si>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</si>
  <si>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</si>
  <si>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</si>
  <si>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</si>
  <si>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</si>
  <si>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</si>
  <si>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</si>
  <si>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</si>
  <si>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</si>
  <si>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</si>
  <si>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</si>
  <si>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</si>
  <si>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</si>
  <si>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</si>
  <si>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</si>
  <si>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</si>
  <si>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</si>
  <si>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</si>
  <si>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</si>
  <si>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</si>
  <si>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</si>
  <si>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</si>
  <si>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</si>
  <si>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</si>
  <si>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</si>
  <si>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</si>
  <si>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</si>
  <si>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</si>
  <si>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</si>
  <si>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</si>
  <si>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</si>
  <si>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</si>
  <si>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</si>
  <si>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</si>
  <si>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</si>
  <si>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</si>
  <si>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</si>
  <si>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</si>
  <si>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</si>
  <si>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</si>
  <si>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</si>
  <si>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</si>
  <si>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</si>
  <si>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</si>
  <si>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</si>
  <si>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</si>
  <si>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</si>
  <si>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</si>
  <si>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</si>
  <si>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</si>
  <si>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</si>
  <si>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</si>
  <si>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</si>
  <si>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</si>
  <si>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</si>
  <si>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</si>
  <si>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</si>
  <si>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</si>
  <si>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</si>
  <si>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</si>
  <si>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</si>
  <si>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</si>
  <si>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</si>
  <si>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</si>
  <si>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</si>
  <si>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</si>
  <si>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</si>
  <si>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</si>
  <si>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</si>
  <si>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</si>
  <si>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</si>
  <si>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</si>
  <si>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</si>
  <si>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</si>
  <si>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</si>
  <si>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</si>
  <si>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</si>
  <si>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</si>
  <si>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</si>
  <si>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</si>
  <si>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</si>
  <si>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</si>
  <si>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</si>
  <si>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</si>
  <si>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</si>
  <si>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</si>
  <si>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</si>
  <si>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</si>
  <si>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</si>
  <si>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</si>
  <si>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</si>
  <si>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</si>
  <si>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</si>
  <si>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</si>
  <si>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</si>
  <si>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</si>
  <si>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</si>
  <si>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</si>
  <si>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</si>
  <si>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</si>
  <si>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</si>
  <si>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</si>
  <si>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</si>
  <si>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</si>
  <si>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</si>
  <si>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</si>
  <si>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</si>
  <si>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</si>
  <si>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</si>
  <si>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</si>
  <si>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</si>
  <si>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</si>
  <si>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</si>
  <si>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</si>
  <si>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</si>
  <si>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</si>
  <si>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</si>
  <si>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</si>
  <si>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</si>
  <si>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</si>
  <si>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</si>
  <si>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</si>
  <si>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</si>
  <si>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</si>
  <si>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</si>
  <si>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</si>
  <si>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</si>
  <si>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</si>
  <si>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</si>
  <si>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</si>
  <si>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</si>
  <si>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</si>
  <si>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</si>
  <si>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</si>
  <si>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</si>
  <si>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</si>
  <si>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</si>
  <si>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</si>
  <si>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</si>
  <si>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</si>
  <si>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</si>
  <si>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</si>
  <si>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</si>
  <si>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</si>
  <si>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</si>
  <si>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</si>
  <si>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</si>
  <si>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</si>
  <si>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</si>
  <si>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</si>
  <si>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</si>
  <si>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</si>
  <si>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</si>
  <si>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</si>
  <si>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</si>
  <si>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</si>
  <si>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</si>
  <si>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</si>
  <si>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</si>
  <si>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</si>
  <si>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</si>
  <si>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</si>
  <si>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</si>
  <si>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</si>
  <si>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</si>
  <si>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</si>
  <si>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</si>
  <si>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</si>
  <si>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</si>
  <si>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</si>
  <si>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</si>
  <si>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</si>
  <si>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</si>
  <si>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</si>
  <si>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</si>
  <si>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</si>
  <si>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</si>
  <si>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</si>
  <si>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</si>
  <si>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</si>
  <si>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</si>
  <si>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</si>
  <si>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</si>
  <si>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</si>
  <si>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</si>
  <si>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</si>
  <si>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</si>
  <si>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</si>
  <si>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</si>
  <si>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</si>
  <si>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</si>
  <si>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</si>
  <si>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</si>
  <si>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</si>
  <si>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</si>
  <si>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</si>
  <si>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</si>
  <si>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</si>
  <si>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</si>
  <si>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</si>
  <si>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</si>
  <si>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</si>
  <si>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</si>
  <si>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</si>
  <si>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</si>
  <si>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</si>
  <si>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</si>
  <si>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</si>
  <si>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</si>
  <si>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</si>
  <si>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</si>
  <si>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</si>
  <si>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</si>
  <si>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</si>
  <si>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</si>
  <si>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</si>
  <si>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</si>
  <si>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</si>
  <si>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</si>
  <si>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</si>
  <si>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</si>
  <si>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</si>
  <si>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</si>
  <si>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</si>
  <si>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</si>
  <si>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</si>
  <si>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</si>
  <si>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</si>
  <si>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</si>
  <si>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</si>
  <si>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</si>
  <si>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</si>
  <si>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</si>
  <si>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</si>
  <si>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</si>
  <si>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</si>
  <si>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</si>
  <si>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</si>
  <si>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</si>
  <si>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</si>
  <si>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</si>
  <si>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</si>
  <si>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</si>
  <si>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</si>
  <si>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</si>
  <si>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</si>
  <si>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</si>
  <si>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</si>
  <si>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</si>
  <si>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</si>
  <si>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</si>
  <si>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</si>
  <si>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</si>
  <si>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</si>
  <si>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</si>
  <si>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</si>
  <si>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</si>
  <si>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</si>
  <si>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</si>
  <si>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</si>
  <si>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</si>
  <si>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</si>
  <si>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</si>
  <si>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</si>
  <si>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</si>
  <si>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</si>
  <si>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</si>
  <si>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</si>
  <si>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</si>
  <si>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</si>
  <si>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</si>
  <si>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</si>
  <si>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</si>
  <si>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</si>
  <si>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</si>
  <si>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</si>
  <si>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</si>
  <si>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</si>
  <si>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</si>
  <si>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</si>
  <si>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</si>
  <si>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</si>
  <si>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</si>
  <si>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</si>
  <si>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</si>
  <si>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</si>
  <si>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</si>
  <si>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</si>
  <si>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</si>
  <si>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</si>
  <si>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</si>
  <si>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</si>
  <si>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</si>
  <si>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</si>
  <si>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</si>
  <si>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</si>
  <si>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</si>
  <si>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</si>
  <si>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</si>
  <si>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</si>
  <si>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</si>
  <si>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</si>
  <si>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</si>
  <si>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</si>
  <si>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</si>
  <si>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</si>
  <si>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</si>
  <si>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</si>
  <si>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</si>
  <si>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</si>
  <si>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</si>
  <si>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</si>
  <si>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</si>
  <si>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</si>
  <si>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</si>
  <si>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</si>
  <si>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</si>
  <si>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</si>
  <si>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</si>
  <si>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</si>
  <si>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</si>
  <si>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</si>
  <si>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</si>
  <si>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</si>
  <si>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</si>
  <si>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</si>
  <si>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</si>
  <si>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</si>
  <si>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</si>
  <si>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</si>
  <si>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</si>
  <si>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</si>
  <si>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</si>
  <si>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</si>
  <si>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</si>
  <si>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</si>
  <si>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</si>
  <si>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</si>
  <si>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</si>
  <si>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</si>
  <si>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</si>
  <si>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</si>
  <si>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</si>
  <si>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</si>
  <si>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</si>
  <si>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</si>
  <si>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</si>
  <si>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</si>
  <si>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</si>
  <si>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</si>
  <si>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</si>
  <si>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</si>
  <si>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</si>
  <si>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</si>
  <si>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</si>
  <si>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</si>
  <si>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</si>
  <si>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</si>
  <si>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</si>
  <si>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</si>
  <si>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</si>
  <si>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</si>
  <si>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</si>
  <si>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</si>
  <si>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</si>
  <si>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</si>
  <si>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</si>
  <si>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</si>
  <si>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</si>
  <si>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</si>
  <si>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</si>
  <si>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</si>
  <si>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</si>
  <si>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</si>
  <si>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</si>
  <si>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</si>
  <si>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</si>
  <si>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</si>
  <si>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</si>
  <si>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</si>
  <si>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</si>
  <si>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</si>
  <si>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</si>
  <si>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</si>
  <si>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</si>
  <si>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</si>
  <si>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</si>
  <si>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</si>
  <si>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</si>
  <si>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</si>
  <si>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</si>
  <si>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</si>
  <si>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</si>
  <si>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</si>
  <si>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</si>
  <si>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</si>
  <si>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</si>
  <si>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</si>
  <si>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</si>
  <si>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</si>
  <si>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</si>
  <si>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</si>
  <si>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</si>
  <si>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</si>
  <si>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</si>
  <si>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</si>
  <si>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</si>
  <si>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</si>
  <si>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</si>
  <si>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</si>
  <si>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</si>
  <si>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</si>
  <si>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</si>
  <si>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</si>
  <si>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</si>
  <si>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</si>
  <si>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</si>
  <si>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</si>
  <si>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</si>
  <si>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</si>
  <si>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</si>
  <si>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</si>
  <si>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</si>
  <si>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</si>
  <si>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</si>
  <si>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</si>
  <si>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</si>
  <si>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</si>
  <si>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</si>
  <si>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</si>
  <si>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</si>
  <si>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</si>
  <si>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</si>
  <si>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</si>
  <si>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</si>
  <si>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</si>
  <si>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</si>
  <si>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</si>
  <si>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</si>
  <si>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</si>
  <si>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</si>
  <si>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</si>
  <si>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</si>
  <si>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</si>
  <si>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</si>
  <si>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</si>
  <si>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</si>
  <si>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</si>
  <si>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</si>
  <si>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</si>
  <si>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</si>
  <si>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</si>
  <si>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</si>
  <si>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</si>
  <si>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</si>
  <si>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</si>
  <si>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</si>
  <si>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</si>
  <si>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</si>
  <si>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</si>
  <si>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</si>
  <si>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</si>
  <si>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</si>
  <si>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</si>
  <si>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</si>
  <si>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</si>
  <si>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</si>
  <si>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</si>
  <si>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</si>
  <si>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</si>
  <si>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</si>
  <si>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</si>
  <si>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</si>
  <si>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</si>
  <si>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</si>
  <si>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</si>
  <si>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</si>
  <si>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</si>
  <si>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</si>
  <si>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</si>
  <si>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</si>
  <si>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</si>
  <si>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</si>
  <si>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</si>
  <si>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</si>
  <si>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</si>
  <si>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</si>
  <si>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</si>
  <si>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</si>
  <si>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</si>
  <si>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</si>
  <si>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</si>
  <si>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</si>
  <si>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</si>
  <si>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</si>
  <si>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</si>
  <si>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</si>
  <si>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</si>
  <si>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</si>
  <si>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</si>
  <si>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</si>
  <si>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</si>
  <si>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</si>
  <si>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</si>
  <si>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</si>
  <si>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</si>
  <si>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</si>
  <si>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</si>
  <si>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</si>
  <si>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</si>
  <si>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</si>
  <si>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</si>
  <si>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</si>
  <si>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</si>
  <si>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</si>
  <si>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</si>
  <si>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</si>
  <si>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</si>
  <si>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</si>
  <si>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</si>
  <si>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</si>
  <si>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</si>
  <si>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</si>
  <si>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</si>
  <si>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</si>
  <si>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</si>
  <si>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</si>
  <si>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</si>
  <si>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</si>
  <si>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</si>
  <si>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</si>
  <si>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</si>
  <si>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</si>
  <si>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</si>
  <si>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</si>
  <si>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</si>
  <si>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</si>
  <si>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</si>
  <si>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</si>
  <si>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</si>
  <si>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</si>
  <si>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</si>
  <si>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</si>
  <si>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</si>
  <si>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</si>
  <si>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</si>
  <si>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</si>
  <si>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</si>
  <si>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</si>
  <si>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</si>
  <si>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</si>
  <si>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</si>
  <si>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</si>
  <si>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</si>
  <si>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</si>
  <si>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</si>
  <si>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</si>
  <si>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</si>
  <si>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</si>
  <si>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</si>
  <si>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</si>
  <si>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</si>
  <si>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</si>
  <si>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</si>
  <si>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</si>
  <si>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</si>
  <si>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</si>
  <si>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</si>
  <si>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</si>
  <si>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</si>
  <si>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</si>
  <si>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</si>
  <si>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</si>
  <si>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</si>
  <si>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</si>
  <si>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</si>
  <si>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</si>
  <si>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</si>
  <si>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</si>
  <si>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</si>
  <si>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</si>
  <si>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</si>
  <si>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</si>
  <si>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</si>
  <si>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</si>
  <si>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</si>
  <si>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</si>
  <si>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</si>
  <si>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</si>
  <si>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</si>
  <si>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</si>
  <si>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</si>
  <si>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</si>
  <si>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</si>
  <si>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</si>
  <si>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</si>
  <si>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</si>
  <si>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</si>
  <si>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</si>
  <si>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</si>
  <si>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</si>
  <si>
    <t>Dach</t>
  </si>
  <si>
    <t>Przypilnować dostarczenia dachówek krańcowych lewych</t>
  </si>
  <si>
    <t>Przypilnować wystawienia faktury korygującej na palety (9szt) i dachówe prawych (48szt)</t>
  </si>
  <si>
    <t>7773/T/11/2013</t>
  </si>
  <si>
    <t>zwrot1</t>
  </si>
  <si>
    <t>KFS</t>
  </si>
  <si>
    <t>Zwrot2</t>
  </si>
  <si>
    <t>Różnica</t>
  </si>
  <si>
    <t>Przelew</t>
  </si>
  <si>
    <t>874/T/09/2013</t>
  </si>
  <si>
    <t>875/T/09/2013</t>
  </si>
  <si>
    <t>876/T/09/2013</t>
  </si>
  <si>
    <t>877/T/09/2013</t>
  </si>
  <si>
    <t>1080/T/11/2013</t>
  </si>
  <si>
    <t>1081/T/11/2013</t>
  </si>
  <si>
    <t>1149/T/12/2013</t>
  </si>
  <si>
    <t>1150/T/12/2013</t>
  </si>
  <si>
    <t>1151/T/12/2013</t>
  </si>
  <si>
    <t>1152/T/12/2013</t>
  </si>
  <si>
    <t>1153/T/12/2013</t>
  </si>
  <si>
    <t>Różnica (na budowie)</t>
  </si>
  <si>
    <t>KFS z 2013-11-19</t>
  </si>
  <si>
    <t>Na budowie</t>
  </si>
  <si>
    <t>Zwrot 1 - 2013-09-28</t>
  </si>
  <si>
    <t>Dokumenty przewozowe:</t>
  </si>
  <si>
    <t>Na dokumencie WZ 8124/T/11/2013 jest potwierdzenie odbioru 21szt palet silpro (załącznik DSC00166)</t>
  </si>
  <si>
    <t>Na dokumencie WZ 8454/T/11/2013 jest potwierdzenie odbioru 25szt palet silpro (załącznik DSC00165)</t>
  </si>
  <si>
    <t>Na dokumencie typu 'Dowód dostawy' jest potwierdzenie odbioru 24szt palet silpro (załącznik DSC00168 oraz DSC00171)</t>
  </si>
  <si>
    <t>Na korektach KFS z dnia 2013-11-17 rozliczono 8szt</t>
  </si>
  <si>
    <t>Na korektach KFS z dnia 2013-12-05 rozliczono 25szt</t>
  </si>
  <si>
    <t>Na dokumencie typu 'Dowód dostawy' jest potwierdzenie odbioru 7szt palet silpro i 2szt zwykła (załącznik 20131107)</t>
  </si>
  <si>
    <t xml:space="preserve">KFS </t>
  </si>
  <si>
    <t>964/T/10/2013</t>
  </si>
  <si>
    <t>Na dokumencie WZ 7275/T/09/2013 jest potwierdzenie odbioru 25szt palet silpro (załącznik )</t>
  </si>
  <si>
    <t>Na korektach KFS z dnia 2013-09-28 rozliczono 25szt</t>
  </si>
  <si>
    <t>Zwrot2 - 2013-10-24</t>
  </si>
  <si>
    <t>Zwrot3 - 2013-11-17</t>
  </si>
  <si>
    <t>Zwrot4 - 2013-12-05</t>
  </si>
  <si>
    <t>Na korekcie KFS z dnia 2013-10-22 rozliczono 24szt</t>
  </si>
  <si>
    <t>Łącznie zwrócono w czterech powyższych odbiorach 102szt palet SilPro i 2szt paleta zwykła</t>
  </si>
  <si>
    <t>Łącznie rozliczono 82szt palet SilPro</t>
  </si>
  <si>
    <t>Proszę o rozliczenie pozostałych 20 zwróconych palet SilPro i 2 palet zwykłych</t>
  </si>
  <si>
    <t>Zakup gumiaków = 5SP</t>
  </si>
  <si>
    <t>Rozliczyć z Nowakiem gąsiora</t>
  </si>
  <si>
    <t>Zrobić zdjęcie zęba</t>
  </si>
  <si>
    <t>Zorganizować spotkanie z Marcusem</t>
  </si>
  <si>
    <t>Pon</t>
  </si>
  <si>
    <t>Poszukać w hurtowniach 2 gąsiory i kominki i zamówić</t>
  </si>
  <si>
    <t>Dowiedzieć się ile dokładnie kominków wentylacyjnych dokupić</t>
  </si>
  <si>
    <t>Rozliczenie transzy - ponaglenie</t>
  </si>
  <si>
    <t>Vat - dach</t>
  </si>
  <si>
    <t>Poznać ofertę Nowaka na ocieplenie dachu i wykonanie stryszku</t>
  </si>
  <si>
    <t>Poznac ofertę Marcusa na ocieplenie dachu i wykonanie stryszku</t>
  </si>
  <si>
    <t>Wybrać wykonawcę ocieplenia dachu i wykonanie stryszku</t>
  </si>
  <si>
    <t>Vat - tynki</t>
  </si>
  <si>
    <t>Vat - podłogi</t>
  </si>
  <si>
    <t>Projekt podłóg (materiał na poszczególne pomieszczenia) - salon/jadalnia</t>
  </si>
  <si>
    <t>Projekt podłóg (materiał na poszczególne pomieszczenia) - sypialnie</t>
  </si>
  <si>
    <t>Poznać liste zakupów materiałów (wełna, regipsy, podłoga stryszku, schodki, itp.)</t>
  </si>
  <si>
    <t>Poznać listę zakupów materiałów na tynki/gipsy (i ilości)</t>
  </si>
  <si>
    <t>Projekt podłóg (materiał na poszczególne pomieszczenia) - pom gospodarcze, garaż</t>
  </si>
  <si>
    <t>Uzgodnić z Gazownią nową umowę</t>
  </si>
  <si>
    <t>metraż</t>
  </si>
  <si>
    <t>cenam2</t>
  </si>
  <si>
    <t>zysk</t>
  </si>
  <si>
    <t xml:space="preserve">Płytki do garażu: wytrzymałosc na zginanie &gt;=35N/mm2; </t>
  </si>
  <si>
    <t>antyposlozgowosc, min R9</t>
  </si>
  <si>
    <t>Mohs, 7-8</t>
  </si>
  <si>
    <t>Scieranie 4-5</t>
  </si>
  <si>
    <t>Opoczno</t>
  </si>
  <si>
    <t>Zwrot5 - 2013-12-18</t>
  </si>
  <si>
    <t>1204/T/12/2013</t>
  </si>
  <si>
    <t>1206/T/12/2013</t>
  </si>
  <si>
    <t>1207/T/12/2013</t>
  </si>
  <si>
    <t>1208/T/12/2013</t>
  </si>
  <si>
    <t>Przekazać Manexowi liste zakupów materiałów (wełna, regipsy, podłoga stryszku)</t>
  </si>
  <si>
    <t>Vat - płytki</t>
  </si>
  <si>
    <t>Zamówić płytki</t>
  </si>
  <si>
    <t>Ustalić ceny i termin wystawienia faktur w 2013 z 2 hurtowniami</t>
  </si>
  <si>
    <t>Przypomnieć Nowakowi o kominku i posprzątaniu dachu, rynien i daszków</t>
  </si>
  <si>
    <t>Przygotować kasę dla Nowaka</t>
  </si>
  <si>
    <t>Dowiedzieć się ile kasy na rozliczenie na wtorek</t>
  </si>
  <si>
    <t>Dowiedzieć się, czy pracują w Kątach we wtorek</t>
  </si>
  <si>
    <t>Zapłacić Nowakowi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</si>
</sst>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  <family val="2"/>
      <charset val="238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7" tint="-0.499984740745262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0"/>
      <name val="Tahoma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0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  <xf numFmtId="0" fontId="26" fillId="0" borderId="1" xfId="0" applyFont="1" applyBorder="1"/>
    <xf numFmtId="0" fontId="27" fillId="0" borderId="1" xfId="0" applyFont="1" applyBorder="1"/>
    <xf numFmtId="0" fontId="27" fillId="0" borderId="48" xfId="0" applyFont="1" applyFill="1" applyBorder="1"/>
    <xf numFmtId="0" fontId="27" fillId="0" borderId="27" xfId="0" applyFont="1" applyFill="1" applyBorder="1"/>
    <xf numFmtId="14" fontId="0" fillId="0" borderId="0" xfId="0" applyNumberFormat="1"/>
    <xf numFmtId="0" fontId="0" fillId="0" borderId="48" xfId="0" applyFill="1" applyBorder="1"/>
    <xf numFmtId="0" fontId="0" fillId="0" borderId="46" xfId="0" applyBorder="1"/>
    <xf numFmtId="0" fontId="0" fillId="0" borderId="45" xfId="0" applyBorder="1"/>
    <xf numFmtId="0" fontId="0" fillId="0" borderId="6" xfId="0" applyBorder="1"/>
    <xf numFmtId="0" fontId="0" fillId="0" borderId="6" xfId="0" applyFill="1" applyBorder="1"/>
    <xf numFmtId="0" fontId="0" fillId="0" borderId="13" xfId="0" applyFill="1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13" fillId="0" borderId="15" xfId="0" applyFont="1" applyBorder="1"/>
    <xf numFmtId="0" fontId="28" fillId="0" borderId="15" xfId="0" applyFont="1" applyBorder="1"/>
    <xf numFmtId="0" fontId="23" fillId="0" borderId="8" xfId="0" applyFont="1" applyFill="1" applyBorder="1"/>
    <xf numFmtId="0" fontId="28" fillId="0" borderId="0" xfId="0" applyFont="1"/>
    <xf numFmtId="0" fontId="16" fillId="19" borderId="55" xfId="0" applyFont="1" applyFill="1" applyBorder="1"/>
    <xf numFmtId="0" fontId="16" fillId="19" borderId="56" xfId="0" applyFont="1" applyFill="1" applyBorder="1"/>
    <xf numFmtId="0" fontId="16" fillId="19" borderId="56" xfId="0" applyFont="1" applyFill="1" applyBorder="1" applyAlignment="1">
      <alignment horizontal="center"/>
    </xf>
    <xf numFmtId="0" fontId="16" fillId="19" borderId="57" xfId="0" applyFont="1" applyFill="1" applyBorder="1" applyAlignment="1">
      <alignment horizontal="center"/>
    </xf>
    <xf numFmtId="0" fontId="16" fillId="19" borderId="25" xfId="0" applyFont="1" applyFill="1" applyBorder="1" applyAlignment="1">
      <alignment horizontal="center" wrapText="1"/>
    </xf>
    <xf numFmtId="0" fontId="7" fillId="20" borderId="1" xfId="0" applyFont="1" applyFill="1" applyBorder="1"/>
    <xf numFmtId="0" fontId="7" fillId="20" borderId="5" xfId="0" applyFont="1" applyFill="1" applyBorder="1"/>
    <xf numFmtId="0" fontId="7" fillId="20" borderId="6" xfId="0" applyFont="1" applyFill="1" applyBorder="1"/>
    <xf numFmtId="0" fontId="7" fillId="20" borderId="6" xfId="0" applyFont="1" applyFill="1" applyBorder="1" applyAlignment="1">
      <alignment wrapText="1"/>
    </xf>
    <xf numFmtId="0" fontId="7" fillId="20" borderId="8" xfId="0" applyFont="1" applyFill="1" applyBorder="1" applyAlignment="1">
      <alignment wrapText="1"/>
    </xf>
    <xf numFmtId="0" fontId="7" fillId="20" borderId="7" xfId="0" applyFont="1" applyFill="1" applyBorder="1"/>
    <xf numFmtId="0" fontId="7" fillId="20" borderId="9" xfId="0" applyFont="1" applyFill="1" applyBorder="1"/>
    <xf numFmtId="0" fontId="7" fillId="20" borderId="8" xfId="0" applyFont="1" applyFill="1" applyBorder="1"/>
    <xf numFmtId="0" fontId="29" fillId="0" borderId="1" xfId="0" applyFont="1" applyFill="1" applyBorder="1"/>
    <xf numFmtId="0" fontId="29" fillId="0" borderId="5" xfId="0" applyFont="1" applyFill="1" applyBorder="1"/>
    <xf numFmtId="0" fontId="29" fillId="0" borderId="6" xfId="0" applyFont="1" applyFill="1" applyBorder="1"/>
    <xf numFmtId="0" fontId="29" fillId="0" borderId="6" xfId="0" applyFont="1" applyFill="1" applyBorder="1" applyAlignment="1">
      <alignment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2">
    <cellStyle name="Hiperłącze" xfId="1" builtinId="8"/>
    <cellStyle name="Normalny" xfId="0" builtinId="0"/>
  </cellStyles>
  <dxfs count="200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789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101429632"/>
        <c:axId val="101431168"/>
      </c:lineChart>
      <c:catAx>
        <c:axId val="101429632"/>
        <c:scaling>
          <c:orientation val="minMax"/>
        </c:scaling>
        <c:axPos val="b"/>
        <c:numFmt formatCode="yyyy/mm/dd" sourceLinked="1"/>
        <c:tickLblPos val="nextTo"/>
        <c:crossAx val="101431168"/>
        <c:crosses val="autoZero"/>
        <c:lblAlgn val="ctr"/>
        <c:lblOffset val="100"/>
      </c:catAx>
      <c:valAx>
        <c:axId val="10143116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10142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74"/>
          <c:y val="0.29353966170895995"/>
          <c:w val="0.11894812645906698"/>
          <c:h val="0.22334823203957854"/>
        </c:manualLayout>
      </c:layout>
    </c:legend>
    <c:plotVisOnly val="1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101517952"/>
        <c:axId val="101523840"/>
      </c:lineChart>
      <c:dateAx>
        <c:axId val="101517952"/>
        <c:scaling>
          <c:orientation val="minMax"/>
        </c:scaling>
        <c:axPos val="b"/>
        <c:numFmt formatCode="yyyy/mm/dd" sourceLinked="1"/>
        <c:tickLblPos val="nextTo"/>
        <c:crossAx val="101523840"/>
        <c:crosses val="autoZero"/>
        <c:auto val="1"/>
        <c:lblOffset val="100"/>
      </c:dateAx>
      <c:valAx>
        <c:axId val="10152384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101517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101602432"/>
        <c:axId val="101603968"/>
      </c:lineChart>
      <c:dateAx>
        <c:axId val="101602432"/>
        <c:scaling>
          <c:orientation val="minMax"/>
        </c:scaling>
        <c:axPos val="b"/>
        <c:numFmt formatCode="yyyy/mm/dd" sourceLinked="1"/>
        <c:tickLblPos val="nextTo"/>
        <c:crossAx val="101603968"/>
        <c:crosses val="autoZero"/>
        <c:auto val="1"/>
        <c:lblOffset val="100"/>
      </c:dateAx>
      <c:valAx>
        <c:axId val="10160396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101602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101746944"/>
        <c:axId val="101756928"/>
      </c:lineChart>
      <c:dateAx>
        <c:axId val="101746944"/>
        <c:scaling>
          <c:orientation val="minMax"/>
        </c:scaling>
        <c:axPos val="b"/>
        <c:numFmt formatCode="yyyy/mm/dd" sourceLinked="1"/>
        <c:majorTickMark val="in"/>
        <c:tickLblPos val="nextTo"/>
        <c:crossAx val="101756928"/>
        <c:crosses val="autoZero"/>
        <c:auto val="1"/>
        <c:lblOffset val="100"/>
      </c:dateAx>
      <c:valAx>
        <c:axId val="101756928"/>
        <c:scaling>
          <c:orientation val="minMax"/>
        </c:scaling>
        <c:axPos val="l"/>
        <c:majorGridlines/>
        <c:numFmt formatCode="General" sourceLinked="1"/>
        <c:tickLblPos val="nextTo"/>
        <c:crossAx val="101746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677"/>
          <c:y val="3.2882035578886665E-2"/>
          <c:w val="0.65643820838184763"/>
          <c:h val="0.63861876640421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101888384"/>
        <c:axId val="101889920"/>
      </c:lineChart>
      <c:dateAx>
        <c:axId val="101888384"/>
        <c:scaling>
          <c:orientation val="minMax"/>
        </c:scaling>
        <c:axPos val="b"/>
        <c:numFmt formatCode="yyyy/mm/dd" sourceLinked="1"/>
        <c:majorTickMark val="in"/>
        <c:tickLblPos val="nextTo"/>
        <c:crossAx val="101889920"/>
        <c:crosses val="autoZero"/>
        <c:auto val="1"/>
        <c:lblOffset val="100"/>
      </c:dateAx>
      <c:valAx>
        <c:axId val="10188992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101888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99" dataDxfId="197" headerRowBorderDxfId="198" tableBorderDxfId="196" totalsRowBorderDxfId="195">
  <autoFilter ref="A1:F43"/>
  <tableColumns count="6">
    <tableColumn id="1" name="Id" dataDxfId="194"/>
    <tableColumn id="2" name="Priorytet" dataDxfId="193"/>
    <tableColumn id="3" name="Rozmiar" dataDxfId="192"/>
    <tableColumn id="4" name="Nr Sprintu" dataDxfId="191"/>
    <tableColumn id="5" name="Chcę" dataDxfId="190"/>
    <tableColumn id="6" name="Aby" dataDxfId="189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87" tableBorderDxfId="86" totalsRowBorderDxfId="85">
  <autoFilter ref="A2:D13"/>
  <tableColumns count="4">
    <tableColumn id="1" name="Lp" dataDxfId="84"/>
    <tableColumn id="2" name="Status" dataDxfId="83"/>
    <tableColumn id="3" name="Realizator" dataDxfId="82"/>
    <tableColumn id="4" name="Zadanie" dataDxfId="81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80" tableBorderDxfId="79" totalsRowBorderDxfId="78">
  <autoFilter ref="A2:D28"/>
  <tableColumns count="4">
    <tableColumn id="1" name="Lp" dataDxfId="77"/>
    <tableColumn id="2" name="Status" dataDxfId="76"/>
    <tableColumn id="3" name="Realizator" dataDxfId="75"/>
    <tableColumn id="4" name="Zadanie" dataDxfId="74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73" dataDxfId="71" headerRowBorderDxfId="72" tableBorderDxfId="70" totalsRowBorderDxfId="69">
  <autoFilter ref="A3:D19"/>
  <tableColumns count="4">
    <tableColumn id="1" name="Lp" dataDxfId="68"/>
    <tableColumn id="2" name="Status" dataDxfId="67"/>
    <tableColumn id="3" name="Realizator" dataDxfId="66"/>
    <tableColumn id="4" name="Zadanie" dataDxfId="65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64" tableBorderDxfId="63" totalsRowBorderDxfId="62">
  <autoFilter ref="A4:D20">
    <filterColumn colId="1"/>
  </autoFilter>
  <tableColumns count="4">
    <tableColumn id="1" name="Lp" dataDxfId="61"/>
    <tableColumn id="2" name="Kolumna1" dataDxfId="60"/>
    <tableColumn id="3" name="Realizator" dataDxfId="59"/>
    <tableColumn id="4" name="Zadanie" dataDxfId="58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57" tableBorderDxfId="56" totalsRowBorderDxfId="55">
  <autoFilter ref="B4:F29">
    <filterColumn colId="3"/>
  </autoFilter>
  <tableColumns count="5">
    <tableColumn id="1" name="Lp" dataDxfId="54"/>
    <tableColumn id="2" name="Status" dataDxfId="53"/>
    <tableColumn id="3" name="Realizator" dataDxfId="52"/>
    <tableColumn id="5" name="Zakres" dataDxfId="51"/>
    <tableColumn id="4" name="Zadanie" dataDxfId="50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49" tableBorderDxfId="48" totalsRowBorderDxfId="47">
  <autoFilter ref="B2:F24"/>
  <tableColumns count="5">
    <tableColumn id="1" name="Lp" dataDxfId="46"/>
    <tableColumn id="2" name="Status" dataDxfId="45"/>
    <tableColumn id="3" name="Realizator" dataDxfId="44"/>
    <tableColumn id="5" name="Zakres" dataDxfId="43"/>
    <tableColumn id="4" name="Zadanie" dataDxfId="42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41" tableBorderDxfId="40" totalsRowBorderDxfId="39">
  <autoFilter ref="B3:G29">
    <filterColumn colId="5"/>
  </autoFilter>
  <tableColumns count="6">
    <tableColumn id="1" name="Lp" dataDxfId="38"/>
    <tableColumn id="2" name="Status" dataDxfId="37"/>
    <tableColumn id="3" name="Realizator" dataDxfId="36"/>
    <tableColumn id="5" name="Zakres" dataDxfId="35"/>
    <tableColumn id="4" name="Zadanie" dataDxfId="34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33" dataDxfId="31" headerRowBorderDxfId="32" tableBorderDxfId="30" totalsRowBorderDxfId="29">
  <autoFilter ref="B2:F27"/>
  <tableColumns count="5">
    <tableColumn id="1" name="Kolumna1" dataDxfId="28"/>
    <tableColumn id="2" name="Kolumna2" dataDxfId="27"/>
    <tableColumn id="3" name="Kolumna3" dataDxfId="26"/>
    <tableColumn id="4" name="Kolumna4" dataDxfId="25"/>
    <tableColumn id="5" name="Kolumna5" dataDxfId="24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23" dataDxfId="21" headerRowBorderDxfId="22" tableBorderDxfId="20" totalsRowBorderDxfId="19">
  <autoFilter ref="B4:F24"/>
  <tableColumns count="5">
    <tableColumn id="1" name="SP" dataDxfId="18"/>
    <tableColumn id="2" name="Status" dataDxfId="17"/>
    <tableColumn id="3" name="Realizator" dataDxfId="16"/>
    <tableColumn id="4" name="Zakres" dataDxfId="15"/>
    <tableColumn id="5" name="Zadanie" dataDxfId="14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19" name="Tabela19" displayName="Tabela19" ref="B3:G24" totalsRowCount="1" headerRowBorderDxfId="13" tableBorderDxfId="12" totalsRowBorderDxfId="11">
  <autoFilter ref="B3:G23">
    <filterColumn colId="5"/>
  </autoFilter>
  <tableColumns count="6">
    <tableColumn id="1" name="SP" totalsRowFunction="sum" dataDxfId="10" totalsRowDxfId="9"/>
    <tableColumn id="2" name="Status" dataDxfId="8" totalsRowDxfId="7"/>
    <tableColumn id="3" name="Realizator" dataDxfId="6" totalsRowDxfId="5"/>
    <tableColumn id="4" name="Zakres" dataDxfId="4" totalsRowDxfId="3"/>
    <tableColumn id="5" name="Zadanie" dataDxfId="2" totalsRowDxfId="1"/>
    <tableColumn id="6" name="Kolumna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88" dataDxfId="187">
  <autoFilter ref="A4:F20"/>
  <tableColumns count="6">
    <tableColumn id="1" name="Id" dataDxfId="186"/>
    <tableColumn id="2" name="Status" dataDxfId="185"/>
    <tableColumn id="3" name="Realizator" dataDxfId="184"/>
    <tableColumn id="4" name="Rozmiar początkowy [h]" dataDxfId="183"/>
    <tableColumn id="5" name="Pozostało [h]" dataDxfId="182"/>
    <tableColumn id="6" name="Zadanie" dataDxfId="18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80" dataDxfId="179" tableBorderDxfId="178">
  <autoFilter ref="A4:F23"/>
  <tableColumns count="6">
    <tableColumn id="1" name="Id" totalsRowLabel="suma" dataDxfId="177" totalsRowDxfId="176"/>
    <tableColumn id="2" name="Status" dataDxfId="175" totalsRowDxfId="174"/>
    <tableColumn id="3" name="Realizator" dataDxfId="173" totalsRowDxfId="172"/>
    <tableColumn id="4" name="Rozmiar początkowy [h]" totalsRowFunction="custom" dataDxfId="171" totalsRowDxfId="170">
      <totalsRowFormula>SUM([Rozmiar początkowy '[h']])</totalsRowFormula>
    </tableColumn>
    <tableColumn id="5" name="Pozostało [h]" totalsRowFunction="custom" dataDxfId="169" totalsRowDxfId="168">
      <totalsRowFormula>SUM([Pozostało '[h']])</totalsRowFormula>
    </tableColumn>
    <tableColumn id="6" name="Zadanie" dataDxfId="167" totalsRowDxfId="16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65" dataDxfId="163" headerRowBorderDxfId="164" tableBorderDxfId="162" totalsRowBorderDxfId="161">
  <autoFilter ref="A6:F29"/>
  <tableColumns count="6">
    <tableColumn id="1" name="Id" dataDxfId="160"/>
    <tableColumn id="2" name="Status" dataDxfId="159"/>
    <tableColumn id="3" name="Realizator" dataDxfId="158"/>
    <tableColumn id="4" name="Rozmiar początkowy [h]" dataDxfId="157"/>
    <tableColumn id="5" name="Pozostało [h]" dataDxfId="156"/>
    <tableColumn id="6" name="Zadanie" dataDxfId="15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54" dataDxfId="152" headerRowBorderDxfId="153" tableBorderDxfId="151" totalsRowBorderDxfId="150">
  <autoFilter ref="A5:F15"/>
  <tableColumns count="6">
    <tableColumn id="1" name="Kolumna1" dataDxfId="149" totalsRowDxfId="148"/>
    <tableColumn id="2" name="Sprzedać mieszkanie." dataDxfId="147" totalsRowDxfId="146"/>
    <tableColumn id="3" name="Realizator" dataDxfId="145" totalsRowDxfId="144"/>
    <tableColumn id="4" name="Rozmiar początkowy [h]" totalsRowFunction="sum" dataDxfId="143" totalsRowDxfId="142"/>
    <tableColumn id="5" name="Pozostało [h]" totalsRowFunction="sum" dataDxfId="141" totalsRowDxfId="140"/>
    <tableColumn id="6" name="Zadanie" dataDxfId="139" totalsRowDxfId="1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37" dataDxfId="135" headerRowBorderDxfId="136" tableBorderDxfId="134" totalsRowBorderDxfId="133">
  <autoFilter ref="A5:F29"/>
  <tableColumns count="6">
    <tableColumn id="1" name="Kolumna1" dataDxfId="132" totalsRowDxfId="131"/>
    <tableColumn id="2" name="Status" dataDxfId="130" totalsRowDxfId="129"/>
    <tableColumn id="3" name="Realizator" dataDxfId="128" totalsRowDxfId="127"/>
    <tableColumn id="4" name="Rozmiar &#10;początkowy [h]" totalsRowFunction="sum" dataDxfId="126" totalsRowDxfId="125"/>
    <tableColumn id="5" name="Pozo-&#10;stało [h]" totalsRowFunction="sum" dataDxfId="124" totalsRowDxfId="123"/>
    <tableColumn id="6" name="Zadanie" dataDxfId="122" totalsRowDxfId="1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20" dataDxfId="118" headerRowBorderDxfId="119" tableBorderDxfId="117" totalsRowBorderDxfId="116">
  <autoFilter ref="A5:F48"/>
  <tableColumns count="6">
    <tableColumn id="1" name="Kolumna1" dataDxfId="115" totalsRowDxfId="114"/>
    <tableColumn id="2" name="Status" dataDxfId="113" totalsRowDxfId="112"/>
    <tableColumn id="3" name="Realizator" dataDxfId="111" totalsRowDxfId="110"/>
    <tableColumn id="4" name="Rozmiar &#10;początkowy [h]" totalsRowFunction="sum" dataDxfId="109" totalsRowDxfId="108"/>
    <tableColumn id="5" name="Pozo-&#10;stało [h]" totalsRowFunction="sum" dataDxfId="107" totalsRowDxfId="106"/>
    <tableColumn id="6" name="Zadanie" dataDxfId="105" totalsRowDxfId="104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102" headerRowBorderDxfId="103" tableBorderDxfId="101" totalsRowBorderDxfId="100">
  <autoFilter ref="A5:F23"/>
  <tableColumns count="6">
    <tableColumn id="1" name="Lp" dataDxfId="99"/>
    <tableColumn id="2" name="Status" dataDxfId="98"/>
    <tableColumn id="3" name="Realizator" dataDxfId="97"/>
    <tableColumn id="4" name="Rozmiar &#10;początkowy [h]" dataDxfId="96"/>
    <tableColumn id="5" name="Pozo-&#10;stało [h]" dataDxfId="95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94" tableBorderDxfId="93" totalsRowBorderDxfId="92">
  <autoFilter ref="A3:D10"/>
  <tableColumns count="4">
    <tableColumn id="1" name="Lp" dataDxfId="91"/>
    <tableColumn id="2" name="Status" dataDxfId="90"/>
    <tableColumn id="3" name="Realizator" dataDxfId="89"/>
    <tableColumn id="4" name="Zadanie" dataDxfId="8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490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506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495</v>
      </c>
      <c r="F11" s="111" t="s">
        <v>496</v>
      </c>
    </row>
    <row r="12" spans="2:6">
      <c r="B12" s="42"/>
      <c r="C12" s="42" t="s">
        <v>71</v>
      </c>
      <c r="D12" s="44"/>
      <c r="E12" s="44"/>
      <c r="F12" s="111" t="s">
        <v>497</v>
      </c>
    </row>
    <row r="13" spans="2:6">
      <c r="B13" s="42"/>
      <c r="C13" s="42" t="s">
        <v>71</v>
      </c>
      <c r="D13" s="44" t="s">
        <v>73</v>
      </c>
      <c r="E13" s="44"/>
      <c r="F13" s="111" t="s">
        <v>498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492</v>
      </c>
    </row>
    <row r="16" spans="2:6">
      <c r="B16" s="49"/>
      <c r="C16" s="173" t="s">
        <v>71</v>
      </c>
      <c r="D16" s="174" t="s">
        <v>72</v>
      </c>
      <c r="E16" s="44"/>
      <c r="F16" s="167" t="s">
        <v>493</v>
      </c>
    </row>
    <row r="17" spans="2:6">
      <c r="B17" s="173"/>
      <c r="C17" s="42" t="s">
        <v>71</v>
      </c>
      <c r="D17" s="44" t="s">
        <v>72</v>
      </c>
      <c r="E17" s="174"/>
      <c r="F17" s="175" t="s">
        <v>494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491</v>
      </c>
      <c r="F19" s="111" t="s">
        <v>502</v>
      </c>
    </row>
    <row r="20" spans="2:6">
      <c r="B20" s="42"/>
      <c r="C20" s="173" t="s">
        <v>71</v>
      </c>
      <c r="D20" s="174" t="s">
        <v>72</v>
      </c>
      <c r="E20" s="44"/>
      <c r="F20" s="111" t="s">
        <v>503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499</v>
      </c>
    </row>
    <row r="23" spans="2:6">
      <c r="B23" s="173"/>
      <c r="C23" s="173" t="s">
        <v>71</v>
      </c>
      <c r="D23" s="174" t="s">
        <v>73</v>
      </c>
      <c r="E23" s="174"/>
      <c r="F23" s="175" t="s">
        <v>500</v>
      </c>
    </row>
    <row r="24" spans="2:6">
      <c r="B24" s="173"/>
      <c r="C24" s="173"/>
      <c r="D24" s="174"/>
      <c r="E24" s="174"/>
      <c r="F24" s="175" t="s">
        <v>501</v>
      </c>
    </row>
    <row r="25" spans="2:6">
      <c r="B25" s="173"/>
      <c r="C25" s="173" t="s">
        <v>71</v>
      </c>
      <c r="D25" s="174" t="s">
        <v>73</v>
      </c>
      <c r="E25" s="180"/>
      <c r="F25" s="175" t="s">
        <v>509</v>
      </c>
    </row>
    <row r="26" spans="2:6">
      <c r="B26" s="173"/>
      <c r="C26" s="173"/>
      <c r="D26" s="174"/>
      <c r="E26" s="180"/>
      <c r="F26" s="175" t="s">
        <v>510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504</v>
      </c>
      <c r="F28" s="167" t="s">
        <v>505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506</v>
      </c>
      <c r="F2" s="171" t="s">
        <v>12</v>
      </c>
    </row>
    <row r="3" spans="2:6">
      <c r="B3" s="42">
        <v>1</v>
      </c>
      <c r="C3" s="42" t="s">
        <v>532</v>
      </c>
      <c r="D3" s="174" t="s">
        <v>72</v>
      </c>
      <c r="E3" s="45" t="s">
        <v>511</v>
      </c>
      <c r="F3" s="111" t="s">
        <v>512</v>
      </c>
    </row>
    <row r="4" spans="2:6">
      <c r="B4" s="42">
        <v>2</v>
      </c>
      <c r="C4" s="42" t="s">
        <v>532</v>
      </c>
      <c r="D4" s="174" t="s">
        <v>72</v>
      </c>
      <c r="E4" s="45"/>
      <c r="F4" s="111" t="s">
        <v>513</v>
      </c>
    </row>
    <row r="5" spans="2:6">
      <c r="B5" s="42">
        <v>3</v>
      </c>
      <c r="C5" s="42" t="s">
        <v>532</v>
      </c>
      <c r="D5" s="174" t="s">
        <v>72</v>
      </c>
      <c r="E5" s="45"/>
      <c r="F5" s="111" t="s">
        <v>514</v>
      </c>
    </row>
    <row r="6" spans="2:6">
      <c r="B6" s="42">
        <v>4</v>
      </c>
      <c r="C6" s="42" t="s">
        <v>532</v>
      </c>
      <c r="D6" s="174" t="s">
        <v>72</v>
      </c>
      <c r="E6" s="45"/>
      <c r="F6" s="111" t="s">
        <v>515</v>
      </c>
    </row>
    <row r="7" spans="2:6">
      <c r="B7" s="173">
        <v>5</v>
      </c>
      <c r="C7" s="42" t="s">
        <v>532</v>
      </c>
      <c r="D7" s="174" t="s">
        <v>72</v>
      </c>
      <c r="E7" s="180"/>
      <c r="F7" s="111" t="s">
        <v>516</v>
      </c>
    </row>
    <row r="8" spans="2:6" ht="25.5">
      <c r="B8" s="173"/>
      <c r="C8" s="173"/>
      <c r="D8" s="174" t="s">
        <v>72</v>
      </c>
      <c r="E8" s="180"/>
      <c r="F8" s="175" t="s">
        <v>523</v>
      </c>
    </row>
    <row r="9" spans="2:6">
      <c r="B9" s="42">
        <v>6</v>
      </c>
      <c r="C9" s="173" t="s">
        <v>532</v>
      </c>
      <c r="D9" s="174" t="s">
        <v>72</v>
      </c>
      <c r="E9" s="44" t="s">
        <v>517</v>
      </c>
      <c r="F9" s="111" t="s">
        <v>518</v>
      </c>
    </row>
    <row r="10" spans="2:6">
      <c r="B10" s="42">
        <v>7</v>
      </c>
      <c r="C10" s="42" t="s">
        <v>532</v>
      </c>
      <c r="D10" s="174" t="s">
        <v>72</v>
      </c>
      <c r="E10" s="44"/>
      <c r="F10" s="111" t="s">
        <v>519</v>
      </c>
    </row>
    <row r="11" spans="2:6">
      <c r="B11" s="173">
        <v>8</v>
      </c>
      <c r="C11" s="173"/>
      <c r="D11" s="44" t="s">
        <v>73</v>
      </c>
      <c r="E11" s="180" t="s">
        <v>520</v>
      </c>
      <c r="F11" s="175" t="s">
        <v>521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522</v>
      </c>
    </row>
    <row r="13" spans="2:6">
      <c r="B13" s="173"/>
      <c r="C13" s="173"/>
      <c r="D13" s="44" t="s">
        <v>73</v>
      </c>
      <c r="E13" s="180"/>
      <c r="F13" s="175" t="s">
        <v>530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524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525</v>
      </c>
    </row>
    <row r="16" spans="2:6">
      <c r="B16" s="42">
        <v>12</v>
      </c>
      <c r="C16" s="42"/>
      <c r="D16" s="44" t="s">
        <v>73</v>
      </c>
      <c r="E16" s="44"/>
      <c r="F16" s="111" t="s">
        <v>526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527</v>
      </c>
    </row>
    <row r="18" spans="2:7">
      <c r="B18" s="173">
        <v>14</v>
      </c>
      <c r="C18" s="42" t="s">
        <v>71</v>
      </c>
      <c r="D18" s="44" t="s">
        <v>73</v>
      </c>
      <c r="E18" s="180" t="s">
        <v>529</v>
      </c>
      <c r="F18" s="175" t="s">
        <v>528</v>
      </c>
    </row>
    <row r="19" spans="2:7">
      <c r="B19" s="173">
        <v>15</v>
      </c>
      <c r="C19" s="173"/>
      <c r="D19" s="174" t="s">
        <v>72</v>
      </c>
      <c r="E19" s="174" t="s">
        <v>469</v>
      </c>
      <c r="F19" s="175" t="s">
        <v>531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533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506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520</v>
      </c>
      <c r="F4" s="175" t="s">
        <v>521</v>
      </c>
    </row>
    <row r="5" spans="2:7">
      <c r="B5" s="42"/>
      <c r="C5" s="42" t="s">
        <v>71</v>
      </c>
      <c r="D5" s="174" t="s">
        <v>73</v>
      </c>
      <c r="E5" s="45"/>
      <c r="F5" s="175" t="s">
        <v>530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526</v>
      </c>
    </row>
    <row r="7" spans="2:7">
      <c r="B7" s="173"/>
      <c r="C7" s="173" t="s">
        <v>71</v>
      </c>
      <c r="D7" s="174" t="s">
        <v>77</v>
      </c>
      <c r="E7" s="180"/>
      <c r="F7" s="175" t="s">
        <v>548</v>
      </c>
    </row>
    <row r="8" spans="2:7">
      <c r="B8" s="173"/>
      <c r="C8" s="173"/>
      <c r="D8" s="174"/>
      <c r="E8" s="180" t="s">
        <v>529</v>
      </c>
      <c r="F8" s="175" t="s">
        <v>549</v>
      </c>
    </row>
    <row r="9" spans="2:7">
      <c r="B9" s="173"/>
      <c r="C9" s="173"/>
      <c r="D9" s="174"/>
      <c r="E9" s="180"/>
      <c r="F9" s="175" t="s">
        <v>550</v>
      </c>
    </row>
    <row r="10" spans="2:7">
      <c r="B10" s="42"/>
      <c r="C10" s="42"/>
      <c r="D10" s="174"/>
      <c r="E10" s="45"/>
      <c r="F10" s="175" t="s">
        <v>551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552</v>
      </c>
      <c r="F13" s="111" t="s">
        <v>553</v>
      </c>
    </row>
    <row r="14" spans="2:7">
      <c r="B14" s="173"/>
      <c r="C14" s="173" t="s">
        <v>71</v>
      </c>
      <c r="D14" s="174"/>
      <c r="E14" s="180"/>
      <c r="F14" s="175" t="s">
        <v>556</v>
      </c>
    </row>
    <row r="15" spans="2:7">
      <c r="B15" s="42"/>
      <c r="C15" s="42"/>
      <c r="D15" s="174"/>
      <c r="E15" s="44" t="s">
        <v>554</v>
      </c>
      <c r="F15" s="111" t="s">
        <v>555</v>
      </c>
    </row>
    <row r="16" spans="2:7">
      <c r="B16" s="173"/>
      <c r="C16" s="173" t="s">
        <v>71</v>
      </c>
      <c r="D16" s="44" t="s">
        <v>73</v>
      </c>
      <c r="E16" s="180" t="s">
        <v>557</v>
      </c>
      <c r="F16" s="175" t="s">
        <v>558</v>
      </c>
    </row>
    <row r="17" spans="2:6">
      <c r="B17" s="42"/>
      <c r="C17" s="42" t="s">
        <v>71</v>
      </c>
      <c r="D17" s="44" t="s">
        <v>73</v>
      </c>
      <c r="E17" s="44" t="s">
        <v>559</v>
      </c>
      <c r="F17" s="111" t="s">
        <v>560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506</v>
      </c>
      <c r="F2" s="232" t="s">
        <v>12</v>
      </c>
    </row>
    <row r="3" spans="2:6">
      <c r="B3" s="235"/>
      <c r="C3" s="240"/>
      <c r="D3" s="235"/>
      <c r="E3" s="236" t="s">
        <v>529</v>
      </c>
      <c r="F3" s="237" t="s">
        <v>549</v>
      </c>
    </row>
    <row r="4" spans="2:6">
      <c r="B4" s="174"/>
      <c r="C4" s="173"/>
      <c r="D4" s="174"/>
      <c r="E4" s="236" t="s">
        <v>529</v>
      </c>
      <c r="F4" s="238" t="s">
        <v>550</v>
      </c>
    </row>
    <row r="5" spans="2:6">
      <c r="B5" s="233"/>
      <c r="C5" s="234"/>
      <c r="D5" s="235"/>
      <c r="E5" s="236" t="s">
        <v>529</v>
      </c>
      <c r="F5" s="237" t="s">
        <v>551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572</v>
      </c>
      <c r="F7" s="239" t="s">
        <v>442</v>
      </c>
    </row>
    <row r="8" spans="2:6">
      <c r="B8" s="235"/>
      <c r="C8" s="240"/>
      <c r="D8" s="235" t="s">
        <v>72</v>
      </c>
      <c r="E8" s="236" t="s">
        <v>572</v>
      </c>
      <c r="F8" s="239" t="s">
        <v>566</v>
      </c>
    </row>
    <row r="9" spans="2:6">
      <c r="B9" s="235"/>
      <c r="C9" s="240"/>
      <c r="D9" s="235" t="s">
        <v>72</v>
      </c>
      <c r="E9" s="236" t="s">
        <v>572</v>
      </c>
      <c r="F9" s="239" t="s">
        <v>565</v>
      </c>
    </row>
    <row r="10" spans="2:6">
      <c r="B10" s="44"/>
      <c r="C10" s="42" t="s">
        <v>71</v>
      </c>
      <c r="D10" s="235" t="s">
        <v>72</v>
      </c>
      <c r="E10" s="44" t="s">
        <v>554</v>
      </c>
      <c r="F10" s="241" t="s">
        <v>555</v>
      </c>
    </row>
    <row r="11" spans="2:6">
      <c r="B11" s="235"/>
      <c r="C11" s="234" t="s">
        <v>71</v>
      </c>
      <c r="D11" s="233" t="s">
        <v>174</v>
      </c>
      <c r="E11" s="236" t="s">
        <v>554</v>
      </c>
      <c r="F11" s="237" t="s">
        <v>573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578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574</v>
      </c>
    </row>
    <row r="15" spans="2:6">
      <c r="B15" s="174"/>
      <c r="C15" s="42" t="s">
        <v>71</v>
      </c>
      <c r="D15" s="233" t="s">
        <v>73</v>
      </c>
      <c r="E15" s="236" t="s">
        <v>571</v>
      </c>
      <c r="F15" s="238" t="s">
        <v>579</v>
      </c>
    </row>
    <row r="16" spans="2:6">
      <c r="B16" s="235"/>
      <c r="C16" s="42" t="s">
        <v>71</v>
      </c>
      <c r="D16" s="233" t="s">
        <v>73</v>
      </c>
      <c r="E16" s="236" t="s">
        <v>571</v>
      </c>
      <c r="F16" s="237" t="s">
        <v>575</v>
      </c>
    </row>
    <row r="17" spans="2:6">
      <c r="B17" s="235"/>
      <c r="C17" s="42" t="s">
        <v>71</v>
      </c>
      <c r="D17" s="233" t="s">
        <v>73</v>
      </c>
      <c r="E17" s="236" t="s">
        <v>576</v>
      </c>
      <c r="F17" s="238" t="s">
        <v>577</v>
      </c>
    </row>
    <row r="18" spans="2:6">
      <c r="B18" s="44"/>
      <c r="C18" s="42" t="s">
        <v>71</v>
      </c>
      <c r="D18" s="233" t="s">
        <v>73</v>
      </c>
      <c r="E18" s="236" t="s">
        <v>571</v>
      </c>
      <c r="F18" s="241" t="s">
        <v>567</v>
      </c>
    </row>
    <row r="19" spans="2:6">
      <c r="B19" s="233"/>
      <c r="C19" s="42" t="s">
        <v>71</v>
      </c>
      <c r="D19" s="233" t="s">
        <v>73</v>
      </c>
      <c r="E19" s="236" t="s">
        <v>571</v>
      </c>
      <c r="F19" s="239" t="s">
        <v>568</v>
      </c>
    </row>
    <row r="20" spans="2:6">
      <c r="B20" s="174"/>
      <c r="C20" s="42"/>
      <c r="D20" s="44" t="s">
        <v>72</v>
      </c>
      <c r="E20" s="236" t="s">
        <v>571</v>
      </c>
      <c r="F20" s="238" t="s">
        <v>569</v>
      </c>
    </row>
    <row r="21" spans="2:6">
      <c r="B21" s="235"/>
      <c r="C21" s="234" t="s">
        <v>71</v>
      </c>
      <c r="D21" s="235"/>
      <c r="E21" s="236" t="s">
        <v>571</v>
      </c>
      <c r="F21" s="237" t="s">
        <v>570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591</v>
      </c>
      <c r="D2" s="170" t="s">
        <v>592</v>
      </c>
      <c r="E2" s="247" t="s">
        <v>593</v>
      </c>
      <c r="F2" s="171" t="s">
        <v>594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506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571</v>
      </c>
      <c r="F4" s="111" t="s">
        <v>595</v>
      </c>
    </row>
    <row r="5" spans="2:6">
      <c r="B5" s="42">
        <v>2</v>
      </c>
      <c r="C5" s="42" t="s">
        <v>617</v>
      </c>
      <c r="D5" s="44"/>
      <c r="E5" s="45" t="s">
        <v>571</v>
      </c>
      <c r="F5" s="111" t="s">
        <v>597</v>
      </c>
    </row>
    <row r="6" spans="2:6">
      <c r="B6" s="42">
        <v>3</v>
      </c>
      <c r="C6" s="42" t="s">
        <v>71</v>
      </c>
      <c r="D6" s="44"/>
      <c r="E6" s="45" t="s">
        <v>529</v>
      </c>
      <c r="F6" s="111" t="s">
        <v>598</v>
      </c>
    </row>
    <row r="7" spans="2:6">
      <c r="B7" s="42">
        <v>4</v>
      </c>
      <c r="C7" s="42" t="s">
        <v>71</v>
      </c>
      <c r="D7" s="44"/>
      <c r="E7" s="45" t="s">
        <v>603</v>
      </c>
      <c r="F7" s="111" t="s">
        <v>604</v>
      </c>
    </row>
    <row r="8" spans="2:6">
      <c r="B8" s="42">
        <v>5</v>
      </c>
      <c r="C8" s="42" t="s">
        <v>71</v>
      </c>
      <c r="D8" s="44"/>
      <c r="E8" s="45" t="s">
        <v>603</v>
      </c>
      <c r="F8" s="111" t="s">
        <v>609</v>
      </c>
    </row>
    <row r="9" spans="2:6">
      <c r="B9" s="42">
        <v>6</v>
      </c>
      <c r="C9" s="42" t="s">
        <v>71</v>
      </c>
      <c r="D9" s="44"/>
      <c r="E9" s="45" t="s">
        <v>603</v>
      </c>
      <c r="F9" s="111" t="s">
        <v>610</v>
      </c>
    </row>
    <row r="10" spans="2:6">
      <c r="B10" s="42">
        <v>7</v>
      </c>
      <c r="C10" s="42" t="s">
        <v>71</v>
      </c>
      <c r="D10" s="44"/>
      <c r="E10" s="45" t="s">
        <v>603</v>
      </c>
      <c r="F10" s="111" t="s">
        <v>611</v>
      </c>
    </row>
    <row r="11" spans="2:6">
      <c r="B11" s="42">
        <v>8</v>
      </c>
      <c r="C11" s="42" t="s">
        <v>71</v>
      </c>
      <c r="D11" s="44"/>
      <c r="E11" s="45" t="s">
        <v>603</v>
      </c>
      <c r="F11" s="111" t="s">
        <v>605</v>
      </c>
    </row>
    <row r="12" spans="2:6">
      <c r="B12" s="42">
        <v>9</v>
      </c>
      <c r="C12" s="42" t="s">
        <v>71</v>
      </c>
      <c r="D12" s="44"/>
      <c r="E12" s="45" t="s">
        <v>603</v>
      </c>
      <c r="F12" s="111" t="s">
        <v>606</v>
      </c>
    </row>
    <row r="13" spans="2:6">
      <c r="B13" s="42">
        <v>10</v>
      </c>
      <c r="C13" s="42" t="s">
        <v>617</v>
      </c>
      <c r="D13" s="44"/>
      <c r="E13" s="45" t="s">
        <v>599</v>
      </c>
      <c r="F13" s="111" t="s">
        <v>600</v>
      </c>
    </row>
    <row r="14" spans="2:6">
      <c r="B14" s="42">
        <v>11</v>
      </c>
      <c r="C14" s="42" t="s">
        <v>617</v>
      </c>
      <c r="D14" s="44"/>
      <c r="E14" s="45" t="s">
        <v>599</v>
      </c>
      <c r="F14" s="111" t="s">
        <v>601</v>
      </c>
    </row>
    <row r="15" spans="2:6">
      <c r="B15" s="42">
        <v>12</v>
      </c>
      <c r="C15" s="42" t="s">
        <v>617</v>
      </c>
      <c r="D15" s="44"/>
      <c r="E15" s="45" t="s">
        <v>599</v>
      </c>
      <c r="F15" s="111" t="s">
        <v>602</v>
      </c>
    </row>
    <row r="16" spans="2:6">
      <c r="B16" s="42">
        <v>13</v>
      </c>
      <c r="C16" s="42" t="s">
        <v>617</v>
      </c>
      <c r="D16" s="44"/>
      <c r="E16" s="44" t="s">
        <v>607</v>
      </c>
      <c r="F16" s="111" t="s">
        <v>608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596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E24" sqref="E24:F24"/>
    </sheetView>
  </sheetViews>
  <sheetFormatPr defaultRowHeight="14.25"/>
  <cols>
    <col min="4" max="4" width="9.6640625" customWidth="1"/>
    <col min="6" max="6" width="58.21875" customWidth="1"/>
  </cols>
  <sheetData>
    <row r="4" spans="2:6">
      <c r="B4" s="168" t="s">
        <v>632</v>
      </c>
      <c r="C4" s="168" t="s">
        <v>15</v>
      </c>
      <c r="D4" s="170" t="s">
        <v>16</v>
      </c>
      <c r="E4" s="247" t="s">
        <v>506</v>
      </c>
      <c r="F4" s="171" t="s">
        <v>12</v>
      </c>
    </row>
    <row r="5" spans="2:6">
      <c r="B5" s="42"/>
      <c r="C5" s="42" t="s">
        <v>71</v>
      </c>
      <c r="D5" s="44" t="s">
        <v>73</v>
      </c>
      <c r="E5" s="45" t="s">
        <v>571</v>
      </c>
      <c r="F5" s="111" t="s">
        <v>618</v>
      </c>
    </row>
    <row r="6" spans="2:6">
      <c r="B6" s="42"/>
      <c r="C6" s="42" t="s">
        <v>71</v>
      </c>
      <c r="D6" s="44" t="s">
        <v>72</v>
      </c>
      <c r="E6" s="45" t="s">
        <v>571</v>
      </c>
      <c r="F6" s="111" t="s">
        <v>621</v>
      </c>
    </row>
    <row r="7" spans="2:6">
      <c r="B7" s="42"/>
      <c r="C7" s="42" t="s">
        <v>71</v>
      </c>
      <c r="D7" s="44"/>
      <c r="E7" s="45" t="s">
        <v>571</v>
      </c>
      <c r="F7" s="111" t="s">
        <v>628</v>
      </c>
    </row>
    <row r="8" spans="2:6">
      <c r="B8" s="42"/>
      <c r="C8" s="42" t="s">
        <v>71</v>
      </c>
      <c r="D8" s="44" t="s">
        <v>77</v>
      </c>
      <c r="E8" s="45" t="s">
        <v>495</v>
      </c>
      <c r="F8" s="111" t="s">
        <v>619</v>
      </c>
    </row>
    <row r="9" spans="2:6">
      <c r="B9" s="42"/>
      <c r="C9" s="42" t="s">
        <v>71</v>
      </c>
      <c r="D9" s="44" t="s">
        <v>77</v>
      </c>
      <c r="E9" s="45" t="s">
        <v>495</v>
      </c>
      <c r="F9" s="111" t="s">
        <v>620</v>
      </c>
    </row>
    <row r="10" spans="2:6">
      <c r="B10" s="42"/>
      <c r="C10" s="42" t="s">
        <v>71</v>
      </c>
      <c r="D10" s="44" t="s">
        <v>77</v>
      </c>
      <c r="E10" s="45" t="s">
        <v>623</v>
      </c>
      <c r="F10" s="111" t="s">
        <v>622</v>
      </c>
    </row>
    <row r="11" spans="2:6">
      <c r="B11" s="42"/>
      <c r="C11" s="42" t="s">
        <v>71</v>
      </c>
      <c r="D11" s="44" t="s">
        <v>77</v>
      </c>
      <c r="E11" s="44" t="s">
        <v>469</v>
      </c>
      <c r="F11" s="111" t="s">
        <v>624</v>
      </c>
    </row>
    <row r="12" spans="2:6">
      <c r="B12" s="42"/>
      <c r="C12" s="42" t="s">
        <v>71</v>
      </c>
      <c r="D12" s="44"/>
      <c r="E12" s="45" t="s">
        <v>469</v>
      </c>
      <c r="F12" s="111" t="s">
        <v>448</v>
      </c>
    </row>
    <row r="13" spans="2:6">
      <c r="B13" s="49"/>
      <c r="C13" s="49" t="s">
        <v>71</v>
      </c>
      <c r="D13" s="46"/>
      <c r="E13" s="48" t="s">
        <v>469</v>
      </c>
      <c r="F13" s="167" t="s">
        <v>625</v>
      </c>
    </row>
    <row r="14" spans="2:6">
      <c r="B14" s="42"/>
      <c r="C14" s="42" t="s">
        <v>71</v>
      </c>
      <c r="D14" s="44"/>
      <c r="E14" s="45" t="s">
        <v>469</v>
      </c>
      <c r="F14" s="111" t="s">
        <v>626</v>
      </c>
    </row>
    <row r="15" spans="2:6">
      <c r="B15" s="42"/>
      <c r="C15" s="42" t="s">
        <v>71</v>
      </c>
      <c r="D15" s="44"/>
      <c r="E15" s="45" t="s">
        <v>559</v>
      </c>
      <c r="F15" s="111" t="s">
        <v>633</v>
      </c>
    </row>
    <row r="16" spans="2:6">
      <c r="B16" s="42"/>
      <c r="C16" s="42"/>
      <c r="D16" s="44"/>
      <c r="E16" s="45" t="s">
        <v>599</v>
      </c>
      <c r="F16" s="111" t="s">
        <v>600</v>
      </c>
    </row>
    <row r="17" spans="2:6">
      <c r="B17" s="42"/>
      <c r="C17" s="42"/>
      <c r="D17" s="44"/>
      <c r="E17" s="45" t="s">
        <v>599</v>
      </c>
      <c r="F17" s="111" t="s">
        <v>601</v>
      </c>
    </row>
    <row r="18" spans="2:6">
      <c r="B18" s="42"/>
      <c r="C18" s="42"/>
      <c r="D18" s="44"/>
      <c r="E18" s="45" t="s">
        <v>599</v>
      </c>
      <c r="F18" s="111" t="s">
        <v>602</v>
      </c>
    </row>
    <row r="19" spans="2:6">
      <c r="B19" s="42"/>
      <c r="C19" s="42"/>
      <c r="D19" s="44"/>
      <c r="E19" s="44" t="s">
        <v>607</v>
      </c>
      <c r="F19" s="111" t="s">
        <v>608</v>
      </c>
    </row>
    <row r="20" spans="2:6" ht="16.5" customHeight="1">
      <c r="B20" s="42"/>
      <c r="C20" s="42"/>
      <c r="D20" s="44"/>
      <c r="E20" s="45" t="s">
        <v>640</v>
      </c>
      <c r="F20" s="111" t="s">
        <v>642</v>
      </c>
    </row>
    <row r="21" spans="2:6">
      <c r="B21" s="42"/>
      <c r="C21" s="42" t="s">
        <v>71</v>
      </c>
      <c r="D21" s="44"/>
      <c r="E21" s="45" t="s">
        <v>640</v>
      </c>
      <c r="F21" s="111" t="s">
        <v>641</v>
      </c>
    </row>
    <row r="22" spans="2:6">
      <c r="B22" s="42"/>
      <c r="C22" s="42"/>
      <c r="D22" s="44"/>
      <c r="E22" s="45" t="s">
        <v>627</v>
      </c>
      <c r="F22" s="111" t="s">
        <v>630</v>
      </c>
    </row>
    <row r="23" spans="2:6">
      <c r="B23" s="42"/>
      <c r="C23" s="42"/>
      <c r="D23" s="44"/>
      <c r="E23" s="45" t="s">
        <v>627</v>
      </c>
      <c r="F23" s="111" t="s">
        <v>631</v>
      </c>
    </row>
    <row r="24" spans="2:6">
      <c r="B24" s="49"/>
      <c r="C24" s="49"/>
      <c r="D24" s="46"/>
      <c r="E24" s="48" t="s">
        <v>627</v>
      </c>
      <c r="F24" s="167" t="s">
        <v>629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B3" sqref="B3:F24"/>
    </sheetView>
  </sheetViews>
  <sheetFormatPr defaultRowHeight="14.25"/>
  <cols>
    <col min="1" max="1" width="9" bestFit="1" customWidth="1"/>
    <col min="2" max="2" width="7.44140625" customWidth="1"/>
    <col min="3" max="3" width="7.6640625" customWidth="1"/>
    <col min="4" max="4" width="9.6640625" customWidth="1"/>
    <col min="5" max="5" width="10" customWidth="1"/>
    <col min="6" max="6" width="56.6640625" customWidth="1"/>
    <col min="7" max="7" width="20.6640625" customWidth="1"/>
  </cols>
  <sheetData>
    <row r="1" spans="1:7">
      <c r="A1" s="15">
        <v>41617</v>
      </c>
      <c r="B1" s="266"/>
      <c r="F1" t="s">
        <v>682</v>
      </c>
    </row>
    <row r="3" spans="1:7">
      <c r="B3" s="168" t="s">
        <v>632</v>
      </c>
      <c r="C3" s="168" t="s">
        <v>15</v>
      </c>
      <c r="D3" s="170" t="s">
        <v>16</v>
      </c>
      <c r="E3" s="247" t="s">
        <v>506</v>
      </c>
      <c r="F3" s="171" t="s">
        <v>12</v>
      </c>
      <c r="G3" s="227" t="s">
        <v>145</v>
      </c>
    </row>
    <row r="4" spans="1:7">
      <c r="B4" s="42">
        <v>2</v>
      </c>
      <c r="C4" s="42" t="s">
        <v>71</v>
      </c>
      <c r="D4" s="44" t="s">
        <v>72</v>
      </c>
      <c r="E4" s="45" t="s">
        <v>640</v>
      </c>
      <c r="F4" s="111" t="s">
        <v>683</v>
      </c>
    </row>
    <row r="5" spans="1:7">
      <c r="B5" s="42">
        <v>2</v>
      </c>
      <c r="C5" s="42" t="s">
        <v>71</v>
      </c>
      <c r="D5" s="44" t="s">
        <v>72</v>
      </c>
      <c r="E5" s="45" t="s">
        <v>640</v>
      </c>
      <c r="F5" s="111" t="s">
        <v>688</v>
      </c>
    </row>
    <row r="6" spans="1:7">
      <c r="B6" s="42">
        <v>5</v>
      </c>
      <c r="C6" s="42" t="s">
        <v>71</v>
      </c>
      <c r="D6" s="44" t="s">
        <v>73</v>
      </c>
      <c r="E6" s="45" t="s">
        <v>640</v>
      </c>
      <c r="F6" s="111" t="s">
        <v>687</v>
      </c>
      <c r="G6" t="s">
        <v>686</v>
      </c>
    </row>
    <row r="7" spans="1:7">
      <c r="B7" s="42">
        <v>1</v>
      </c>
      <c r="C7" s="42" t="s">
        <v>71</v>
      </c>
      <c r="D7" s="44" t="s">
        <v>73</v>
      </c>
      <c r="E7" s="45" t="s">
        <v>607</v>
      </c>
      <c r="F7" s="167" t="s">
        <v>689</v>
      </c>
      <c r="G7" t="s">
        <v>686</v>
      </c>
    </row>
    <row r="8" spans="1:7">
      <c r="B8" s="42">
        <v>3</v>
      </c>
      <c r="C8" s="42"/>
      <c r="D8" s="44" t="s">
        <v>72</v>
      </c>
      <c r="E8" s="45" t="s">
        <v>690</v>
      </c>
      <c r="F8" s="111" t="s">
        <v>691</v>
      </c>
    </row>
    <row r="9" spans="1:7">
      <c r="B9" s="42">
        <v>3</v>
      </c>
      <c r="C9" s="42"/>
      <c r="D9" s="44" t="s">
        <v>72</v>
      </c>
      <c r="E9" s="45" t="s">
        <v>690</v>
      </c>
      <c r="F9" s="111" t="s">
        <v>692</v>
      </c>
    </row>
    <row r="10" spans="1:7">
      <c r="B10" s="42">
        <v>2</v>
      </c>
      <c r="C10" s="42"/>
      <c r="D10" s="44" t="s">
        <v>77</v>
      </c>
      <c r="E10" s="45" t="s">
        <v>690</v>
      </c>
      <c r="F10" s="111" t="s">
        <v>693</v>
      </c>
    </row>
    <row r="11" spans="1:7">
      <c r="B11" s="42">
        <v>5</v>
      </c>
      <c r="C11" s="42"/>
      <c r="D11" s="44" t="s">
        <v>77</v>
      </c>
      <c r="E11" s="45" t="s">
        <v>690</v>
      </c>
      <c r="F11" s="111" t="s">
        <v>698</v>
      </c>
    </row>
    <row r="12" spans="1:7">
      <c r="B12" s="42">
        <v>2</v>
      </c>
      <c r="C12" s="42"/>
      <c r="D12" s="44" t="s">
        <v>72</v>
      </c>
      <c r="E12" s="45" t="s">
        <v>694</v>
      </c>
      <c r="F12" s="167" t="s">
        <v>685</v>
      </c>
    </row>
    <row r="13" spans="1:7">
      <c r="B13" s="42">
        <v>3</v>
      </c>
      <c r="C13" s="42"/>
      <c r="D13" s="44" t="s">
        <v>77</v>
      </c>
      <c r="E13" s="45" t="s">
        <v>694</v>
      </c>
      <c r="F13" s="167" t="s">
        <v>699</v>
      </c>
    </row>
    <row r="14" spans="1:7">
      <c r="B14" s="42">
        <v>5</v>
      </c>
      <c r="C14" s="42" t="s">
        <v>71</v>
      </c>
      <c r="D14" s="44" t="s">
        <v>77</v>
      </c>
      <c r="E14" s="45" t="s">
        <v>695</v>
      </c>
      <c r="F14" s="167" t="s">
        <v>700</v>
      </c>
    </row>
    <row r="15" spans="1:7">
      <c r="B15" s="42">
        <v>8</v>
      </c>
      <c r="C15" s="42" t="s">
        <v>71</v>
      </c>
      <c r="D15" s="44" t="s">
        <v>77</v>
      </c>
      <c r="E15" s="45" t="s">
        <v>695</v>
      </c>
      <c r="F15" s="167" t="s">
        <v>696</v>
      </c>
    </row>
    <row r="16" spans="1:7">
      <c r="B16" s="42">
        <v>8</v>
      </c>
      <c r="C16" s="42" t="s">
        <v>71</v>
      </c>
      <c r="D16" s="44" t="s">
        <v>77</v>
      </c>
      <c r="E16" s="45" t="s">
        <v>695</v>
      </c>
      <c r="F16" s="167" t="s">
        <v>697</v>
      </c>
    </row>
    <row r="17" spans="2:7">
      <c r="B17" s="42">
        <v>5</v>
      </c>
      <c r="C17" s="42"/>
      <c r="D17" s="44" t="s">
        <v>73</v>
      </c>
      <c r="E17" s="45" t="s">
        <v>495</v>
      </c>
      <c r="F17" s="167" t="s">
        <v>701</v>
      </c>
    </row>
    <row r="18" spans="2:7">
      <c r="B18" s="42">
        <v>3</v>
      </c>
      <c r="C18" s="42"/>
      <c r="D18" s="44"/>
      <c r="E18" s="45" t="s">
        <v>599</v>
      </c>
      <c r="F18" s="111" t="s">
        <v>600</v>
      </c>
    </row>
    <row r="19" spans="2:7">
      <c r="B19" s="42">
        <v>3</v>
      </c>
      <c r="C19" s="42"/>
      <c r="D19" s="44"/>
      <c r="E19" s="45" t="s">
        <v>599</v>
      </c>
      <c r="F19" s="111" t="s">
        <v>601</v>
      </c>
    </row>
    <row r="20" spans="2:7">
      <c r="B20" s="42">
        <v>3</v>
      </c>
      <c r="C20" s="42"/>
      <c r="D20" s="44"/>
      <c r="E20" s="45" t="s">
        <v>599</v>
      </c>
      <c r="F20" s="111" t="s">
        <v>602</v>
      </c>
    </row>
    <row r="21" spans="2:7">
      <c r="B21" s="42">
        <v>2</v>
      </c>
      <c r="C21" s="42"/>
      <c r="D21" s="44"/>
      <c r="E21" s="45" t="s">
        <v>599</v>
      </c>
      <c r="F21" s="167" t="s">
        <v>684</v>
      </c>
    </row>
    <row r="22" spans="2:7">
      <c r="B22" s="49"/>
      <c r="C22" s="49"/>
      <c r="D22" s="46"/>
      <c r="E22" s="48" t="s">
        <v>627</v>
      </c>
      <c r="F22" s="167" t="s">
        <v>630</v>
      </c>
    </row>
    <row r="23" spans="2:7">
      <c r="B23" s="49"/>
      <c r="C23" s="49"/>
      <c r="D23" s="46"/>
      <c r="E23" s="48" t="s">
        <v>627</v>
      </c>
      <c r="F23" s="167" t="s">
        <v>629</v>
      </c>
    </row>
    <row r="24" spans="2:7">
      <c r="B24" s="176">
        <f>SUBTOTAL(109,[SP])</f>
        <v>65</v>
      </c>
      <c r="C24" s="176"/>
      <c r="D24" s="177"/>
      <c r="E24" s="278"/>
      <c r="F24" s="178"/>
      <c r="G24" s="184"/>
    </row>
    <row r="27" spans="2:7">
      <c r="F27" s="2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B3:F24"/>
  <sheetViews>
    <sheetView workbookViewId="0">
      <selection activeCell="B24" sqref="B24"/>
    </sheetView>
  </sheetViews>
  <sheetFormatPr defaultRowHeight="14.25"/>
  <cols>
    <col min="6" max="6" width="62.21875" customWidth="1"/>
  </cols>
  <sheetData>
    <row r="3" spans="2:6">
      <c r="B3" s="280" t="s">
        <v>632</v>
      </c>
      <c r="C3" s="281" t="s">
        <v>15</v>
      </c>
      <c r="D3" s="282" t="s">
        <v>16</v>
      </c>
      <c r="E3" s="283" t="s">
        <v>506</v>
      </c>
      <c r="F3" s="284" t="s">
        <v>12</v>
      </c>
    </row>
    <row r="4" spans="2:6">
      <c r="B4" s="285"/>
      <c r="C4" s="286"/>
      <c r="D4" s="285"/>
      <c r="E4" s="287"/>
      <c r="F4" s="288"/>
    </row>
    <row r="5" spans="2:6">
      <c r="B5" s="44"/>
      <c r="C5" s="42"/>
      <c r="D5" s="44"/>
      <c r="E5" s="45"/>
      <c r="F5" s="111"/>
    </row>
    <row r="6" spans="2:6">
      <c r="B6" s="285"/>
      <c r="C6" s="286"/>
      <c r="D6" s="285"/>
      <c r="E6" s="287"/>
      <c r="F6" s="288"/>
    </row>
    <row r="7" spans="2:6">
      <c r="B7" s="44"/>
      <c r="C7" s="42"/>
      <c r="D7" s="44"/>
      <c r="E7" s="45"/>
      <c r="F7" s="167"/>
    </row>
    <row r="8" spans="2:6">
      <c r="B8" s="285">
        <v>3</v>
      </c>
      <c r="C8" s="286"/>
      <c r="D8" s="285" t="s">
        <v>72</v>
      </c>
      <c r="E8" s="287" t="s">
        <v>690</v>
      </c>
      <c r="F8" s="288" t="s">
        <v>691</v>
      </c>
    </row>
    <row r="9" spans="2:6">
      <c r="B9" s="44">
        <v>3</v>
      </c>
      <c r="C9" s="42"/>
      <c r="D9" s="44" t="s">
        <v>72</v>
      </c>
      <c r="E9" s="45" t="s">
        <v>690</v>
      </c>
      <c r="F9" s="111" t="s">
        <v>692</v>
      </c>
    </row>
    <row r="10" spans="2:6">
      <c r="B10" s="285">
        <v>2</v>
      </c>
      <c r="C10" s="286"/>
      <c r="D10" s="285" t="s">
        <v>77</v>
      </c>
      <c r="E10" s="287" t="s">
        <v>690</v>
      </c>
      <c r="F10" s="288" t="s">
        <v>693</v>
      </c>
    </row>
    <row r="11" spans="2:6">
      <c r="B11" s="44">
        <v>5</v>
      </c>
      <c r="C11" s="42"/>
      <c r="D11" s="44" t="s">
        <v>77</v>
      </c>
      <c r="E11" s="45" t="s">
        <v>690</v>
      </c>
      <c r="F11" s="111" t="s">
        <v>698</v>
      </c>
    </row>
    <row r="12" spans="2:6">
      <c r="B12" s="285">
        <v>2</v>
      </c>
      <c r="C12" s="286"/>
      <c r="D12" s="285" t="s">
        <v>72</v>
      </c>
      <c r="E12" s="287" t="s">
        <v>694</v>
      </c>
      <c r="F12" s="289" t="s">
        <v>685</v>
      </c>
    </row>
    <row r="13" spans="2:6">
      <c r="B13" s="44">
        <v>3</v>
      </c>
      <c r="C13" s="42"/>
      <c r="D13" s="44" t="s">
        <v>77</v>
      </c>
      <c r="E13" s="45" t="s">
        <v>694</v>
      </c>
      <c r="F13" s="167" t="s">
        <v>699</v>
      </c>
    </row>
    <row r="14" spans="2:6">
      <c r="B14" s="285"/>
      <c r="C14" s="286"/>
      <c r="D14" s="285"/>
      <c r="E14" s="287"/>
      <c r="F14" s="289"/>
    </row>
    <row r="15" spans="2:6">
      <c r="B15" s="44"/>
      <c r="C15" s="42"/>
      <c r="D15" s="44"/>
      <c r="E15" s="45"/>
      <c r="F15" s="167"/>
    </row>
    <row r="16" spans="2:6">
      <c r="B16" s="285"/>
      <c r="C16" s="286"/>
      <c r="D16" s="285"/>
      <c r="E16" s="287"/>
      <c r="F16" s="289"/>
    </row>
    <row r="17" spans="2:6">
      <c r="B17" s="44">
        <v>5</v>
      </c>
      <c r="C17" s="42"/>
      <c r="D17" s="44" t="s">
        <v>73</v>
      </c>
      <c r="E17" s="45" t="s">
        <v>495</v>
      </c>
      <c r="F17" s="167" t="s">
        <v>701</v>
      </c>
    </row>
    <row r="18" spans="2:6">
      <c r="B18" s="285">
        <v>3</v>
      </c>
      <c r="C18" s="286"/>
      <c r="D18" s="285"/>
      <c r="E18" s="287" t="s">
        <v>599</v>
      </c>
      <c r="F18" s="288" t="s">
        <v>600</v>
      </c>
    </row>
    <row r="19" spans="2:6">
      <c r="B19" s="44">
        <v>3</v>
      </c>
      <c r="C19" s="42"/>
      <c r="D19" s="44"/>
      <c r="E19" s="45" t="s">
        <v>599</v>
      </c>
      <c r="F19" s="111" t="s">
        <v>601</v>
      </c>
    </row>
    <row r="20" spans="2:6">
      <c r="B20" s="285">
        <v>3</v>
      </c>
      <c r="C20" s="286"/>
      <c r="D20" s="285"/>
      <c r="E20" s="287" t="s">
        <v>599</v>
      </c>
      <c r="F20" s="288" t="s">
        <v>602</v>
      </c>
    </row>
    <row r="21" spans="2:6">
      <c r="B21" s="44">
        <v>2</v>
      </c>
      <c r="C21" s="42"/>
      <c r="D21" s="44"/>
      <c r="E21" s="45" t="s">
        <v>599</v>
      </c>
      <c r="F21" s="167" t="s">
        <v>684</v>
      </c>
    </row>
    <row r="22" spans="2:6">
      <c r="B22" s="290"/>
      <c r="C22" s="291"/>
      <c r="D22" s="290"/>
      <c r="E22" s="292" t="s">
        <v>627</v>
      </c>
      <c r="F22" s="289" t="s">
        <v>630</v>
      </c>
    </row>
    <row r="23" spans="2:6">
      <c r="B23" s="46"/>
      <c r="C23" s="49"/>
      <c r="D23" s="46"/>
      <c r="E23" s="48" t="s">
        <v>627</v>
      </c>
      <c r="F23" s="167" t="s">
        <v>629</v>
      </c>
    </row>
    <row r="24" spans="2:6">
      <c r="B24" s="293">
        <f>SUBTOTAL(109,Tabela19[SP])</f>
        <v>65</v>
      </c>
      <c r="C24" s="294"/>
      <c r="D24" s="293"/>
      <c r="E24" s="295"/>
      <c r="F24" s="29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3:G19"/>
  <sheetViews>
    <sheetView tabSelected="1" workbookViewId="0">
      <selection activeCell="C16" sqref="C16"/>
    </sheetView>
  </sheetViews>
  <sheetFormatPr defaultRowHeight="14.25"/>
  <cols>
    <col min="2" max="2" width="2.5546875" bestFit="1" customWidth="1"/>
    <col min="6" max="6" width="55.33203125" customWidth="1"/>
  </cols>
  <sheetData>
    <row r="3" spans="2:7">
      <c r="B3" s="280" t="s">
        <v>632</v>
      </c>
      <c r="C3" s="281" t="s">
        <v>15</v>
      </c>
      <c r="D3" s="282" t="s">
        <v>16</v>
      </c>
      <c r="E3" s="283" t="s">
        <v>506</v>
      </c>
      <c r="F3" s="284" t="s">
        <v>12</v>
      </c>
    </row>
    <row r="4" spans="2:7">
      <c r="B4" s="285">
        <v>3</v>
      </c>
      <c r="C4" s="286"/>
      <c r="D4" s="285" t="s">
        <v>72</v>
      </c>
      <c r="E4" s="287" t="s">
        <v>690</v>
      </c>
      <c r="F4" s="111" t="s">
        <v>715</v>
      </c>
    </row>
    <row r="5" spans="2:7">
      <c r="B5" s="44">
        <v>5</v>
      </c>
      <c r="C5" s="42"/>
      <c r="D5" s="285" t="s">
        <v>72</v>
      </c>
      <c r="E5" s="287" t="s">
        <v>716</v>
      </c>
      <c r="F5" s="111" t="s">
        <v>718</v>
      </c>
    </row>
    <row r="6" spans="2:7">
      <c r="B6" s="285">
        <v>3</v>
      </c>
      <c r="C6" s="286"/>
      <c r="D6" s="285" t="s">
        <v>72</v>
      </c>
      <c r="E6" s="287" t="s">
        <v>716</v>
      </c>
      <c r="F6" s="288" t="s">
        <v>717</v>
      </c>
      <c r="G6" t="s">
        <v>233</v>
      </c>
    </row>
    <row r="7" spans="2:7">
      <c r="B7" s="44"/>
      <c r="C7" s="42"/>
      <c r="D7" s="44"/>
      <c r="E7" s="45"/>
      <c r="F7" s="167"/>
    </row>
    <row r="8" spans="2:7">
      <c r="B8" s="285">
        <v>2</v>
      </c>
      <c r="C8" s="286"/>
      <c r="D8" s="285" t="s">
        <v>72</v>
      </c>
      <c r="E8" s="287" t="s">
        <v>640</v>
      </c>
      <c r="F8" s="288" t="s">
        <v>719</v>
      </c>
    </row>
    <row r="9" spans="2:7">
      <c r="B9" s="285">
        <v>2</v>
      </c>
      <c r="C9" s="286"/>
      <c r="D9" s="285" t="s">
        <v>72</v>
      </c>
      <c r="E9" s="45" t="s">
        <v>517</v>
      </c>
      <c r="F9" s="288" t="s">
        <v>721</v>
      </c>
    </row>
    <row r="10" spans="2:7">
      <c r="B10" s="44">
        <v>2</v>
      </c>
      <c r="C10" s="42"/>
      <c r="D10" s="44" t="s">
        <v>73</v>
      </c>
      <c r="E10" s="45" t="s">
        <v>517</v>
      </c>
      <c r="F10" s="111" t="s">
        <v>720</v>
      </c>
    </row>
    <row r="11" spans="2:7">
      <c r="B11" s="44">
        <v>3</v>
      </c>
      <c r="C11" s="42"/>
      <c r="D11" s="285" t="s">
        <v>72</v>
      </c>
      <c r="E11" s="45" t="s">
        <v>517</v>
      </c>
      <c r="F11" s="111" t="s">
        <v>723</v>
      </c>
    </row>
    <row r="12" spans="2:7">
      <c r="B12" s="285"/>
      <c r="C12" s="286"/>
      <c r="D12" s="285"/>
      <c r="E12" s="287"/>
      <c r="F12" s="288"/>
    </row>
    <row r="13" spans="2:7">
      <c r="B13" s="44">
        <v>2</v>
      </c>
      <c r="C13" s="42"/>
      <c r="D13" s="44" t="s">
        <v>73</v>
      </c>
      <c r="E13" s="45"/>
      <c r="F13" s="111" t="s">
        <v>722</v>
      </c>
    </row>
    <row r="14" spans="2:7">
      <c r="B14" s="285"/>
      <c r="C14" s="286"/>
      <c r="D14" s="285"/>
      <c r="E14" s="287"/>
      <c r="F14" s="289"/>
    </row>
    <row r="15" spans="2:7">
      <c r="B15" s="44"/>
      <c r="C15" s="42"/>
      <c r="D15" s="44"/>
      <c r="E15" s="45"/>
      <c r="F15" s="111"/>
    </row>
    <row r="16" spans="2:7">
      <c r="B16" s="285"/>
      <c r="C16" s="286"/>
      <c r="D16" s="285"/>
      <c r="E16" s="287"/>
      <c r="F16" s="288"/>
    </row>
    <row r="17" spans="2:6">
      <c r="B17" s="44"/>
      <c r="C17" s="42"/>
      <c r="D17" s="44"/>
      <c r="E17" s="45"/>
      <c r="F17" s="167"/>
    </row>
    <row r="18" spans="2:6">
      <c r="B18" s="290"/>
      <c r="C18" s="291"/>
      <c r="D18" s="290"/>
      <c r="E18" s="292"/>
      <c r="F18" s="289"/>
    </row>
    <row r="19" spans="2:6">
      <c r="B19" s="46">
        <f>SUM(B4:B18)</f>
        <v>22</v>
      </c>
      <c r="C19" s="49"/>
      <c r="D19" s="46"/>
      <c r="E19" s="48"/>
      <c r="F19" s="16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580</v>
      </c>
    </row>
    <row r="3" spans="2:2">
      <c r="B3" s="242" t="s">
        <v>581</v>
      </c>
    </row>
    <row r="4" spans="2:2">
      <c r="B4" s="242" t="s">
        <v>582</v>
      </c>
    </row>
    <row r="5" spans="2:2">
      <c r="B5" s="242" t="s">
        <v>583</v>
      </c>
    </row>
    <row r="6" spans="2:2">
      <c r="B6" s="242" t="s">
        <v>584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564</v>
      </c>
    </row>
    <row r="4" spans="2:6">
      <c r="B4" t="s">
        <v>342</v>
      </c>
      <c r="C4" t="s">
        <v>561</v>
      </c>
      <c r="D4" t="s">
        <v>8</v>
      </c>
      <c r="E4">
        <v>3</v>
      </c>
      <c r="F4">
        <v>1.6</v>
      </c>
    </row>
    <row r="5" spans="2:6">
      <c r="C5" t="s">
        <v>562</v>
      </c>
      <c r="D5" t="s">
        <v>8</v>
      </c>
      <c r="E5">
        <v>4</v>
      </c>
      <c r="F5">
        <v>1.6</v>
      </c>
    </row>
    <row r="6" spans="2:6">
      <c r="C6" t="s">
        <v>563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2:H26"/>
  <sheetViews>
    <sheetView topLeftCell="A3" workbookViewId="0">
      <selection activeCell="G24" sqref="G24"/>
    </sheetView>
  </sheetViews>
  <sheetFormatPr defaultRowHeight="14.25"/>
  <sheetData>
    <row r="2" spans="1:8" ht="15">
      <c r="A2" s="82" t="s">
        <v>470</v>
      </c>
      <c r="G2" s="82" t="s">
        <v>487</v>
      </c>
    </row>
    <row r="3" spans="1:8">
      <c r="A3" t="s">
        <v>471</v>
      </c>
      <c r="G3" t="s">
        <v>488</v>
      </c>
    </row>
    <row r="4" spans="1:8">
      <c r="A4" t="s">
        <v>178</v>
      </c>
      <c r="G4" t="s">
        <v>489</v>
      </c>
    </row>
    <row r="5" spans="1:8">
      <c r="A5" t="s">
        <v>469</v>
      </c>
    </row>
    <row r="6" spans="1:8">
      <c r="A6" t="s">
        <v>472</v>
      </c>
    </row>
    <row r="7" spans="1:8">
      <c r="A7" t="s">
        <v>473</v>
      </c>
    </row>
    <row r="8" spans="1:8">
      <c r="A8" t="s">
        <v>474</v>
      </c>
    </row>
    <row r="9" spans="1:8">
      <c r="A9" t="s">
        <v>475</v>
      </c>
    </row>
    <row r="10" spans="1:8">
      <c r="A10" t="s">
        <v>476</v>
      </c>
    </row>
    <row r="11" spans="1:8">
      <c r="A11" t="s">
        <v>477</v>
      </c>
    </row>
    <row r="12" spans="1:8">
      <c r="A12" t="s">
        <v>478</v>
      </c>
    </row>
    <row r="13" spans="1:8">
      <c r="A13" t="s">
        <v>479</v>
      </c>
    </row>
    <row r="14" spans="1:8">
      <c r="A14" t="s">
        <v>480</v>
      </c>
    </row>
    <row r="15" spans="1:8">
      <c r="A15" t="s">
        <v>481</v>
      </c>
      <c r="G15" t="s">
        <v>702</v>
      </c>
      <c r="H15">
        <v>40</v>
      </c>
    </row>
    <row r="16" spans="1:8">
      <c r="A16" t="s">
        <v>482</v>
      </c>
      <c r="G16" t="s">
        <v>703</v>
      </c>
      <c r="H16">
        <v>40</v>
      </c>
    </row>
    <row r="17" spans="1:8">
      <c r="A17" t="s">
        <v>483</v>
      </c>
      <c r="G17" t="s">
        <v>704</v>
      </c>
      <c r="H17">
        <f>0.15*H15*H16</f>
        <v>240</v>
      </c>
    </row>
    <row r="18" spans="1:8">
      <c r="A18" t="s">
        <v>484</v>
      </c>
    </row>
    <row r="19" spans="1:8">
      <c r="A19" t="s">
        <v>485</v>
      </c>
    </row>
    <row r="20" spans="1:8">
      <c r="A20" t="s">
        <v>486</v>
      </c>
    </row>
    <row r="23" spans="1:8">
      <c r="A23" t="s">
        <v>705</v>
      </c>
      <c r="G23" t="s">
        <v>709</v>
      </c>
    </row>
    <row r="24" spans="1:8">
      <c r="C24" t="s">
        <v>706</v>
      </c>
    </row>
    <row r="25" spans="1:8">
      <c r="C25" t="s">
        <v>707</v>
      </c>
    </row>
    <row r="26" spans="1:8">
      <c r="C26" t="s">
        <v>708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5:T88"/>
  <sheetViews>
    <sheetView topLeftCell="B39" workbookViewId="0">
      <selection activeCell="W69" sqref="W69"/>
    </sheetView>
  </sheetViews>
  <sheetFormatPr defaultRowHeight="14.25"/>
  <cols>
    <col min="1" max="1" width="8.88671875" hidden="1" customWidth="1"/>
    <col min="2" max="2" width="11" bestFit="1" customWidth="1"/>
    <col min="3" max="3" width="14.88671875" bestFit="1" customWidth="1"/>
    <col min="4" max="4" width="6.88671875" customWidth="1"/>
    <col min="5" max="5" width="5" customWidth="1"/>
    <col min="6" max="6" width="10.33203125" customWidth="1"/>
    <col min="7" max="7" width="8.21875" customWidth="1"/>
    <col min="9" max="9" width="11.88671875" customWidth="1"/>
    <col min="11" max="11" width="10.5546875" customWidth="1"/>
    <col min="12" max="12" width="10.44140625" customWidth="1"/>
  </cols>
  <sheetData>
    <row r="5" spans="2:16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/>
      <c r="H5" s="66" t="s">
        <v>453</v>
      </c>
      <c r="I5" s="66" t="s">
        <v>465</v>
      </c>
      <c r="J5" s="184"/>
    </row>
    <row r="6" spans="2:16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/>
      <c r="H6" s="262">
        <v>16</v>
      </c>
      <c r="I6" s="66">
        <f>H6-E6</f>
        <v>0</v>
      </c>
      <c r="J6" s="184"/>
    </row>
    <row r="7" spans="2:16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/>
      <c r="H7" s="262">
        <v>1</v>
      </c>
      <c r="I7" s="66">
        <f t="shared" ref="I7:I19" si="0">H7-E7</f>
        <v>0</v>
      </c>
      <c r="J7" s="184"/>
    </row>
    <row r="8" spans="2:16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/>
      <c r="I8" s="66">
        <f t="shared" si="0"/>
        <v>-2</v>
      </c>
      <c r="J8" s="184"/>
    </row>
    <row r="9" spans="2:16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263">
        <v>7</v>
      </c>
      <c r="I9" s="66">
        <f t="shared" si="0"/>
        <v>0</v>
      </c>
      <c r="J9" s="184"/>
    </row>
    <row r="10" spans="2:16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/>
      <c r="H10" s="262">
        <v>24</v>
      </c>
      <c r="I10" s="66">
        <f t="shared" si="0"/>
        <v>0</v>
      </c>
      <c r="J10" s="184"/>
    </row>
    <row r="11" spans="2:16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/>
      <c r="H11" s="262">
        <v>2</v>
      </c>
      <c r="I11" s="66">
        <f t="shared" si="0"/>
        <v>0</v>
      </c>
      <c r="J11" s="184"/>
    </row>
    <row r="12" spans="2:16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/>
      <c r="H12" s="262">
        <v>9</v>
      </c>
      <c r="I12" s="66">
        <f t="shared" si="0"/>
        <v>0</v>
      </c>
      <c r="J12" s="184"/>
    </row>
    <row r="13" spans="2:16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/>
      <c r="H13" s="262">
        <v>15</v>
      </c>
      <c r="I13" s="66">
        <f t="shared" si="0"/>
        <v>0</v>
      </c>
      <c r="J13" s="184"/>
    </row>
    <row r="14" spans="2:16">
      <c r="B14" s="85"/>
      <c r="C14" s="262"/>
      <c r="D14" s="66"/>
      <c r="E14" s="66"/>
      <c r="F14" s="66"/>
      <c r="G14" s="66"/>
      <c r="H14" s="66"/>
      <c r="I14" s="66"/>
      <c r="J14" s="184"/>
    </row>
    <row r="15" spans="2:16">
      <c r="B15" s="85">
        <v>41558</v>
      </c>
      <c r="C15" s="66" t="s">
        <v>613</v>
      </c>
      <c r="D15" s="66" t="s">
        <v>455</v>
      </c>
      <c r="E15" s="66">
        <v>12</v>
      </c>
      <c r="F15" s="66">
        <v>324.72000000000003</v>
      </c>
      <c r="G15" s="66"/>
      <c r="H15" s="66">
        <v>7</v>
      </c>
      <c r="I15" s="66">
        <f t="shared" si="0"/>
        <v>-5</v>
      </c>
      <c r="J15" s="184"/>
      <c r="L15" t="s">
        <v>612</v>
      </c>
      <c r="P15" t="s">
        <v>614</v>
      </c>
    </row>
    <row r="16" spans="2:16">
      <c r="B16" s="85">
        <v>41570</v>
      </c>
      <c r="C16" s="150" t="s">
        <v>507</v>
      </c>
      <c r="D16" s="150" t="s">
        <v>455</v>
      </c>
      <c r="E16" s="150">
        <v>18</v>
      </c>
      <c r="F16" s="150">
        <v>487.08</v>
      </c>
      <c r="G16" s="150"/>
      <c r="H16" s="263">
        <v>7</v>
      </c>
      <c r="I16" s="150">
        <f t="shared" si="0"/>
        <v>-11</v>
      </c>
      <c r="J16" s="244"/>
    </row>
    <row r="17" spans="2:16">
      <c r="B17" s="85">
        <v>41570</v>
      </c>
      <c r="C17" s="150" t="s">
        <v>507</v>
      </c>
      <c r="D17" s="150" t="s">
        <v>508</v>
      </c>
      <c r="E17" s="150">
        <v>1</v>
      </c>
      <c r="F17" s="150">
        <v>34.44</v>
      </c>
      <c r="G17" s="150"/>
      <c r="H17" s="66">
        <v>1</v>
      </c>
      <c r="I17" s="150">
        <f t="shared" si="0"/>
        <v>0</v>
      </c>
      <c r="J17" s="244"/>
      <c r="L17" t="s">
        <v>615</v>
      </c>
      <c r="P17" t="s">
        <v>616</v>
      </c>
    </row>
    <row r="18" spans="2:16">
      <c r="B18" s="243">
        <v>41582</v>
      </c>
      <c r="C18" s="245" t="s">
        <v>585</v>
      </c>
      <c r="D18" s="245" t="s">
        <v>455</v>
      </c>
      <c r="E18" s="245">
        <v>4</v>
      </c>
      <c r="F18" s="245">
        <v>108.24</v>
      </c>
      <c r="G18" s="245"/>
      <c r="H18" s="265">
        <v>4</v>
      </c>
      <c r="I18" s="245">
        <f t="shared" si="0"/>
        <v>0</v>
      </c>
      <c r="J18" s="244"/>
    </row>
    <row r="19" spans="2:16">
      <c r="B19" s="243">
        <v>41583</v>
      </c>
      <c r="C19" s="245" t="s">
        <v>586</v>
      </c>
      <c r="D19" s="245" t="s">
        <v>455</v>
      </c>
      <c r="E19" s="245">
        <v>1</v>
      </c>
      <c r="F19" s="245">
        <v>27.06</v>
      </c>
      <c r="G19" s="267"/>
      <c r="H19" s="264">
        <v>1</v>
      </c>
      <c r="I19" s="245">
        <f t="shared" si="0"/>
        <v>0</v>
      </c>
      <c r="J19" s="244"/>
    </row>
    <row r="20" spans="2:16">
      <c r="B20" s="243"/>
      <c r="C20" s="244"/>
      <c r="D20" s="244"/>
      <c r="E20" s="244"/>
      <c r="F20" s="244"/>
      <c r="G20" s="244"/>
      <c r="H20" s="184"/>
      <c r="I20" s="244"/>
      <c r="J20" s="244"/>
    </row>
    <row r="21" spans="2:16">
      <c r="E21" t="s">
        <v>466</v>
      </c>
      <c r="H21" t="s">
        <v>467</v>
      </c>
      <c r="I21" t="s">
        <v>468</v>
      </c>
    </row>
    <row r="22" spans="2:16">
      <c r="D22" t="s">
        <v>76</v>
      </c>
      <c r="E22" s="66">
        <f>SUM(E6:E20)</f>
        <v>112</v>
      </c>
      <c r="F22" s="66">
        <f t="shared" ref="F22:I22" si="1">SUM(F6:F20)</f>
        <v>3336.99</v>
      </c>
      <c r="G22" s="66"/>
      <c r="H22" s="66">
        <f t="shared" si="1"/>
        <v>94</v>
      </c>
      <c r="I22" s="66">
        <f t="shared" si="1"/>
        <v>-18</v>
      </c>
      <c r="J22" s="184"/>
      <c r="L22" t="s">
        <v>587</v>
      </c>
    </row>
    <row r="23" spans="2:16">
      <c r="L23" t="s">
        <v>588</v>
      </c>
      <c r="N23">
        <v>25</v>
      </c>
    </row>
    <row r="24" spans="2:16">
      <c r="I24">
        <f>25+21</f>
        <v>46</v>
      </c>
      <c r="L24" t="s">
        <v>588</v>
      </c>
      <c r="N24">
        <v>21</v>
      </c>
    </row>
    <row r="25" spans="2:16">
      <c r="L25" t="s">
        <v>589</v>
      </c>
      <c r="N25">
        <v>1</v>
      </c>
    </row>
    <row r="26" spans="2:16">
      <c r="L26" t="s">
        <v>588</v>
      </c>
      <c r="N26">
        <v>7</v>
      </c>
    </row>
    <row r="27" spans="2:16">
      <c r="L27" t="s">
        <v>590</v>
      </c>
      <c r="N27">
        <v>2</v>
      </c>
    </row>
    <row r="37" spans="2:16">
      <c r="B37" s="139" t="s">
        <v>450</v>
      </c>
      <c r="C37" s="139" t="s">
        <v>451</v>
      </c>
      <c r="D37" s="139" t="s">
        <v>221</v>
      </c>
      <c r="E37" s="139" t="s">
        <v>177</v>
      </c>
      <c r="F37" s="139" t="s">
        <v>452</v>
      </c>
      <c r="G37" s="139"/>
      <c r="H37" s="150" t="s">
        <v>644</v>
      </c>
      <c r="I37" s="150" t="s">
        <v>645</v>
      </c>
      <c r="J37" s="150" t="s">
        <v>648</v>
      </c>
      <c r="K37" s="150" t="s">
        <v>646</v>
      </c>
      <c r="L37" s="150" t="s">
        <v>645</v>
      </c>
      <c r="M37" s="150" t="s">
        <v>648</v>
      </c>
      <c r="N37" s="150" t="s">
        <v>647</v>
      </c>
      <c r="O37" s="66"/>
      <c r="P37" s="66"/>
    </row>
    <row r="38" spans="2:16" ht="15">
      <c r="B38" s="85">
        <v>41512</v>
      </c>
      <c r="C38" s="172" t="s">
        <v>454</v>
      </c>
      <c r="D38" s="66" t="s">
        <v>455</v>
      </c>
      <c r="E38" s="66">
        <v>16</v>
      </c>
      <c r="F38" s="66">
        <v>432.96</v>
      </c>
      <c r="G38" s="66"/>
      <c r="H38" s="66">
        <v>10</v>
      </c>
      <c r="I38" s="66" t="s">
        <v>652</v>
      </c>
      <c r="J38" s="66"/>
      <c r="K38" s="83">
        <v>6</v>
      </c>
      <c r="L38" s="66" t="s">
        <v>656</v>
      </c>
      <c r="M38" s="66"/>
      <c r="N38" s="66">
        <f t="shared" ref="N38:N51" si="2">E38-H38-K38</f>
        <v>0</v>
      </c>
      <c r="O38" s="66"/>
      <c r="P38" s="66"/>
    </row>
    <row r="39" spans="2:16">
      <c r="B39" s="85">
        <v>41512</v>
      </c>
      <c r="C39" s="172" t="s">
        <v>454</v>
      </c>
      <c r="D39" s="66" t="s">
        <v>456</v>
      </c>
      <c r="E39" s="66">
        <v>1</v>
      </c>
      <c r="F39" s="66">
        <v>30.75</v>
      </c>
      <c r="G39" s="66"/>
      <c r="H39" s="66">
        <v>1</v>
      </c>
      <c r="I39" s="66" t="s">
        <v>652</v>
      </c>
      <c r="J39" s="66"/>
      <c r="K39" s="66"/>
      <c r="L39" s="66"/>
      <c r="M39" s="66"/>
      <c r="N39" s="66">
        <f t="shared" si="2"/>
        <v>0</v>
      </c>
      <c r="O39" s="66"/>
      <c r="P39" s="66"/>
    </row>
    <row r="40" spans="2:16">
      <c r="B40" s="85">
        <v>41513</v>
      </c>
      <c r="C40" s="66" t="s">
        <v>457</v>
      </c>
      <c r="D40" s="66" t="s">
        <v>455</v>
      </c>
      <c r="E40" s="66">
        <v>2</v>
      </c>
      <c r="F40" s="66">
        <v>54.12</v>
      </c>
      <c r="G40" s="66"/>
      <c r="H40" s="66"/>
      <c r="I40" s="66"/>
      <c r="J40" s="66"/>
      <c r="K40" s="66"/>
      <c r="L40" s="66"/>
      <c r="M40" s="66"/>
      <c r="N40" s="66">
        <f t="shared" si="2"/>
        <v>2</v>
      </c>
      <c r="O40" s="66"/>
      <c r="P40" s="66"/>
    </row>
    <row r="41" spans="2:16" ht="15">
      <c r="B41" s="85">
        <v>41515</v>
      </c>
      <c r="C41" s="66" t="s">
        <v>458</v>
      </c>
      <c r="D41" s="66" t="s">
        <v>455</v>
      </c>
      <c r="E41" s="66">
        <v>7</v>
      </c>
      <c r="F41" s="66">
        <v>189.42</v>
      </c>
      <c r="G41" s="66"/>
      <c r="H41" s="83">
        <v>7</v>
      </c>
      <c r="I41" s="66" t="s">
        <v>655</v>
      </c>
      <c r="J41" s="66"/>
      <c r="K41" s="66"/>
      <c r="L41" s="66"/>
      <c r="M41" s="66"/>
      <c r="N41" s="66">
        <f t="shared" si="2"/>
        <v>0</v>
      </c>
      <c r="O41" s="66"/>
      <c r="P41" s="66"/>
    </row>
    <row r="42" spans="2:16">
      <c r="B42" s="85">
        <v>41515</v>
      </c>
      <c r="C42" s="66" t="s">
        <v>459</v>
      </c>
      <c r="D42" s="66" t="s">
        <v>455</v>
      </c>
      <c r="E42" s="66">
        <v>24</v>
      </c>
      <c r="F42" s="66">
        <v>649.44000000000005</v>
      </c>
      <c r="G42" s="66"/>
      <c r="H42" s="66"/>
      <c r="I42" s="66"/>
      <c r="J42" s="66"/>
      <c r="K42" s="66"/>
      <c r="L42" s="66"/>
      <c r="M42" s="66"/>
      <c r="N42" s="66">
        <f t="shared" si="2"/>
        <v>24</v>
      </c>
      <c r="O42" s="66"/>
      <c r="P42" s="66"/>
    </row>
    <row r="43" spans="2:16">
      <c r="B43" s="85">
        <v>41516</v>
      </c>
      <c r="C43" s="66" t="s">
        <v>460</v>
      </c>
      <c r="D43" s="66" t="s">
        <v>461</v>
      </c>
      <c r="E43" s="66">
        <v>2</v>
      </c>
      <c r="F43" s="66">
        <v>61.5</v>
      </c>
      <c r="G43" s="66"/>
      <c r="H43" s="66">
        <v>2</v>
      </c>
      <c r="I43" s="66" t="s">
        <v>651</v>
      </c>
      <c r="J43" s="66"/>
      <c r="K43" s="66"/>
      <c r="L43" s="66"/>
      <c r="M43" s="66"/>
      <c r="N43" s="66">
        <f t="shared" si="2"/>
        <v>0</v>
      </c>
      <c r="O43" s="66"/>
      <c r="P43" s="66"/>
    </row>
    <row r="44" spans="2:16">
      <c r="B44" s="85">
        <v>41533</v>
      </c>
      <c r="C44" s="66" t="s">
        <v>462</v>
      </c>
      <c r="D44" s="66" t="s">
        <v>463</v>
      </c>
      <c r="E44" s="66">
        <v>9</v>
      </c>
      <c r="F44" s="66">
        <v>531.36</v>
      </c>
      <c r="G44" s="66"/>
      <c r="H44" s="66">
        <v>9</v>
      </c>
      <c r="I44" s="66" t="s">
        <v>649</v>
      </c>
      <c r="J44" s="66"/>
      <c r="K44" s="66"/>
      <c r="L44" s="66"/>
      <c r="M44" s="66"/>
      <c r="N44" s="66">
        <f t="shared" si="2"/>
        <v>0</v>
      </c>
      <c r="O44" s="66"/>
      <c r="P44" s="66"/>
    </row>
    <row r="45" spans="2:16">
      <c r="B45" s="85">
        <v>41544</v>
      </c>
      <c r="C45" s="66" t="s">
        <v>464</v>
      </c>
      <c r="D45" s="66" t="s">
        <v>455</v>
      </c>
      <c r="E45" s="66">
        <v>15</v>
      </c>
      <c r="F45" s="66">
        <v>405.9</v>
      </c>
      <c r="G45" s="66"/>
      <c r="H45" s="66">
        <v>15</v>
      </c>
      <c r="I45" s="66" t="s">
        <v>650</v>
      </c>
      <c r="J45" s="66"/>
      <c r="K45" s="66"/>
      <c r="L45" s="66"/>
      <c r="M45" s="66"/>
      <c r="N45" s="66">
        <f t="shared" si="2"/>
        <v>0</v>
      </c>
      <c r="O45" s="66"/>
      <c r="P45" s="66"/>
    </row>
    <row r="46" spans="2:16">
      <c r="B46" s="85">
        <v>41558</v>
      </c>
      <c r="C46" s="66" t="s">
        <v>613</v>
      </c>
      <c r="D46" s="66" t="s">
        <v>455</v>
      </c>
      <c r="E46" s="66">
        <v>12</v>
      </c>
      <c r="F46" s="66">
        <v>324.72000000000003</v>
      </c>
      <c r="G46" s="66"/>
      <c r="H46" s="66">
        <v>7</v>
      </c>
      <c r="I46" s="66" t="s">
        <v>653</v>
      </c>
      <c r="J46" s="66"/>
      <c r="K46" s="66"/>
      <c r="L46" s="66"/>
      <c r="M46" s="66"/>
      <c r="N46" s="66">
        <f t="shared" si="2"/>
        <v>5</v>
      </c>
      <c r="O46" s="66"/>
      <c r="P46" s="66"/>
    </row>
    <row r="47" spans="2:16" ht="15">
      <c r="B47" s="85">
        <v>41570</v>
      </c>
      <c r="C47" s="150" t="s">
        <v>507</v>
      </c>
      <c r="D47" s="150" t="s">
        <v>455</v>
      </c>
      <c r="E47" s="150">
        <v>18</v>
      </c>
      <c r="F47" s="150">
        <v>487.08</v>
      </c>
      <c r="G47" s="150"/>
      <c r="H47" s="83">
        <v>7</v>
      </c>
      <c r="I47" s="66" t="s">
        <v>659</v>
      </c>
      <c r="J47" s="66"/>
      <c r="K47" s="66"/>
      <c r="L47" s="66"/>
      <c r="M47" s="66"/>
      <c r="N47" s="66">
        <f t="shared" si="2"/>
        <v>11</v>
      </c>
      <c r="O47" s="66"/>
      <c r="P47" s="66"/>
    </row>
    <row r="48" spans="2:16">
      <c r="B48" s="85">
        <v>41570</v>
      </c>
      <c r="C48" s="150" t="s">
        <v>507</v>
      </c>
      <c r="D48" s="150" t="s">
        <v>508</v>
      </c>
      <c r="E48" s="150">
        <v>1</v>
      </c>
      <c r="F48" s="150">
        <v>34.44</v>
      </c>
      <c r="G48" s="150"/>
      <c r="H48" s="66">
        <v>1</v>
      </c>
      <c r="I48" s="66" t="s">
        <v>654</v>
      </c>
      <c r="J48" s="66"/>
      <c r="K48" s="66"/>
      <c r="L48" s="66"/>
      <c r="M48" s="66"/>
      <c r="N48" s="66">
        <f t="shared" si="2"/>
        <v>0</v>
      </c>
      <c r="O48" s="66"/>
      <c r="P48" s="66"/>
    </row>
    <row r="49" spans="2:20" ht="15">
      <c r="B49" s="85">
        <v>41582</v>
      </c>
      <c r="C49" s="150" t="s">
        <v>585</v>
      </c>
      <c r="D49" s="150" t="s">
        <v>455</v>
      </c>
      <c r="E49" s="150">
        <v>4</v>
      </c>
      <c r="F49" s="150">
        <v>108.24</v>
      </c>
      <c r="G49" s="150"/>
      <c r="H49" s="83">
        <v>4</v>
      </c>
      <c r="I49" s="66" t="s">
        <v>658</v>
      </c>
      <c r="J49" s="66"/>
      <c r="K49" s="66"/>
      <c r="L49" s="66"/>
      <c r="M49" s="66"/>
      <c r="N49" s="66">
        <f t="shared" si="2"/>
        <v>0</v>
      </c>
      <c r="O49" s="66"/>
      <c r="P49" s="66"/>
    </row>
    <row r="50" spans="2:20" ht="15">
      <c r="B50" s="85">
        <v>41583</v>
      </c>
      <c r="C50" s="150" t="s">
        <v>586</v>
      </c>
      <c r="D50" s="150" t="s">
        <v>455</v>
      </c>
      <c r="E50" s="150">
        <v>1</v>
      </c>
      <c r="F50" s="150">
        <v>27.06</v>
      </c>
      <c r="G50" s="150"/>
      <c r="H50" s="83">
        <v>1</v>
      </c>
      <c r="I50" s="66" t="s">
        <v>657</v>
      </c>
      <c r="J50" s="66"/>
      <c r="K50" s="66"/>
      <c r="L50" s="66"/>
      <c r="M50" s="66"/>
      <c r="N50" s="66">
        <f t="shared" si="2"/>
        <v>0</v>
      </c>
      <c r="O50" s="66"/>
      <c r="P50" s="66"/>
    </row>
    <row r="51" spans="2:20">
      <c r="B51" s="85">
        <v>41607</v>
      </c>
      <c r="C51" s="150" t="s">
        <v>643</v>
      </c>
      <c r="D51" s="150" t="s">
        <v>456</v>
      </c>
      <c r="E51" s="150">
        <v>2</v>
      </c>
      <c r="F51" s="150">
        <v>61.5</v>
      </c>
      <c r="G51" s="150"/>
      <c r="H51" s="66"/>
      <c r="I51" s="66"/>
      <c r="J51" s="66"/>
      <c r="K51" s="66"/>
      <c r="L51" s="66"/>
      <c r="M51" s="66"/>
      <c r="N51" s="66">
        <f t="shared" si="2"/>
        <v>2</v>
      </c>
      <c r="O51" s="66"/>
      <c r="P51" s="66"/>
    </row>
    <row r="54" spans="2:20" ht="15" thickBot="1"/>
    <row r="55" spans="2:20" ht="15" thickBot="1">
      <c r="F55" s="192" t="s">
        <v>663</v>
      </c>
      <c r="G55" s="269"/>
      <c r="H55" s="268"/>
      <c r="I55" s="273" t="s">
        <v>675</v>
      </c>
      <c r="J55" s="274"/>
      <c r="K55" s="275"/>
      <c r="L55" s="273" t="s">
        <v>676</v>
      </c>
      <c r="M55" s="274"/>
      <c r="N55" s="275"/>
      <c r="O55" s="273" t="s">
        <v>677</v>
      </c>
      <c r="P55" s="274"/>
      <c r="Q55" s="275"/>
      <c r="R55" s="273" t="s">
        <v>710</v>
      </c>
      <c r="S55" s="274"/>
      <c r="T55" s="275"/>
    </row>
    <row r="56" spans="2:20">
      <c r="B56" s="139" t="s">
        <v>450</v>
      </c>
      <c r="C56" s="139" t="s">
        <v>451</v>
      </c>
      <c r="D56" s="139" t="s">
        <v>221</v>
      </c>
      <c r="E56" s="270" t="s">
        <v>177</v>
      </c>
      <c r="F56" s="251" t="s">
        <v>671</v>
      </c>
      <c r="G56" s="255" t="s">
        <v>177</v>
      </c>
      <c r="H56" s="272" t="s">
        <v>660</v>
      </c>
      <c r="I56" s="250" t="s">
        <v>671</v>
      </c>
      <c r="J56" s="66" t="s">
        <v>177</v>
      </c>
      <c r="K56" s="70" t="s">
        <v>662</v>
      </c>
      <c r="L56" s="250" t="s">
        <v>661</v>
      </c>
      <c r="M56" s="66" t="s">
        <v>177</v>
      </c>
      <c r="N56" s="70" t="s">
        <v>662</v>
      </c>
      <c r="O56" s="66" t="s">
        <v>645</v>
      </c>
      <c r="P56" s="66" t="s">
        <v>177</v>
      </c>
      <c r="Q56" s="70" t="s">
        <v>662</v>
      </c>
      <c r="R56" s="66" t="s">
        <v>645</v>
      </c>
      <c r="S56" s="66" t="s">
        <v>177</v>
      </c>
      <c r="T56" s="70" t="s">
        <v>662</v>
      </c>
    </row>
    <row r="57" spans="2:20" ht="15">
      <c r="B57" s="85">
        <v>41512</v>
      </c>
      <c r="C57" s="172" t="s">
        <v>454</v>
      </c>
      <c r="D57" s="66" t="s">
        <v>455</v>
      </c>
      <c r="E57" s="270">
        <v>16</v>
      </c>
      <c r="F57" s="250" t="s">
        <v>652</v>
      </c>
      <c r="G57" s="66">
        <v>10</v>
      </c>
      <c r="H57" s="70">
        <f>E57-G57</f>
        <v>6</v>
      </c>
      <c r="I57" s="250"/>
      <c r="J57" s="66"/>
      <c r="K57" s="70">
        <f>H57-J57</f>
        <v>6</v>
      </c>
      <c r="L57" s="250"/>
      <c r="M57" s="66"/>
      <c r="N57" s="70">
        <f>K57-M57</f>
        <v>6</v>
      </c>
      <c r="O57" s="66" t="s">
        <v>656</v>
      </c>
      <c r="P57" s="66">
        <v>6</v>
      </c>
      <c r="Q57" s="276">
        <f>N57-P57</f>
        <v>0</v>
      </c>
      <c r="R57" s="66"/>
      <c r="S57" s="66"/>
      <c r="T57" s="276">
        <f>Q57-S57</f>
        <v>0</v>
      </c>
    </row>
    <row r="58" spans="2:20" ht="15">
      <c r="B58" s="85">
        <v>41512</v>
      </c>
      <c r="C58" s="172" t="s">
        <v>454</v>
      </c>
      <c r="D58" s="66" t="s">
        <v>456</v>
      </c>
      <c r="E58" s="270">
        <v>1</v>
      </c>
      <c r="F58" s="250" t="s">
        <v>652</v>
      </c>
      <c r="G58" s="66">
        <v>1</v>
      </c>
      <c r="H58" s="276">
        <f t="shared" ref="H58:H70" si="3">E58-G58</f>
        <v>0</v>
      </c>
      <c r="I58" s="250"/>
      <c r="J58" s="66"/>
      <c r="K58" s="276">
        <f t="shared" ref="K58:K70" si="4">H58-J58</f>
        <v>0</v>
      </c>
      <c r="L58" s="250"/>
      <c r="M58" s="66"/>
      <c r="N58" s="276">
        <f>K58-M58</f>
        <v>0</v>
      </c>
      <c r="O58" s="66"/>
      <c r="P58" s="66"/>
      <c r="Q58" s="276">
        <f t="shared" ref="Q58:Q70" si="5">N58-P58</f>
        <v>0</v>
      </c>
      <c r="R58" s="66"/>
      <c r="S58" s="66"/>
      <c r="T58" s="276">
        <f t="shared" ref="T58:T70" si="6">Q58-S58</f>
        <v>0</v>
      </c>
    </row>
    <row r="59" spans="2:20">
      <c r="B59" s="85">
        <v>41513</v>
      </c>
      <c r="C59" s="66" t="s">
        <v>457</v>
      </c>
      <c r="D59" s="66" t="s">
        <v>455</v>
      </c>
      <c r="E59" s="270">
        <v>2</v>
      </c>
      <c r="F59" s="250"/>
      <c r="G59" s="66"/>
      <c r="H59" s="70">
        <f t="shared" si="3"/>
        <v>2</v>
      </c>
      <c r="I59" s="250"/>
      <c r="J59" s="66"/>
      <c r="K59" s="70">
        <f t="shared" si="4"/>
        <v>2</v>
      </c>
      <c r="L59" s="250"/>
      <c r="M59" s="66"/>
      <c r="N59" s="70">
        <f t="shared" ref="N59:N70" si="7">K59-M59</f>
        <v>2</v>
      </c>
      <c r="O59" s="66"/>
      <c r="P59" s="66"/>
      <c r="Q59" s="277">
        <f t="shared" si="5"/>
        <v>2</v>
      </c>
      <c r="R59" s="66" t="s">
        <v>713</v>
      </c>
      <c r="S59" s="66">
        <v>2</v>
      </c>
      <c r="T59" s="277">
        <f t="shared" si="6"/>
        <v>0</v>
      </c>
    </row>
    <row r="60" spans="2:20" ht="15">
      <c r="B60" s="85">
        <v>41515</v>
      </c>
      <c r="C60" s="66" t="s">
        <v>458</v>
      </c>
      <c r="D60" s="66" t="s">
        <v>455</v>
      </c>
      <c r="E60" s="270">
        <v>7</v>
      </c>
      <c r="F60" s="250"/>
      <c r="G60" s="83"/>
      <c r="H60" s="70">
        <f t="shared" si="3"/>
        <v>7</v>
      </c>
      <c r="I60" s="250"/>
      <c r="J60" s="66"/>
      <c r="K60" s="70">
        <f t="shared" si="4"/>
        <v>7</v>
      </c>
      <c r="L60" s="250"/>
      <c r="M60" s="66"/>
      <c r="N60" s="70">
        <f t="shared" si="7"/>
        <v>7</v>
      </c>
      <c r="O60" s="66" t="s">
        <v>655</v>
      </c>
      <c r="P60" s="83">
        <v>7</v>
      </c>
      <c r="Q60" s="276">
        <f t="shared" si="5"/>
        <v>0</v>
      </c>
      <c r="R60" s="66"/>
      <c r="S60" s="83"/>
      <c r="T60" s="276">
        <f t="shared" si="6"/>
        <v>0</v>
      </c>
    </row>
    <row r="61" spans="2:20" ht="15">
      <c r="B61" s="85">
        <v>41515</v>
      </c>
      <c r="C61" s="66" t="s">
        <v>459</v>
      </c>
      <c r="D61" s="66" t="s">
        <v>455</v>
      </c>
      <c r="E61" s="270">
        <v>24</v>
      </c>
      <c r="F61" s="250"/>
      <c r="G61" s="66"/>
      <c r="H61" s="70">
        <f t="shared" si="3"/>
        <v>24</v>
      </c>
      <c r="I61" s="250" t="s">
        <v>672</v>
      </c>
      <c r="J61" s="66">
        <v>24</v>
      </c>
      <c r="K61" s="276">
        <f t="shared" si="4"/>
        <v>0</v>
      </c>
      <c r="L61" s="250"/>
      <c r="M61" s="66"/>
      <c r="N61" s="276">
        <f t="shared" si="7"/>
        <v>0</v>
      </c>
      <c r="O61" s="66"/>
      <c r="P61" s="66"/>
      <c r="Q61" s="276">
        <f t="shared" si="5"/>
        <v>0</v>
      </c>
      <c r="R61" s="66"/>
      <c r="S61" s="66"/>
      <c r="T61" s="276">
        <f t="shared" si="6"/>
        <v>0</v>
      </c>
    </row>
    <row r="62" spans="2:20" ht="15">
      <c r="B62" s="85">
        <v>41516</v>
      </c>
      <c r="C62" s="66" t="s">
        <v>460</v>
      </c>
      <c r="D62" s="66" t="s">
        <v>461</v>
      </c>
      <c r="E62" s="270">
        <v>2</v>
      </c>
      <c r="F62" s="250" t="s">
        <v>651</v>
      </c>
      <c r="G62" s="66">
        <v>2</v>
      </c>
      <c r="H62" s="276">
        <f t="shared" si="3"/>
        <v>0</v>
      </c>
      <c r="I62" s="250"/>
      <c r="J62" s="66"/>
      <c r="K62" s="276">
        <f t="shared" si="4"/>
        <v>0</v>
      </c>
      <c r="L62" s="250"/>
      <c r="M62" s="66"/>
      <c r="N62" s="276">
        <f t="shared" si="7"/>
        <v>0</v>
      </c>
      <c r="O62" s="66"/>
      <c r="P62" s="66"/>
      <c r="Q62" s="276">
        <f t="shared" si="5"/>
        <v>0</v>
      </c>
      <c r="R62" s="66"/>
      <c r="S62" s="66"/>
      <c r="T62" s="276">
        <f t="shared" si="6"/>
        <v>0</v>
      </c>
    </row>
    <row r="63" spans="2:20" ht="15">
      <c r="B63" s="85">
        <v>41533</v>
      </c>
      <c r="C63" s="66" t="s">
        <v>462</v>
      </c>
      <c r="D63" s="66" t="s">
        <v>463</v>
      </c>
      <c r="E63" s="270">
        <v>9</v>
      </c>
      <c r="F63" s="250" t="s">
        <v>649</v>
      </c>
      <c r="G63" s="66">
        <v>9</v>
      </c>
      <c r="H63" s="276">
        <f t="shared" si="3"/>
        <v>0</v>
      </c>
      <c r="I63" s="250"/>
      <c r="J63" s="66"/>
      <c r="K63" s="276">
        <f t="shared" si="4"/>
        <v>0</v>
      </c>
      <c r="L63" s="250"/>
      <c r="M63" s="66"/>
      <c r="N63" s="276">
        <f t="shared" si="7"/>
        <v>0</v>
      </c>
      <c r="O63" s="66"/>
      <c r="P63" s="66"/>
      <c r="Q63" s="276">
        <f t="shared" si="5"/>
        <v>0</v>
      </c>
      <c r="R63" s="66"/>
      <c r="S63" s="66"/>
      <c r="T63" s="276">
        <f t="shared" si="6"/>
        <v>0</v>
      </c>
    </row>
    <row r="64" spans="2:20" ht="15">
      <c r="B64" s="85">
        <v>41544</v>
      </c>
      <c r="C64" s="66" t="s">
        <v>464</v>
      </c>
      <c r="D64" s="66" t="s">
        <v>455</v>
      </c>
      <c r="E64" s="270">
        <v>15</v>
      </c>
      <c r="F64" s="250" t="s">
        <v>650</v>
      </c>
      <c r="G64" s="66">
        <v>15</v>
      </c>
      <c r="H64" s="276">
        <f t="shared" si="3"/>
        <v>0</v>
      </c>
      <c r="I64" s="250"/>
      <c r="J64" s="66"/>
      <c r="K64" s="276">
        <f t="shared" si="4"/>
        <v>0</v>
      </c>
      <c r="L64" s="250"/>
      <c r="M64" s="66"/>
      <c r="N64" s="276">
        <f t="shared" si="7"/>
        <v>0</v>
      </c>
      <c r="O64" s="66"/>
      <c r="P64" s="66"/>
      <c r="Q64" s="276">
        <f t="shared" si="5"/>
        <v>0</v>
      </c>
      <c r="R64" s="66"/>
      <c r="S64" s="66"/>
      <c r="T64" s="276">
        <f t="shared" si="6"/>
        <v>0</v>
      </c>
    </row>
    <row r="65" spans="2:20">
      <c r="B65" s="85">
        <v>41558</v>
      </c>
      <c r="C65" s="66" t="s">
        <v>613</v>
      </c>
      <c r="D65" s="66" t="s">
        <v>455</v>
      </c>
      <c r="E65" s="270">
        <v>12</v>
      </c>
      <c r="F65" s="250"/>
      <c r="G65" s="66"/>
      <c r="H65" s="70">
        <f t="shared" si="3"/>
        <v>12</v>
      </c>
      <c r="I65" s="66"/>
      <c r="J65" s="66"/>
      <c r="K65" s="70">
        <f t="shared" si="4"/>
        <v>12</v>
      </c>
      <c r="L65" s="66" t="s">
        <v>653</v>
      </c>
      <c r="M65" s="66">
        <v>7</v>
      </c>
      <c r="N65" s="70">
        <f t="shared" si="7"/>
        <v>5</v>
      </c>
      <c r="O65" s="66"/>
      <c r="P65" s="66"/>
      <c r="Q65" s="277">
        <f t="shared" si="5"/>
        <v>5</v>
      </c>
      <c r="R65" s="66" t="s">
        <v>714</v>
      </c>
      <c r="S65" s="66">
        <v>5</v>
      </c>
      <c r="T65" s="277">
        <f t="shared" si="6"/>
        <v>0</v>
      </c>
    </row>
    <row r="66" spans="2:20" ht="15">
      <c r="B66" s="85">
        <v>41570</v>
      </c>
      <c r="C66" s="150" t="s">
        <v>507</v>
      </c>
      <c r="D66" s="150" t="s">
        <v>455</v>
      </c>
      <c r="E66" s="271">
        <v>18</v>
      </c>
      <c r="F66" s="250"/>
      <c r="G66" s="66"/>
      <c r="H66" s="70">
        <f t="shared" si="3"/>
        <v>18</v>
      </c>
      <c r="I66" s="250"/>
      <c r="J66" s="66"/>
      <c r="K66" s="70">
        <f t="shared" si="4"/>
        <v>18</v>
      </c>
      <c r="L66" s="250"/>
      <c r="M66" s="66"/>
      <c r="N66" s="70">
        <f t="shared" si="7"/>
        <v>18</v>
      </c>
      <c r="O66" s="66" t="s">
        <v>659</v>
      </c>
      <c r="P66" s="83">
        <v>7</v>
      </c>
      <c r="Q66" s="277">
        <f t="shared" si="5"/>
        <v>11</v>
      </c>
      <c r="R66" s="66" t="s">
        <v>712</v>
      </c>
      <c r="S66" s="83">
        <v>11</v>
      </c>
      <c r="T66" s="277">
        <f t="shared" si="6"/>
        <v>0</v>
      </c>
    </row>
    <row r="67" spans="2:20" ht="15">
      <c r="B67" s="85">
        <v>41570</v>
      </c>
      <c r="C67" s="150" t="s">
        <v>507</v>
      </c>
      <c r="D67" s="150" t="s">
        <v>508</v>
      </c>
      <c r="E67" s="271">
        <v>1</v>
      </c>
      <c r="F67" s="250"/>
      <c r="G67" s="66"/>
      <c r="H67" s="70">
        <f t="shared" si="3"/>
        <v>1</v>
      </c>
      <c r="I67" s="66"/>
      <c r="J67" s="66"/>
      <c r="K67" s="70">
        <f t="shared" si="4"/>
        <v>1</v>
      </c>
      <c r="L67" s="66" t="s">
        <v>654</v>
      </c>
      <c r="M67" s="66">
        <v>1</v>
      </c>
      <c r="N67" s="276">
        <f t="shared" si="7"/>
        <v>0</v>
      </c>
      <c r="O67" s="66"/>
      <c r="P67" s="66"/>
      <c r="Q67" s="276">
        <f t="shared" si="5"/>
        <v>0</v>
      </c>
      <c r="R67" s="66"/>
      <c r="S67" s="66"/>
      <c r="T67" s="276">
        <f t="shared" si="6"/>
        <v>0</v>
      </c>
    </row>
    <row r="68" spans="2:20" ht="15">
      <c r="B68" s="85">
        <v>41582</v>
      </c>
      <c r="C68" s="150" t="s">
        <v>585</v>
      </c>
      <c r="D68" s="150" t="s">
        <v>455</v>
      </c>
      <c r="E68" s="271">
        <v>4</v>
      </c>
      <c r="F68" s="250"/>
      <c r="G68" s="66"/>
      <c r="H68" s="70">
        <f t="shared" si="3"/>
        <v>4</v>
      </c>
      <c r="I68" s="250"/>
      <c r="J68" s="66"/>
      <c r="K68" s="70">
        <f t="shared" si="4"/>
        <v>4</v>
      </c>
      <c r="L68" s="250"/>
      <c r="M68" s="66"/>
      <c r="N68" s="70">
        <f t="shared" si="7"/>
        <v>4</v>
      </c>
      <c r="O68" s="66" t="s">
        <v>658</v>
      </c>
      <c r="P68" s="83">
        <v>4</v>
      </c>
      <c r="Q68" s="276">
        <f t="shared" si="5"/>
        <v>0</v>
      </c>
      <c r="R68" s="66"/>
      <c r="S68" s="83"/>
      <c r="T68" s="276">
        <f t="shared" si="6"/>
        <v>0</v>
      </c>
    </row>
    <row r="69" spans="2:20" ht="15">
      <c r="B69" s="85">
        <v>41583</v>
      </c>
      <c r="C69" s="150" t="s">
        <v>586</v>
      </c>
      <c r="D69" s="150" t="s">
        <v>455</v>
      </c>
      <c r="E69" s="271">
        <v>1</v>
      </c>
      <c r="F69" s="250"/>
      <c r="G69" s="66"/>
      <c r="H69" s="70">
        <f t="shared" si="3"/>
        <v>1</v>
      </c>
      <c r="I69" s="250"/>
      <c r="J69" s="66"/>
      <c r="K69" s="70">
        <f t="shared" si="4"/>
        <v>1</v>
      </c>
      <c r="L69" s="250"/>
      <c r="M69" s="66"/>
      <c r="N69" s="70">
        <f t="shared" si="7"/>
        <v>1</v>
      </c>
      <c r="O69" s="66" t="s">
        <v>657</v>
      </c>
      <c r="P69" s="83">
        <v>1</v>
      </c>
      <c r="Q69" s="276">
        <f t="shared" si="5"/>
        <v>0</v>
      </c>
      <c r="R69" s="66"/>
      <c r="S69" s="83"/>
      <c r="T69" s="276">
        <f t="shared" si="6"/>
        <v>0</v>
      </c>
    </row>
    <row r="70" spans="2:20" ht="15" thickBot="1">
      <c r="B70" s="85">
        <v>41607</v>
      </c>
      <c r="C70" s="150" t="s">
        <v>643</v>
      </c>
      <c r="D70" s="150" t="s">
        <v>456</v>
      </c>
      <c r="E70" s="271">
        <v>2</v>
      </c>
      <c r="F70" s="71"/>
      <c r="G70" s="72"/>
      <c r="H70" s="70">
        <f t="shared" si="3"/>
        <v>2</v>
      </c>
      <c r="I70" s="71"/>
      <c r="J70" s="72"/>
      <c r="K70" s="70">
        <f t="shared" si="4"/>
        <v>2</v>
      </c>
      <c r="L70" s="71"/>
      <c r="M70" s="72"/>
      <c r="N70" s="70">
        <f t="shared" si="7"/>
        <v>2</v>
      </c>
      <c r="O70" s="71"/>
      <c r="P70" s="72"/>
      <c r="Q70" s="277">
        <f t="shared" si="5"/>
        <v>2</v>
      </c>
      <c r="R70" s="71" t="s">
        <v>711</v>
      </c>
      <c r="S70" s="72">
        <v>2</v>
      </c>
      <c r="T70" s="277">
        <f t="shared" si="6"/>
        <v>0</v>
      </c>
    </row>
    <row r="72" spans="2:20">
      <c r="G72">
        <f>SUM(G57:G70)</f>
        <v>37</v>
      </c>
      <c r="H72">
        <f t="shared" ref="H72" si="8">SUM(H57:H70)</f>
        <v>77</v>
      </c>
      <c r="M72">
        <f>SUM(M57:M70)</f>
        <v>8</v>
      </c>
      <c r="N72">
        <f>SUM(N57:N70)</f>
        <v>45</v>
      </c>
      <c r="P72">
        <f>SUM(P57:P70)</f>
        <v>25</v>
      </c>
      <c r="Q72">
        <f>SUM(Q57:Q70)</f>
        <v>20</v>
      </c>
    </row>
    <row r="75" spans="2:20">
      <c r="C75" t="s">
        <v>664</v>
      </c>
    </row>
    <row r="76" spans="2:20">
      <c r="B76" s="266">
        <v>41545</v>
      </c>
      <c r="C76" t="s">
        <v>673</v>
      </c>
    </row>
    <row r="77" spans="2:20">
      <c r="B77" s="266">
        <v>41569</v>
      </c>
      <c r="C77" t="s">
        <v>667</v>
      </c>
    </row>
    <row r="78" spans="2:20">
      <c r="B78" s="266">
        <v>41571</v>
      </c>
      <c r="C78" t="s">
        <v>665</v>
      </c>
    </row>
    <row r="79" spans="2:20">
      <c r="B79" s="266">
        <v>41583</v>
      </c>
      <c r="C79" t="s">
        <v>666</v>
      </c>
    </row>
    <row r="80" spans="2:20">
      <c r="B80" s="266">
        <v>41585</v>
      </c>
      <c r="C80" t="s">
        <v>670</v>
      </c>
    </row>
    <row r="81" spans="2:2">
      <c r="B81" t="s">
        <v>679</v>
      </c>
    </row>
    <row r="83" spans="2:2">
      <c r="B83" t="s">
        <v>674</v>
      </c>
    </row>
    <row r="84" spans="2:2">
      <c r="B84" t="s">
        <v>678</v>
      </c>
    </row>
    <row r="85" spans="2:2">
      <c r="B85" t="s">
        <v>668</v>
      </c>
    </row>
    <row r="86" spans="2:2">
      <c r="B86" t="s">
        <v>669</v>
      </c>
    </row>
    <row r="87" spans="2:2">
      <c r="B87" t="s">
        <v>680</v>
      </c>
    </row>
    <row r="88" spans="2:2">
      <c r="B88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J42"/>
  <sheetViews>
    <sheetView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97" t="s">
        <v>534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9"/>
      <c r="AF1" s="298" t="s">
        <v>535</v>
      </c>
      <c r="AG1" s="298"/>
      <c r="AH1" s="298"/>
      <c r="AI1" s="298"/>
      <c r="AJ1" s="298"/>
      <c r="AK1" s="298"/>
      <c r="AL1" s="298"/>
      <c r="AM1" s="298"/>
      <c r="AN1" s="298"/>
      <c r="AO1" s="298"/>
      <c r="AP1" s="298"/>
      <c r="AQ1" s="298"/>
      <c r="AR1" s="299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49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536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0" t="s">
        <v>537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538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1" t="s">
        <v>539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2" t="s">
        <v>544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1" t="s">
        <v>545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3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3" t="s">
        <v>546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3" t="s">
        <v>547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3" t="s">
        <v>540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3" t="s">
        <v>541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2" t="s">
        <v>542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1" t="s">
        <v>634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4"/>
      <c r="AI16" s="254"/>
      <c r="AJ16" s="254"/>
      <c r="AK16" s="255"/>
      <c r="AL16" s="218"/>
      <c r="AM16" s="218"/>
      <c r="AN16" s="68"/>
      <c r="AO16" s="68"/>
      <c r="AP16" s="68"/>
      <c r="AQ16" s="68"/>
      <c r="AR16" s="256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2" t="s">
        <v>543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57"/>
      <c r="AL17" s="220"/>
      <c r="AM17" s="220"/>
      <c r="AN17" s="257"/>
      <c r="AO17" s="257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58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635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5"/>
      <c r="AS19" s="218"/>
      <c r="AT19" s="218"/>
      <c r="AU19" s="68"/>
      <c r="AV19" s="68"/>
      <c r="AW19" s="68"/>
      <c r="AX19" s="68"/>
      <c r="AY19" s="259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0" t="s">
        <v>636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48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0" t="s">
        <v>637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48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0" t="s">
        <v>638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48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639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1"/>
      <c r="AS23" s="220"/>
      <c r="AT23" s="220"/>
      <c r="AU23" s="72"/>
      <c r="AV23" s="72"/>
      <c r="AW23" s="72"/>
      <c r="AX23" s="72"/>
      <c r="AY23" s="260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28</vt:i4>
      </vt:variant>
    </vt:vector>
  </HeadingPairs>
  <TitlesOfParts>
    <vt:vector size="28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19_Sprint</vt:lpstr>
      <vt:lpstr>20_Sprint</vt:lpstr>
      <vt:lpstr>21_Sprint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2013-12-22T21:30:56Z</dcterms:modified>
</cp:coreProperties>
</file>