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ulakbas/Desktop/"/>
    </mc:Choice>
  </mc:AlternateContent>
  <xr:revisionPtr revIDLastSave="0" documentId="8_{091632A0-8951-1247-A648-F31BB35A81B9}" xr6:coauthVersionLast="47" xr6:coauthVersionMax="47" xr10:uidLastSave="{00000000-0000-0000-0000-000000000000}"/>
  <bookViews>
    <workbookView xWindow="10920" yWindow="5620" windowWidth="34880" windowHeight="17860" xr2:uid="{00000000-000D-0000-FFFF-FFFF00000000}"/>
  </bookViews>
  <sheets>
    <sheet name="Crowdfunding" sheetId="1" r:id="rId1"/>
    <sheet name="Status by Category" sheetId="4" r:id="rId2"/>
    <sheet name="Status by Sub-Catagory" sheetId="5" r:id="rId3"/>
    <sheet name="Status By Date" sheetId="8" r:id="rId4"/>
    <sheet name="Outcome Based on Goal" sheetId="9" r:id="rId5"/>
    <sheet name="Statistical Analysis" sheetId="11" r:id="rId6"/>
  </sheets>
  <definedNames>
    <definedName name="_xlnm._FilterDatabase" localSheetId="0" hidden="1">Crowdfunding!$A$1:$O$1001</definedName>
    <definedName name="_xlchart.v1.0" hidden="1">'Outcome Based on Goal'!$A$2:$A$13</definedName>
    <definedName name="_xlchart.v1.1" hidden="1">'Outcome Based on Goal'!$F$1</definedName>
    <definedName name="_xlchart.v1.10" hidden="1">'Outcome Based on Goal'!$G$1</definedName>
    <definedName name="_xlchart.v1.11" hidden="1">'Outcome Based on Goal'!$G$2:$G$13</definedName>
    <definedName name="_xlchart.v1.12" hidden="1">'Outcome Based on Goal'!$H$1</definedName>
    <definedName name="_xlchart.v1.13" hidden="1">'Outcome Based on Goal'!$H$2:$H$13</definedName>
    <definedName name="_xlchart.v1.14" hidden="1">'Outcome Based on Goal'!$A$2:$A$13</definedName>
    <definedName name="_xlchart.v1.15" hidden="1">'Outcome Based on Goal'!$F$1</definedName>
    <definedName name="_xlchart.v1.16" hidden="1">'Outcome Based on Goal'!$F$2:$F$13</definedName>
    <definedName name="_xlchart.v1.17" hidden="1">'Outcome Based on Goal'!$G$1</definedName>
    <definedName name="_xlchart.v1.18" hidden="1">'Outcome Based on Goal'!$G$2:$G$13</definedName>
    <definedName name="_xlchart.v1.19" hidden="1">'Outcome Based on Goal'!$H$1</definedName>
    <definedName name="_xlchart.v1.2" hidden="1">'Outcome Based on Goal'!$F$2:$F$13</definedName>
    <definedName name="_xlchart.v1.20" hidden="1">'Outcome Based on Goal'!$H$2:$H$13</definedName>
    <definedName name="_xlchart.v1.3" hidden="1">'Outcome Based on Goal'!$G$1</definedName>
    <definedName name="_xlchart.v1.4" hidden="1">'Outcome Based on Goal'!$G$2:$G$13</definedName>
    <definedName name="_xlchart.v1.5" hidden="1">'Outcome Based on Goal'!$H$1</definedName>
    <definedName name="_xlchart.v1.6" hidden="1">'Outcome Based on Goal'!$H$2:$H$13</definedName>
    <definedName name="_xlchart.v1.7" hidden="1">'Outcome Based on Goal'!$A$2:$A$13</definedName>
    <definedName name="_xlchart.v1.8" hidden="1">'Outcome Based on Goal'!$F$1</definedName>
    <definedName name="_xlchart.v1.9" hidden="1">'Outcome Based on Goal'!$F$2:$F$13</definedName>
  </definedNames>
  <calcPr calcId="191029"/>
  <pivotCaches>
    <pivotCache cacheId="31" r:id="rId7"/>
    <pivotCache cacheId="3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D2" i="9"/>
  <c r="C2" i="9"/>
  <c r="B2" i="9"/>
  <c r="D13" i="9"/>
  <c r="C13" i="9"/>
  <c r="B13" i="9"/>
  <c r="D12" i="9"/>
  <c r="D11" i="9"/>
  <c r="D10" i="9"/>
  <c r="D9" i="9"/>
  <c r="D8" i="9"/>
  <c r="D7" i="9"/>
  <c r="D6" i="9"/>
  <c r="D5" i="9"/>
  <c r="D4" i="9"/>
  <c r="D3" i="9"/>
  <c r="C12" i="9"/>
  <c r="C11" i="9"/>
  <c r="C10" i="9"/>
  <c r="C9" i="9"/>
  <c r="C8" i="9"/>
  <c r="C7" i="9"/>
  <c r="C6" i="9"/>
  <c r="C5" i="9"/>
  <c r="C4" i="9"/>
  <c r="B12" i="9"/>
  <c r="B11" i="9"/>
  <c r="B10" i="9"/>
  <c r="B9" i="9"/>
  <c r="B8" i="9"/>
  <c r="B7" i="9"/>
  <c r="B6" i="9"/>
  <c r="B5" i="9"/>
  <c r="B4" i="9"/>
  <c r="C3" i="9"/>
  <c r="B3" i="9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P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7" i="9" l="1"/>
  <c r="E8" i="9"/>
  <c r="H8" i="9" s="1"/>
  <c r="E9" i="9"/>
  <c r="H9" i="9" s="1"/>
  <c r="F6" i="9"/>
  <c r="G12" i="9"/>
  <c r="G7" i="9"/>
  <c r="G8" i="9"/>
  <c r="G9" i="9"/>
  <c r="H6" i="9"/>
  <c r="H7" i="9"/>
  <c r="E2" i="9"/>
  <c r="G2" i="9" s="1"/>
  <c r="E6" i="9"/>
  <c r="G6" i="9" s="1"/>
  <c r="F9" i="9"/>
  <c r="E13" i="9"/>
  <c r="G13" i="9" s="1"/>
  <c r="E5" i="9"/>
  <c r="F5" i="9" s="1"/>
  <c r="E12" i="9"/>
  <c r="F12" i="9" s="1"/>
  <c r="E4" i="9"/>
  <c r="F4" i="9" s="1"/>
  <c r="F7" i="9"/>
  <c r="E11" i="9"/>
  <c r="G11" i="9" s="1"/>
  <c r="E3" i="9"/>
  <c r="H3" i="9" s="1"/>
  <c r="E10" i="9"/>
  <c r="G10" i="9" s="1"/>
  <c r="H10" i="9" l="1"/>
  <c r="F10" i="9"/>
  <c r="H13" i="9"/>
  <c r="H12" i="9"/>
  <c r="F13" i="9"/>
  <c r="F8" i="9"/>
  <c r="F11" i="9"/>
  <c r="G3" i="9"/>
  <c r="H11" i="9"/>
  <c r="F3" i="9"/>
  <c r="F2" i="9"/>
  <c r="G5" i="9"/>
  <c r="H4" i="9"/>
  <c r="H5" i="9"/>
  <c r="G4" i="9"/>
</calcChain>
</file>

<file path=xl/sharedStrings.xml><?xml version="1.0" encoding="utf-8"?>
<sst xmlns="http://schemas.openxmlformats.org/spreadsheetml/2006/main" count="7055" uniqueCount="2109">
  <si>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</si>
  <si>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</si>
  <si>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</si>
  <si>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</si>
  <si>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</si>
  <si>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</si>
  <si>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</si>
  <si>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</si>
  <si>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</si>
  <si>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</si>
  <si>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</si>
  <si>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</si>
  <si>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</si>
  <si>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</si>
  <si>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</si>
  <si>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</si>
  <si>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</si>
  <si>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</si>
  <si>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</si>
  <si>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</si>
  <si>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</si>
  <si>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</si>
  <si>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</si>
  <si>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</si>
  <si>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</si>
  <si>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</si>
  <si>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</si>
  <si>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</si>
  <si>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</si>
  <si>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</si>
  <si>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</si>
  <si>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</si>
  <si>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</si>
  <si>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</si>
  <si>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</si>
  <si>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</si>
  <si>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</si>
  <si>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</si>
  <si>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</si>
  <si>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</si>
  <si>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</si>
  <si>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</si>
  <si>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</si>
  <si>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</si>
  <si>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</si>
  <si>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</si>
  <si>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</si>
  <si>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</si>
  <si>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</si>
  <si>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</si>
  <si>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</si>
  <si>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</si>
  <si>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</si>
  <si>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</si>
  <si>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</si>
  <si>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</si>
  <si>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</si>
  <si>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</si>
  <si>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</si>
  <si>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</si>
  <si>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</si>
  <si>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</si>
  <si>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</si>
  <si>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</si>
  <si>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</si>
  <si>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</si>
  <si>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</si>
  <si>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</si>
  <si>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</si>
  <si>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</si>
  <si>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</si>
  <si>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</si>
  <si>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</si>
  <si>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</si>
  <si>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</si>
  <si>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</si>
  <si>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</si>
  <si>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</si>
  <si>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</si>
  <si>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</si>
  <si>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</si>
  <si>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</si>
  <si>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</si>
  <si>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</si>
  <si>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</si>
  <si>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</si>
  <si>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</si>
  <si>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</si>
  <si>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</si>
  <si>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</si>
  <si>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</si>
  <si>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</si>
  <si>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</si>
  <si>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</si>
  <si>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</si>
  <si>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</si>
  <si>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</si>
  <si>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</si>
  <si>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</si>
  <si>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</si>
  <si>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</si>
  <si>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</si>
  <si>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</si>
  <si>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</si>
  <si>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</si>
  <si>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</si>
  <si>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</si>
  <si>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</si>
  <si>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</si>
  <si>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</si>
  <si>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</si>
  <si>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</si>
  <si>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</si>
  <si>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</si>
  <si>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</si>
  <si>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</si>
  <si>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</si>
  <si>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</si>
  <si>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</si>
  <si>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</si>
  <si>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</si>
  <si>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</si>
  <si>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</si>
  <si>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</si>
  <si>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</si>
  <si>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</si>
  <si>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</si>
  <si>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</si>
  <si>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</si>
  <si>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</si>
  <si>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</si>
  <si>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</si>
  <si>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</si>
  <si>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</si>
  <si>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</si>
  <si>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</si>
  <si>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</si>
  <si>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</si>
  <si>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</si>
  <si>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</si>
  <si>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</si>
  <si>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</si>
  <si>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</si>
  <si>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</si>
  <si>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</si>
  <si>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</si>
  <si>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</si>
  <si>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</si>
  <si>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</si>
  <si>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</si>
  <si>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</si>
  <si>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</si>
  <si>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</si>
  <si>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</si>
  <si>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</si>
  <si>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</si>
  <si>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</si>
  <si>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</si>
  <si>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</si>
  <si>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</si>
  <si>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</si>
  <si>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</si>
  <si>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</si>
  <si>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</si>
  <si>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</si>
  <si>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</si>
  <si>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</si>
  <si>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</si>
  <si>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</si>
  <si>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</si>
  <si>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</si>
  <si>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</si>
  <si>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</si>
  <si>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</si>
  <si>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</si>
  <si>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</si>
  <si>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</si>
  <si>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</si>
  <si>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</si>
  <si>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</si>
  <si>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</si>
  <si>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</si>
  <si>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</si>
  <si>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</si>
  <si>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</si>
  <si>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</si>
  <si>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</si>
  <si>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</si>
  <si>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</si>
  <si>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</si>
  <si>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</si>
  <si>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</si>
  <si>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</si>
  <si>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</si>
  <si>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</si>
  <si>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</si>
  <si>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</si>
  <si>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</si>
  <si>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</si>
  <si>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</si>
  <si>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</si>
  <si>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</si>
  <si>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</si>
  <si>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</si>
  <si>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</si>
  <si>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</si>
  <si>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</si>
  <si>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</si>
  <si>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</si>
  <si>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</si>
  <si>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</si>
  <si>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</si>
  <si>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</si>
  <si>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</si>
  <si>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</si>
  <si>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</si>
  <si>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</si>
  <si>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</si>
  <si>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</si>
  <si>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</si>
  <si>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</si>
  <si>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</si>
  <si>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</si>
  <si>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</si>
  <si>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</si>
  <si>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</si>
  <si>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</si>
  <si>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</si>
  <si>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</si>
  <si>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</si>
  <si>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</si>
  <si>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</si>
  <si>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</si>
  <si>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</si>
  <si>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</si>
  <si>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</si>
  <si>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</si>
  <si>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</si>
  <si>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</si>
  <si>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</si>
  <si>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</si>
  <si>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</si>
  <si>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</si>
  <si>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</si>
  <si>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</si>
  <si>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</si>
  <si>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</si>
  <si>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</si>
  <si>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</si>
  <si>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</si>
  <si>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</si>
  <si>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</si>
  <si>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</si>
  <si>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</si>
  <si>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</si>
  <si>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</si>
  <si>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</si>
  <si>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</si>
  <si>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</si>
  <si>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</si>
  <si>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</si>
  <si>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</si>
  <si>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</si>
  <si>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</si>
  <si>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</si>
  <si>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</si>
  <si>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</si>
  <si>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</si>
  <si>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</si>
  <si>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</si>
  <si>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</si>
  <si>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</si>
  <si>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</si>
  <si>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</si>
  <si>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</si>
  <si>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</si>
  <si>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</si>
  <si>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</si>
  <si>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</si>
  <si>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</si>
  <si>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</si>
  <si>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</si>
  <si>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</si>
  <si>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</si>
  <si>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</si>
  <si>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</si>
  <si>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</si>
  <si>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</si>
  <si>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</si>
  <si>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</si>
  <si>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</si>
  <si>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</si>
  <si>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</si>
  <si>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</si>
  <si>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</si>
  <si>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</si>
  <si>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</si>
  <si>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</si>
  <si>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</si>
  <si>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</si>
  <si>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</si>
  <si>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</si>
  <si>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</si>
  <si>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</si>
  <si>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</si>
  <si>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</si>
  <si>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</si>
  <si>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</si>
  <si>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</si>
  <si>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</si>
  <si>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</si>
  <si>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</si>
  <si>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</si>
  <si>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</si>
  <si>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</si>
  <si>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</si>
  <si>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</si>
  <si>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</si>
  <si>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</si>
  <si>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</si>
  <si>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</si>
  <si>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</si>
  <si>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</si>
  <si>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</si>
  <si>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</si>
  <si>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</si>
  <si>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</si>
  <si>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</si>
  <si>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</si>
  <si>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</si>
  <si>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</si>
  <si>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</si>
  <si>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</si>
  <si>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</si>
  <si>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</si>
  <si>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</si>
  <si>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</si>
  <si>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</si>
  <si>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</si>
  <si>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</si>
  <si>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</si>
  <si>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</si>
  <si>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</si>
  <si>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</si>
  <si>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</si>
  <si>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</si>
  <si>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</si>
  <si>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</si>
  <si>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</si>
  <si>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</si>
  <si>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</si>
  <si>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</si>
  <si>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</si>
  <si>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</si>
  <si>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</si>
  <si>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</si>
  <si>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</si>
  <si>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</si>
  <si>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</si>
  <si>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</si>
  <si>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</si>
  <si>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</si>
  <si>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</si>
  <si>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</si>
  <si>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</si>
  <si>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</si>
  <si>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</si>
  <si>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</si>
  <si>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</si>
  <si>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</si>
  <si>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</si>
  <si>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</si>
  <si>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</si>
  <si>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</si>
  <si>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</si>
  <si>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</si>
  <si>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</si>
  <si>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</si>
  <si>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</si>
  <si>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</si>
  <si>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</si>
  <si>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</si>
  <si>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</si>
  <si>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</si>
  <si>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</si>
  <si>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</si>
  <si>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</si>
  <si>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</si>
  <si>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</si>
  <si>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</si>
  <si>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</si>
  <si>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</si>
  <si>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</si>
  <si>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</si>
  <si>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</si>
  <si>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</si>
  <si>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</si>
  <si>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</si>
  <si>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</si>
  <si>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</si>
  <si>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</si>
  <si>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</si>
  <si>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</si>
  <si>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</si>
  <si>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</si>
  <si>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</si>
  <si>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</si>
  <si>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</si>
  <si>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</si>
  <si>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</si>
  <si>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</si>
  <si>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</si>
  <si>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</si>
  <si>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</si>
  <si>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</si>
  <si>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</si>
  <si>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</si>
  <si>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</si>
  <si>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</si>
  <si>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</si>
  <si>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</si>
  <si>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</si>
  <si>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</si>
  <si>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</si>
  <si>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</si>
  <si>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</si>
  <si>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</si>
  <si>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</si>
  <si>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</si>
  <si>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</si>
  <si>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</si>
  <si>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</si>
  <si>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</si>
  <si>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</si>
  <si>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</si>
  <si>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</si>
  <si>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</si>
  <si>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</si>
  <si>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</si>
  <si>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</si>
  <si>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</si>
  <si>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</si>
  <si>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</si>
  <si>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</si>
  <si>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</si>
  <si>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</si>
  <si>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</si>
  <si>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</si>
  <si>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</si>
  <si>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</si>
  <si>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</si>
  <si>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</si>
  <si>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</si>
  <si>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</si>
  <si>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</si>
  <si>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</si>
  <si>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</si>
  <si>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</si>
  <si>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</si>
  <si>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</si>
  <si>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</si>
  <si>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</si>
  <si>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</si>
  <si>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</si>
  <si>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</si>
  <si>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</si>
  <si>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</si>
  <si>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</si>
  <si>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</si>
  <si>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</si>
  <si>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</si>
  <si>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</si>
  <si>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</si>
  <si>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</si>
  <si>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</si>
  <si>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</si>
  <si>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</si>
  <si>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</si>
  <si>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</si>
  <si>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</si>
  <si>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</si>
  <si>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</si>
  <si>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</si>
  <si>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</si>
  <si>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</si>
  <si>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</si>
  <si>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</si>
  <si>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</si>
  <si>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</si>
  <si>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</si>
  <si>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</si>
  <si>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</si>
  <si>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</si>
  <si>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</si>
  <si>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</si>
  <si>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</si>
  <si>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</si>
  <si>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</si>
  <si>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</si>
  <si>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</si>
  <si>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</si>
  <si>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</si>
  <si>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</si>
  <si>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</si>
  <si>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</si>
  <si>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</si>
  <si>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</si>
  <si>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</si>
  <si>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</si>
  <si>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</si>
  <si>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</si>
  <si>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</si>
  <si>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</si>
  <si>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</si>
  <si>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</si>
  <si>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</si>
  <si>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</si>
  <si>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</si>
  <si>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</si>
  <si>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</si>
  <si>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</si>
  <si>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</si>
  <si>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</si>
  <si>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</si>
  <si>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</si>
  <si>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</si>
  <si>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</si>
  <si>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</si>
  <si>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</si>
  <si>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</si>
  <si>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</si>
  <si>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</si>
  <si>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</si>
  <si>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</si>
  <si>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</si>
  <si>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</si>
  <si>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</si>
  <si>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</si>
  <si>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</si>
  <si>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</si>
  <si>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</si>
  <si>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</si>
  <si>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</si>
  <si>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</si>
  <si>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</si>
  <si>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</si>
  <si>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</si>
  <si>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</si>
  <si>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</si>
  <si>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</si>
  <si>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</si>
  <si>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</si>
  <si>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</si>
  <si>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</si>
  <si>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</si>
  <si>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</si>
  <si>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</si>
  <si>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</si>
  <si>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</si>
  <si>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</si>
  <si>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</si>
  <si>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</si>
  <si>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</si>
  <si>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</si>
  <si>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</si>
  <si>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</si>
  <si>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</si>
  <si>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</si>
  <si>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</si>
  <si>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</si>
  <si>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</si>
  <si>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</si>
  <si>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</si>
  <si>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</si>
  <si>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</si>
  <si>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</si>
  <si>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</si>
  <si>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</si>
  <si>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</si>
  <si>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</si>
  <si>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</si>
  <si>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</si>
  <si>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</si>
  <si>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</si>
  <si>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</si>
  <si>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</si>
  <si>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</si>
  <si>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</si>
  <si>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</si>
  <si>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</si>
  <si>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</si>
  <si>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</si>
  <si>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</si>
  <si>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</si>
  <si>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</si>
  <si>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</si>
  <si>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</si>
  <si>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</si>
  <si>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</si>
  <si>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</si>
  <si>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</si>
  <si>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</si>
  <si>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</si>
  <si>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</si>
  <si>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</si>
  <si>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</si>
  <si>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</si>
  <si>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</si>
  <si>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</si>
  <si>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</si>
  <si>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</si>
  <si>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</si>
  <si>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</si>
  <si>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</si>
  <si>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</si>
  <si>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</si>
  <si>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</si>
  <si>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</si>
  <si>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</si>
  <si>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</si>
  <si>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</si>
  <si>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</si>
  <si>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</si>
  <si>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</si>
  <si>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</si>
  <si>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</si>
  <si>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</si>
  <si>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</si>
  <si>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</si>
  <si>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</si>
  <si>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</si>
  <si>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</si>
  <si>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</si>
  <si>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</si>
  <si>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</si>
  <si>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</si>
  <si>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</si>
  <si>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</si>
  <si>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</si>
  <si>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</si>
  <si>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</si>
  <si>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</si>
  <si>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</si>
  <si>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</si>
  <si>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</si>
  <si>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</si>
  <si>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</si>
  <si>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</si>
  <si>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</si>
  <si>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</si>
  <si>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</si>
  <si>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</si>
  <si>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</si>
  <si>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</si>
  <si>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</si>
  <si>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</si>
  <si>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</si>
  <si>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</si>
  <si>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</si>
  <si>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</si>
  <si>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</si>
  <si>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</si>
  <si>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</si>
  <si>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</si>
  <si>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</si>
  <si>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</si>
  <si>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</si>
  <si>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</si>
  <si>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</si>
  <si>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</si>
  <si>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</si>
  <si>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</si>
  <si>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</si>
  <si>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</si>
  <si>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</si>
  <si>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</si>
  <si>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</si>
  <si>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</si>
  <si>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</si>
  <si>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</si>
  <si>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</si>
  <si>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</si>
  <si>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</si>
  <si>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</si>
  <si>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</si>
  <si>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</si>
  <si>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</si>
  <si>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</si>
  <si>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</si>
  <si>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</si>
  <si>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</si>
  <si>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</si>
  <si>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</si>
  <si>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</si>
  <si>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</si>
  <si>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</si>
  <si>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</si>
  <si>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</si>
  <si>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</si>
  <si>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</si>
  <si>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</si>
  <si>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</si>
  <si>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</si>
  <si>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</si>
  <si>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</si>
  <si>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</si>
  <si>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</si>
  <si>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</si>
  <si>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</si>
  <si>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</si>
  <si>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</si>
  <si>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</si>
  <si>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</si>
  <si>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</si>
  <si>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</si>
  <si>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</si>
  <si>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</si>
  <si>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</si>
  <si>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</si>
  <si>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</si>
  <si>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</si>
  <si>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</si>
  <si>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</si>
  <si>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</si>
  <si>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</si>
  <si>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</si>
  <si>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</si>
  <si>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</si>
  <si>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</si>
  <si>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</si>
  <si>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</si>
  <si>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</si>
  <si>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</si>
  <si>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</si>
  <si>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</si>
  <si>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</si>
  <si>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</si>
  <si>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</si>
  <si>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</si>
  <si>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</si>
  <si>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</si>
  <si>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</si>
  <si>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</si>
  <si>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</si>
  <si>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</si>
  <si>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</si>
  <si>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</si>
  <si>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</si>
  <si>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</si>
  <si>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</si>
  <si>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</si>
  <si>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</si>
  <si>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</si>
  <si>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</si>
  <si>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</si>
  <si>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</si>
  <si>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</si>
  <si>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</si>
  <si>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</si>
  <si>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</si>
  <si>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</si>
  <si>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</si>
  <si>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</si>
  <si>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</si>
  <si>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</si>
  <si>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</si>
  <si>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</si>
  <si>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</si>
  <si>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</si>
  <si>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</si>
  <si>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</si>
  <si>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</si>
  <si>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</si>
  <si>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</si>
  <si>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</si>
  <si>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</si>
  <si>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</si>
  <si>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</si>
  <si>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</si>
  <si>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</si>
  <si>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</si>
  <si>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</si>
  <si>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</si>
  <si>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</si>
  <si>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</si>
  <si>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</si>
  <si>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</si>
  <si>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</si>
  <si>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</si>
  <si>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</si>
  <si>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</si>
  <si>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</si>
  <si>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</si>
  <si>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</si>
  <si>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</si>
  <si>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</si>
  <si>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</si>
  <si>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</si>
  <si>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</si>
  <si>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</si>
  <si>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</si>
  <si>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</si>
  <si>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</si>
  <si>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</si>
  <si>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</si>
  <si>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</si>
  <si>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</si>
  <si>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</si>
  <si>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</si>
  <si>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</si>
  <si>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</si>
  <si>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</si>
  <si>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</si>
  <si>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</si>
  <si>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</si>
  <si>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</si>
  <si>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</si>
  <si>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</si>
  <si>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</si>
  <si>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</si>
  <si>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</si>
  <si>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</si>
  <si>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</si>
  <si>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</si>
  <si>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</si>
  <si>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</si>
  <si>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</si>
  <si>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</si>
  <si>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</si>
  <si>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</si>
  <si>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</si>
  <si>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</si>
  <si>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</si>
  <si>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</si>
  <si>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</si>
  <si>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</si>
  <si>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</si>
  <si>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</si>
  <si>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</si>
  <si>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</si>
  <si>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</si>
  <si>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</si>
  <si>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</si>
  <si>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</si>
  <si>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</si>
  <si>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</si>
  <si>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</si>
  <si>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</si>
  <si>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</si>
  <si>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</si>
  <si>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</si>
  <si>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</si>
  <si>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</si>
  <si>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</si>
  <si>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</si>
  <si>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</si>
  <si>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</si>
  <si>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</si>
  <si>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</si>
  <si>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</si>
  <si>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</si>
  <si>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</si>
  <si>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</si>
  <si>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</si>
  <si>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</si>
  <si>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</si>
  <si>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</si>
  <si>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</si>
  <si>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</si>
  <si>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</si>
  <si>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</si>
  <si>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</si>
  <si>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</si>
  <si>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</si>
  <si>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</si>
  <si>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</si>
  <si>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</si>
  <si>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</si>
  <si>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</si>
  <si>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</si>
  <si>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</si>
  <si>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</si>
  <si>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</si>
  <si>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</si>
  <si>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</si>
  <si>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</si>
  <si>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</si>
  <si>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</si>
  <si>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</si>
  <si>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</si>
  <si>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</si>
  <si>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</si>
  <si>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</si>
  <si>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</si>
  <si>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</si>
  <si>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</si>
  <si>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</si>
  <si>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</si>
  <si>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</si>
  <si>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</si>
  <si>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</si>
  <si>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</si>
  <si>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</si>
  <si>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</si>
  <si>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</si>
  <si>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</si>
  <si>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</si>
  <si>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</si>
  <si>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</si>
  <si>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</si>
  <si>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</si>
  <si>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</si>
  <si>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</si>
  <si>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</si>
  <si>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</si>
  <si>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</si>
  <si>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</si>
  <si>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</si>
  <si>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</si>
  <si>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</si>
  <si>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</si>
  <si>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</si>
  <si>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</si>
  <si>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</si>
  <si>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</si>
  <si>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</si>
  <si>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</si>
  <si>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</si>
  <si>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</si>
  <si>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</si>
  <si>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</si>
  <si>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</si>
  <si>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</si>
  <si>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</si>
  <si>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</si>
  <si>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</si>
  <si>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</si>
  <si>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</si>
  <si>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</si>
  <si>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</si>
  <si>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</si>
  <si>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</si>
  <si>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</si>
  <si>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</si>
  <si>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</si>
  <si>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</si>
  <si>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</si>
  <si>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</si>
  <si>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</si>
  <si>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</si>
  <si>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</si>
  <si>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</si>
  <si>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</si>
  <si>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</si>
  <si>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</si>
  <si>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</si>
  <si>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</si>
  <si>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</si>
  <si>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</si>
  <si>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</si>
  <si>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</si>
  <si>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</si>
  <si>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</si>
  <si>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</si>
  <si>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</si>
  <si>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</si>
  <si>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</si>
  <si>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</si>
  <si>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</si>
  <si>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</si>
  <si>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</si>
  <si>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</si>
  <si>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</si>
  <si>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</si>
  <si>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</si>
  <si>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</si>
  <si>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</si>
  <si>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</si>
  <si>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</si>
  <si>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</si>
  <si>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</si>
  <si>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</si>
  <si>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</si>
  <si>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</si>
  <si>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</si>
  <si>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</si>
  <si>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</si>
  <si>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</si>
  <si>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</si>
  <si>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</si>
  <si>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</si>
  <si>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</si>
  <si>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</si>
  <si>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</si>
  <si>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</si>
  <si>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</si>
  <si>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</si>
  <si>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</si>
  <si>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</si>
  <si>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</si>
  <si>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</si>
  <si>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</si>
  <si>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</si>
  <si>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</si>
  <si>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</si>
  <si>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</si>
  <si>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</si>
  <si>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</si>
  <si>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</si>
  <si>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</si>
  <si>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</si>
  <si>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</si>
  <si>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</si>
  <si>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</si>
  <si>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</si>
  <si>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</si>
  <si>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</si>
  <si>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</si>
  <si>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</si>
  <si>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</si>
  <si>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</si>
  <si>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</si>
  <si>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</si>
  <si>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</si>
  <si>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</si>
  <si>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</si>
  <si>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</si>
  <si>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</si>
  <si>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</si>
  <si>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</si>
  <si>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</si>
  <si>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</si>
  <si>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</si>
  <si>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</si>
  <si>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</si>
  <si>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</si>
  <si>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</si>
  <si>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</si>
  <si>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</si>
  <si>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</si>
  <si>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</si>
  <si>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</si>
  <si>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</si>
  <si>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</si>
  <si>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</si>
  <si>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</si>
  <si>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</si>
  <si>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</si>
  <si>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</si>
  <si>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</si>
  <si>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</si>
  <si>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</si>
  <si>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</si>
  <si>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</si>
  <si>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</si>
  <si>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</si>
  <si>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</si>
  <si>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</si>
  <si>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</si>
  <si>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</si>
  <si>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</si>
  <si>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</si>
  <si>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</si>
  <si>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</si>
  <si>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</si>
  <si>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</si>
  <si>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</si>
  <si>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</si>
  <si>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</si>
  <si>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</si>
  <si>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</si>
  <si>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</si>
  <si>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</si>
  <si>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</si>
  <si>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</si>
  <si>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</si>
  <si>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</si>
  <si>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</si>
  <si>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</si>
  <si>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</si>
  <si>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</si>
  <si>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</si>
  <si>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</si>
  <si>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</si>
  <si>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</si>
  <si>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</si>
  <si>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</si>
  <si>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</si>
  <si>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</si>
  <si>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</si>
  <si>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</si>
  <si>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</si>
  <si>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</si>
  <si>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</si>
  <si>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</si>
  <si>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</si>
  <si>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</si>
  <si>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</si>
  <si>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</si>
  <si>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</si>
  <si>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</si>
  <si>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</si>
  <si>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</si>
  <si>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</si>
  <si>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</si>
  <si>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</si>
  <si>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</si>
  <si>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</si>
  <si>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</si>
  <si>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</si>
  <si>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</si>
  <si>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</si>
  <si>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</si>
  <si>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</si>
  <si>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</si>
  <si>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</si>
  <si>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</si>
  <si>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</si>
  <si>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</si>
  <si>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</si>
  <si>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</si>
  <si>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</si>
  <si>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</si>
  <si>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</si>
  <si>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</si>
  <si>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</si>
  <si>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</si>
  <si>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</si>
  <si>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</si>
  <si>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</si>
  <si>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</si>
  <si>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</si>
  <si>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</si>
  <si>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</si>
  <si>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</si>
  <si>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</si>
  <si>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</si>
  <si>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</si>
  <si>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</si>
  <si>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</si>
  <si>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</si>
  <si>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</si>
  <si>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</si>
  <si>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</si>
  <si>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</si>
  <si>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</si>
  <si>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</si>
  <si>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</si>
  <si>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</si>
  <si>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</si>
  <si>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</si>
  <si>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</si>
  <si>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</si>
  <si>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</si>
  <si>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</si>
  <si>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</si>
  <si>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</si>
  <si>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</si>
  <si>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</si>
  <si>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</si>
  <si>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</si>
  <si>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</si>
  <si>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</si>
  <si>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</si>
  <si>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</si>
  <si>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</si>
  <si>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</si>
  <si>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</si>
  <si>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</si>
  <si>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</si>
  <si>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</si>
  <si>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</si>
  <si>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</si>
  <si>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</si>
  <si>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</si>
  <si>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</si>
  <si>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</si>
  <si>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</si>
  <si>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</si>
  <si>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</si>
  <si>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</si>
  <si>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</si>
  <si>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</si>
  <si>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</si>
  <si>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</si>
  <si>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</si>
  <si>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</si>
  <si>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</si>
  <si>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</si>
  <si>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</si>
  <si>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</si>
  <si>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</si>
  <si>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</si>
  <si>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</si>
  <si>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</si>
  <si>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</si>
  <si>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</si>
  <si>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</si>
  <si>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</si>
  <si>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</si>
  <si>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</si>
  <si>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</si>
  <si>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</si>
  <si>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</si>
  <si>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</si>
  <si>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</si>
  <si>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</si>
  <si>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</si>
  <si>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</si>
  <si>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</si>
  <si>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</si>
  <si>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</si>
  <si>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</si>
  <si>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</si>
  <si>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</si>
  <si>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</si>
  <si>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</si>
  <si>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</si>
  <si>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</si>
  <si>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</si>
  <si>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</si>
  <si>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</si>
  <si>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</si>
  <si>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</si>
  <si>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</si>
  <si>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</si>
  <si>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</si>
  <si>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</si>
  <si>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</si>
  <si>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</si>
  <si>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</si>
  <si>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</si>
  <si>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</si>
  <si>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</si>
  <si>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</si>
  <si>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</si>
  <si>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</si>
  <si>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</si>
  <si>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</si>
  <si>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</si>
  <si>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</si>
  <si>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</si>
  <si>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</si>
  <si>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</si>
  <si>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</si>
  <si>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</si>
  <si>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</si>
  <si>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</si>
  <si>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</si>
  <si>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</si>
  <si>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</si>
  <si>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</si>
  <si>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</si>
  <si>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</si>
  <si>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</si>
  <si>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</si>
  <si>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</si>
  <si>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</si>
  <si>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</si>
  <si>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</si>
  <si>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</si>
  <si>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</si>
  <si>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</si>
  <si>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</si>
  <si>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</si>
  <si>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</si>
  <si>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</si>
  <si>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</si>
  <si>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</si>
  <si>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</si>
  <si>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</si>
  <si>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</si>
  <si>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</si>
  <si>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</si>
  <si>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</si>
  <si>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</si>
  <si>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</si>
  <si>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</si>
  <si>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</si>
  <si>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</si>
  <si>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</si>
  <si>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</si>
  <si>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</si>
  <si>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</si>
  <si>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</si>
  <si>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</si>
  <si>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</si>
  <si>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</si>
  <si>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</si>
  <si>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</si>
  <si>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</si>
  <si>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</si>
  <si>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</si>
  <si>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</si>
  <si>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</si>
  <si>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</si>
  <si>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</si>
  <si>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</si>
  <si>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</si>
  <si>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</si>
  <si>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</si>
  <si>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</si>
  <si>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</si>
  <si>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</si>
  <si>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</si>
  <si>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</si>
  <si>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</si>
  <si>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</si>
  <si>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</si>
  <si>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</si>
  <si>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</si>
  <si>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</si>
  <si>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</si>
  <si>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</si>
  <si>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</si>
  <si>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</si>
  <si>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</si>
  <si>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</si>
  <si>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</si>
  <si>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</si>
  <si>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</si>
  <si>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</si>
  <si>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</si>
  <si>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</si>
  <si>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</si>
  <si>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</si>
  <si>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</si>
  <si>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</si>
  <si>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</si>
  <si>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</si>
  <si>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</si>
  <si>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</si>
  <si>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</si>
  <si>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</si>
  <si>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</si>
  <si>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</si>
  <si>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</si>
  <si>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</si>
  <si>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</si>
  <si>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</si>
  <si>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</si>
  <si>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</si>
  <si>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</si>
  <si>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</si>
  <si>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</si>
  <si>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</si>
  <si>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</si>
  <si>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</si>
  <si>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</si>
  <si>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</si>
  <si>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</si>
  <si>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</si>
  <si>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</si>
  <si>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</si>
  <si>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</si>
  <si>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</si>
  <si>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</si>
  <si>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</si>
  <si>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</si>
  <si>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</si>
  <si>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</si>
  <si>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</si>
  <si>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</si>
  <si>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</si>
  <si>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</si>
  <si>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</si>
  <si>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</si>
  <si>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</si>
  <si>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</si>
  <si>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</si>
  <si>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</si>
  <si>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</si>
  <si>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</si>
  <si>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</si>
  <si>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</si>
  <si>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</si>
  <si>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</si>
  <si>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</si>
  <si>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</si>
  <si>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</si>
  <si>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</si>
  <si>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</si>
  <si>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</si>
  <si>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</si>
  <si>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</si>
  <si>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</si>
  <si>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</si>
  <si>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</si>
  <si>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</si>
  <si>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</si>
  <si>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</si>
  <si>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</si>
  <si>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</si>
  <si>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</si>
  <si>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</si>
  <si>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</si>
  <si>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</si>
  <si>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</si>
  <si>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</si>
  <si>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</si>
  <si>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</si>
  <si>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</si>
  <si>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</si>
  <si>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</si>
  <si>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</si>
  <si>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</si>
  <si>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</si>
  <si>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</si>
  <si>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</si>
  <si>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</si>
  <si>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</si>
  <si>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</si>
  <si>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</si>
  <si>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</si>
  <si>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</si>
  <si>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</si>
  <si>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</si>
  <si>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</si>
  <si>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</si>
  <si>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</si>
  <si>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</si>
  <si>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</si>
  <si>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</si>
  <si>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</si>
  <si>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</si>
  <si>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</si>
  <si>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</si>
  <si>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</si>
  <si>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</si>
  <si>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</si>
  <si>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</si>
  <si>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</si>
  <si>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</si>
  <si>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</si>
  <si>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</si>
  <si>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</si>
  <si>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</si>
  <si>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</si>
  <si>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</si>
  <si>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</si>
  <si>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</si>
  <si>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</si>
  <si>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</si>
  <si>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</si>
  <si>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</si>
  <si>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</si>
  <si>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</si>
  <si>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</si>
  <si>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</si>
  <si>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</si>
  <si>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</si>
  <si>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</si>
  <si>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</si>
  <si>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</si>
  <si>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</si>
  <si>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</si>
  <si>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</si>
  <si>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</si>
  <si>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</si>
  <si>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</si>
  <si>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</si>
  <si>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</si>
  <si>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</si>
  <si>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</si>
  <si>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</si>
  <si>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</si>
  <si>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</si>
  <si>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</si>
  <si>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</si>
  <si>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</si>
  <si>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</si>
  <si>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</si>
  <si>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</si>
  <si>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</si>
  <si>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</si>
  <si>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</si>
  <si>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</si>
  <si>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</si>
  <si>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</si>
  <si>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</si>
  <si>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</si>
  <si>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</si>
  <si>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</si>
  <si>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</si>
  <si>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</si>
  <si>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</si>
  <si>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</si>
  <si>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</si>
  <si>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</si>
  <si>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</si>
  <si>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</si>
  <si>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</si>
  <si>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</si>
  <si>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</si>
  <si>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</si>
  <si>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</si>
  <si>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</si>
  <si>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</si>
  <si>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</si>
  <si>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</si>
  <si>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</si>
  <si>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</si>
  <si>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</si>
  <si>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</si>
  <si>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</si>
  <si>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</si>
  <si>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</si>
  <si>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</si>
  <si>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</si>
  <si>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</si>
  <si>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</si>
  <si>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</si>
  <si>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</si>
  <si>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</si>
  <si>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</si>
  <si>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</si>
  <si>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</si>
  <si>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</si>
  <si>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</si>
  <si>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</si>
  <si>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</si>
  <si>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</si>
  <si>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</si>
  <si>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</si>
  <si>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</si>
  <si>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</si>
  <si>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</si>
  <si>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</si>
  <si>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</si>
  <si>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</si>
  <si>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</si>
  <si>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</si>
  <si>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</si>
  <si>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</si>
  <si>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</si>
  <si>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</si>
  <si>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</si>
  <si>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</si>
  <si>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</si>
  <si>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</si>
  <si>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</si>
  <si>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</si>
  <si>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</si>
  <si>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</si>
  <si>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</si>
  <si>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</si>
  <si>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</si>
  <si>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</si>
  <si>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</si>
  <si>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</si>
  <si>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</si>
  <si>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</si>
  <si>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</si>
  <si>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</si>
  <si>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</si>
  <si>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</si>
  <si>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</si>
  <si>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</si>
  <si>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</si>
  <si>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</si>
  <si>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</si>
  <si>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</si>
  <si>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</si>
  <si>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</si>
  <si>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</si>
  <si>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</si>
  <si>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</si>
  <si>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</si>
  <si>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</si>
  <si>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</si>
  <si>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</si>
  <si>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</si>
  <si>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</si>
  <si>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</si>
  <si>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</si>
  <si>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</si>
  <si>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</si>
  <si>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</si>
  <si>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</si>
  <si>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</si>
  <si>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</si>
  <si>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</si>
  <si>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</si>
  <si>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</si>
  <si>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</si>
  <si>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</si>
  <si>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</si>
  <si>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</si>
  <si>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</si>
  <si>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</si>
  <si>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</si>
  <si>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</si>
  <si>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</si>
  <si>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</si>
  <si>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</si>
  <si>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</si>
  <si>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</si>
  <si>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</si>
  <si>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</si>
  <si>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</si>
  <si>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</si>
  <si>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</si>
  <si>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</si>
  <si>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</si>
  <si>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</si>
  <si>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</si>
  <si>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</si>
  <si>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</si>
  <si>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</si>
  <si>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</si>
  <si>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</si>
  <si>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</si>
  <si>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</si>
  <si>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</si>
  <si>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</si>
  <si>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</si>
  <si>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</si>
  <si>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</si>
  <si>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</si>
  <si>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</si>
  <si>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</si>
  <si>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</si>
  <si>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</si>
  <si>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</si>
  <si>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</si>
  <si>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</si>
  <si>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</si>
  <si>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</si>
  <si>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</si>
  <si>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</si>
  <si>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</si>
  <si>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</si>
  <si>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</si>
  <si>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</si>
  <si>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</si>
  <si>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</si>
  <si>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</si>
  <si>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</si>
  <si>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</si>
  <si>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</si>
  <si>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</si>
  <si>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</si>
  <si>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</si>
  <si>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</si>
  <si>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</si>
  <si>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</si>
  <si>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</si>
  <si>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</si>
  <si>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</si>
  <si>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</si>
  <si>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</si>
  <si>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</si>
  <si>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</si>
  <si>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</si>
  <si>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</si>
  <si>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</si>
  <si>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</si>
  <si>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</si>
  <si>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</si>
  <si>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</si>
  <si>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</si>
  <si>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</si>
  <si>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</si>
  <si>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</si>
  <si>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</si>
  <si>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</si>
  <si>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</si>
  <si>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</si>
  <si>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</si>
  <si>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</si>
  <si>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</si>
  <si>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</si>
  <si>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</si>
  <si>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</si>
  <si>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</si>
  <si>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</si>
  <si>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</si>
  <si>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</si>
  <si>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</si>
  <si>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</si>
  <si>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</si>
  <si>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</si>
  <si>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</si>
  <si>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</si>
  <si>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</si>
  <si>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</si>
  <si>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</si>
  <si>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</si>
  <si>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</si>
  <si>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</si>
  <si>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</si>
  <si>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</si>
  <si>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</si>
  <si>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</si>
  <si>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</si>
  <si>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</si>
  <si>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</si>
  <si>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</si>
  <si>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</si>
  <si>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</si>
  <si>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</si>
  <si>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</si>
  <si>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</si>
  <si>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</si>
  <si>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</si>
  <si>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</si>
  <si>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</si>
  <si>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</si>
  <si>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</si>
  <si>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</si>
  <si>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</si>
  <si>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</si>
  <si>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</si>
  <si>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</si>
  <si>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</si>
  <si>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</si>
  <si>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</si>
  <si>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</si>
  <si>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</si>
  <si>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</si>
  <si>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</si>
  <si>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</si>
  <si>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</si>
  <si>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</si>
  <si>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</si>
  <si>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</si>
  <si>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</si>
  <si>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</si>
  <si>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</si>
  <si>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</si>
  <si>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</si>
  <si>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</si>
  <si>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</si>
  <si>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</si>
  <si>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</si>
  <si>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</si>
  <si>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</si>
  <si>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</si>
  <si>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</si>
  <si>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</si>
  <si>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</si>
  <si>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</si>
  <si>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</si>
  <si>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</si>
  <si>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</si>
  <si>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</si>
  <si>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</si>
  <si>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</si>
  <si>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</si>
  <si>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</si>
  <si>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</si>
  <si>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</si>
  <si>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</si>
  <si>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</si>
  <si>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</si>
  <si>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</si>
  <si>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</si>
  <si>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</si>
  <si>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</si>
  <si>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</si>
  <si>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</si>
  <si>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</si>
  <si>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</si>
  <si>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</si>
  <si>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</si>
  <si>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</si>
  <si>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</si>
  <si>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</si>
  <si>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</si>
  <si>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</si>
  <si>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</si>
  <si>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</si>
  <si>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</si>
  <si>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</si>
  <si>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</si>
  <si>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</si>
  <si>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</si>
  <si>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</si>
  <si>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</si>
  <si>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</si>
  <si>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</si>
  <si>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</si>
  <si>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</si>
  <si>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</si>
  <si>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</si>
  <si>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</si>
  <si>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</si>
  <si>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</si>
  <si>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</si>
  <si>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</si>
  <si>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</si>
  <si>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</si>
  <si>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</si>
  <si>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</si>
  <si>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</si>
  <si>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</si>
  <si>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</si>
  <si>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</si>
  <si>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</si>
  <si>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</si>
  <si>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</si>
  <si>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</si>
  <si>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</si>
  <si>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</si>
  <si>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</si>
  <si>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</si>
  <si>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</si>
  <si>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</si>
  <si>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</si>
  <si>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</si>
  <si>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</si>
  <si>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</si>
  <si>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</si>
  <si>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</si>
  <si>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</si>
  <si>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</si>
  <si>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</si>
  <si>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</si>
  <si>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</si>
  <si>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</si>
  <si>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</si>
  <si>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</si>
  <si>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</si>
  <si>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</si>
  <si>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</si>
  <si>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</si>
  <si>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</si>
  <si>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</si>
  <si>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</si>
  <si>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</si>
  <si>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</si>
  <si>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</si>
  <si>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</si>
  <si>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</si>
  <si>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</si>
  <si>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</si>
  <si>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</si>
  <si>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</si>
  <si>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</si>
  <si>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</si>
  <si>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</si>
  <si>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</si>
  <si>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</si>
  <si>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</si>
  <si>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</si>
  <si>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</si>
  <si>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</si>
  <si>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</si>
  <si>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</si>
  <si>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</si>
  <si>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</si>
  <si>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</si>
  <si>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</si>
  <si>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</si>
  <si>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</si>
  <si>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</si>
  <si>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</si>
  <si>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</si>
  <si>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</si>
  <si>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</si>
  <si>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</si>
  <si>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</si>
  <si>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</si>
  <si>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</si>
  <si>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</si>
  <si>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</si>
  <si>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</si>
  <si>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</si>
  <si>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</si>
  <si>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</si>
  <si>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</si>
  <si>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</si>
  <si>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</si>
  <si>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</si>
  <si>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</si>
  <si>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</si>
  <si>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</si>
  <si>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</si>
  <si>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</si>
  <si>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</si>
  <si>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</si>
  <si>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</si>
  <si>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</si>
  <si>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</si>
  <si>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</si>
  <si>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</si>
  <si>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</si>
  <si>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</si>
  <si>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</si>
  <si>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</si>
  <si>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</si>
  <si>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</si>
  <si>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</si>
  <si>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</si>
  <si>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</si>
  <si>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</si>
  <si>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</si>
  <si>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</si>
  <si>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</si>
  <si>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</si>
  <si>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</si>
  <si>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</si>
  <si>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</si>
  <si>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</si>
  <si>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</si>
  <si>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</si>
  <si>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</si>
  <si>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</si>
  <si>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</si>
  <si>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</si>
  <si>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</si>
  <si>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</si>
  <si>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</si>
  <si>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</si>
  <si>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</si>
  <si>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</si>
  <si>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</si>
  <si>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</si>
  <si>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</si>
  <si>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</si>
  <si>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</si>
  <si>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</si>
  <si>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</si>
  <si>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</si>
  <si>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</si>
  <si>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</si>
  <si>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</si>
  <si>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</si>
  <si>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</si>
  <si>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</si>
  <si>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</si>
  <si>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</si>
  <si>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</si>
  <si>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</si>
  <si>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</si>
  <si>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</si>
  <si>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</si>
  <si>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</si>
  <si>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</si>
  <si>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</si>
  <si>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</si>
  <si>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</si>
  <si>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</si>
  <si>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</si>
  <si>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</si>
  <si>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</si>
  <si>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</si>
  <si>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</si>
  <si>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</si>
  <si>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</si>
  <si>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</si>
  <si>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</si>
  <si>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</si>
  <si>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</si>
  <si>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</si>
  <si>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</si>
  <si>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</si>
  <si>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</si>
  <si>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</si>
  <si>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</si>
  <si>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</si>
  <si>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</si>
  <si>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</si>
  <si>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</si>
  <si>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</si>
  <si>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</si>
  <si>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</si>
  <si>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</si>
  <si>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</si>
  <si>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</si>
  <si>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</si>
  <si>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</si>
  <si>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</si>
  <si>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</si>
  <si>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</si>
  <si>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</si>
  <si>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</si>
  <si>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</si>
  <si>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</si>
  <si>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</si>
  <si>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</si>
  <si>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</si>
  <si>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</si>
  <si>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</si>
  <si>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</si>
  <si>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</si>
  <si>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</si>
  <si>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</si>
  <si>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</si>
  <si>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</si>
  <si>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</si>
  <si>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</si>
  <si>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</si>
  <si>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</si>
  <si>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</si>
  <si>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</si>
  <si>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</si>
  <si>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</si>
  <si>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</si>
  <si>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</si>
  <si>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</si>
  <si>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</si>
  <si>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</si>
  <si>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</si>
  <si>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</si>
  <si>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</si>
  <si>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</si>
  <si>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</si>
  <si>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</si>
  <si>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</si>
  <si>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</si>
  <si>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</si>
  <si>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</si>
  <si>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</si>
  <si>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</si>
  <si>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</si>
  <si>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</si>
  <si>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</si>
  <si>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</si>
  <si>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</si>
  <si>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</si>
  <si>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</si>
  <si>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</si>
  <si>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</si>
  <si>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</si>
  <si>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</si>
  <si>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</si>
  <si>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</si>
  <si>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</si>
  <si>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</si>
  <si>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 xml:space="preserve">AVG Donation </t>
  </si>
  <si>
    <t>Parent Category</t>
  </si>
  <si>
    <t xml:space="preserve">Sub Category </t>
  </si>
  <si>
    <t>(All)</t>
  </si>
  <si>
    <t>Row Labels</t>
  </si>
  <si>
    <t>Grand Total</t>
  </si>
  <si>
    <t>Column Labels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</si>
  <si>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</si>
  <si>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</si>
  <si>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</si>
  <si>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</si>
  <si>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</si>
  <si>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</si>
  <si>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</si>
  <si>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</si>
  <si>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</si>
  <si>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</si>
  <si>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</si>
  <si>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</si>
  <si>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</si>
  <si>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</si>
  <si>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</si>
  <si>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</si>
  <si>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</si>
  <si>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</si>
  <si>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</si>
  <si>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</si>
  <si>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</si>
  <si>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</si>
  <si>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</si>
  <si>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</si>
  <si>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Count of Parent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</si>
  <si>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</si>
  <si>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</si>
  <si>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</si>
  <si>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</si>
  <si>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</si>
  <si>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</si>
  <si>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</si>
  <si>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</si>
  <si>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</si>
  <si>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Count of Sub Category 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</si>
  <si>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</si>
  <si>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</si>
  <si>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</si>
  <si>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</si>
  <si>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</si>
  <si>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</si>
  <si>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</si>
  <si>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</si>
  <si>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</si>
  <si>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</si>
  <si>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</si>
  <si>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</si>
  <si>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</si>
  <si>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</si>
  <si>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</si>
  <si>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</si>
  <si>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</si>
  <si>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 xml:space="preserve">Goal </t>
  </si>
  <si>
    <t># Successful</t>
  </si>
  <si>
    <t>#Failed</t>
  </si>
  <si>
    <t>#Canceled</t>
  </si>
  <si>
    <t>Total Project</t>
  </si>
  <si>
    <t>%Successful</t>
  </si>
  <si>
    <t>%Failed</t>
  </si>
  <si>
    <t>%Canceled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</si>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</sst>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2"/>
      <color rgb="FF040C2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43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u val="double"/>
        <color rgb="FFC00000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u val="double"/>
        <color rgb="FFC00000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  <fill>
        <patternFill>
          <bgColor rgb="FFFFFF00"/>
        </patternFill>
      </fill>
    </dxf>
    <dxf>
      <font>
        <b/>
        <i val="0"/>
        <color theme="4" tint="-0.24994659260841701"/>
      </font>
      <fill>
        <patternFill>
          <bgColor rgb="FFFFFF00"/>
        </patternFill>
      </fill>
    </dxf>
    <dxf>
      <font>
        <b/>
        <i val="0"/>
        <color theme="4" tint="-0.24994659260841701"/>
      </font>
    </dxf>
    <dxf>
      <font>
        <b/>
        <i val="0"/>
        <u val="double"/>
        <color rgb="FFC0000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 Module1.xlsx]Status by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1363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88300862924995E-2"/>
          <c:y val="8.7587518620983185E-2"/>
          <c:w val="0.77699723345392646"/>
          <c:h val="0.72807700173841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'Status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F-594C-A646-E0A6245889AD}"/>
            </c:ext>
          </c:extLst>
        </c:ser>
        <c:ser>
          <c:idx val="1"/>
          <c:order val="1"/>
          <c:tx>
            <c:strRef>
              <c:f>'Status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4F-594C-A646-E0A6245889AD}"/>
            </c:ext>
          </c:extLst>
        </c:ser>
        <c:ser>
          <c:idx val="2"/>
          <c:order val="2"/>
          <c:tx>
            <c:strRef>
              <c:f>'Status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F4F-594C-A646-E0A6245889AD}"/>
            </c:ext>
          </c:extLst>
        </c:ser>
        <c:ser>
          <c:idx val="3"/>
          <c:order val="3"/>
          <c:tx>
            <c:strRef>
              <c:f>'Status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F4F-594C-A646-E0A62458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0640240"/>
        <c:axId val="345366383"/>
      </c:barChart>
      <c:catAx>
        <c:axId val="10506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1363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6383"/>
        <c:crosses val="autoZero"/>
        <c:auto val="1"/>
        <c:lblAlgn val="ctr"/>
        <c:lblOffset val="100"/>
        <c:noMultiLvlLbl val="0"/>
      </c:catAx>
      <c:valAx>
        <c:axId val="3453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1363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73427387554314"/>
          <c:y val="0.34512782493097455"/>
          <c:w val="8.6338144536384456E-2"/>
          <c:h val="0.22159244299008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91363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91363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 Module1.xlsx]Status by Sub-Catagory!PivotTable3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Sub-Catagory'!$B$4:$B$5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'Status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09-B143-90E5-F8D20639D876}"/>
            </c:ext>
          </c:extLst>
        </c:ser>
        <c:ser>
          <c:idx val="1"/>
          <c:order val="1"/>
          <c:tx>
            <c:strRef>
              <c:f>'Status by Sub-Catagory'!$C$4:$C$5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'Status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09-B143-90E5-F8D20639D876}"/>
            </c:ext>
          </c:extLst>
        </c:ser>
        <c:ser>
          <c:idx val="2"/>
          <c:order val="2"/>
          <c:tx>
            <c:strRef>
              <c:f>'Status by Sub-Catagory'!$D$4:$D$5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09-B143-90E5-F8D20639D876}"/>
            </c:ext>
          </c:extLst>
        </c:ser>
        <c:ser>
          <c:idx val="3"/>
          <c:order val="3"/>
          <c:tx>
            <c:strRef>
              <c:f>'Status by Sub-Catagory'!$E$4:$E$5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09-B143-90E5-F8D20639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1801103"/>
        <c:axId val="341531951"/>
      </c:barChart>
      <c:catAx>
        <c:axId val="3418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31951"/>
        <c:crosses val="autoZero"/>
        <c:auto val="1"/>
        <c:lblAlgn val="ctr"/>
        <c:lblOffset val="100"/>
        <c:noMultiLvlLbl val="0"/>
      </c:catAx>
      <c:valAx>
        <c:axId val="3415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 Module1.xlsx]Status By Date!PivotTable5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'Status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'Status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6-9D49-967B-7D6F6F83F4D2}"/>
            </c:ext>
          </c:extLst>
        </c:ser>
        <c:ser>
          <c:idx val="1"/>
          <c:order val="1"/>
          <c:tx>
            <c:strRef>
              <c:f>'Status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'Status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76-9D49-967B-7D6F6F83F4D2}"/>
            </c:ext>
          </c:extLst>
        </c:ser>
        <c:ser>
          <c:idx val="3"/>
          <c:order val="2"/>
          <c:tx>
            <c:strRef>
              <c:f>'Status By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'Status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By Date'!$D$7:$D$19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76-9D49-967B-7D6F6F83F4D2}"/>
            </c:ext>
          </c:extLst>
        </c:ser>
        <c:ser>
          <c:idx val="2"/>
          <c:order val="3"/>
          <c:tx>
            <c:strRef>
              <c:f>'Status By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'Status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By Date'!$E$7:$E$19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F44B-BE96-D7D349D9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955680"/>
        <c:axId val="369601216"/>
      </c:lineChart>
      <c:catAx>
        <c:axId val="5409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1216"/>
        <c:crosses val="autoZero"/>
        <c:auto val="1"/>
        <c:lblAlgn val="ctr"/>
        <c:lblOffset val="100"/>
        <c:noMultiLvlLbl val="0"/>
      </c:catAx>
      <c:valAx>
        <c:axId val="369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41318732217296E-2"/>
          <c:y val="2.616535433070866E-2"/>
          <c:w val="0.9389039662159695"/>
          <c:h val="0.8533791679845516"/>
        </c:manualLayout>
      </c:layout>
      <c:lineChart>
        <c:grouping val="stacke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0C41-A1BD-4DF973A737FC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%Failed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E-0C41-A1BD-4DF973A737FC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E-0C41-A1BD-4DF973A7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818512"/>
        <c:axId val="648820240"/>
      </c:lineChart>
      <c:catAx>
        <c:axId val="6488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20240"/>
        <c:crosses val="autoZero"/>
        <c:auto val="1"/>
        <c:lblAlgn val="ctr"/>
        <c:lblOffset val="100"/>
        <c:noMultiLvlLbl val="0"/>
      </c:catAx>
      <c:valAx>
        <c:axId val="648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0</xdr:rowOff>
    </xdr:from>
    <xdr:to>
      <xdr:col>12</xdr:col>
      <xdr:colOff>444500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3F4A-B871-F74C-1AA5-A4DA0FBAE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114300</xdr:rowOff>
    </xdr:from>
    <xdr:to>
      <xdr:col>20</xdr:col>
      <xdr:colOff>190500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D778A-82C2-60D6-E95C-71D41E2F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76200</xdr:rowOff>
    </xdr:from>
    <xdr:to>
      <xdr:col>16</xdr:col>
      <xdr:colOff>241300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C4894-CA18-81E5-280A-AD8314BC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15</xdr:row>
      <xdr:rowOff>101600</xdr:rowOff>
    </xdr:from>
    <xdr:to>
      <xdr:col>13</xdr:col>
      <xdr:colOff>317500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CABFE-0A49-0171-AB2F-7FD64A5B2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ul Akbas" refreshedDate="45217.727477893517" createdVersion="8" refreshedVersion="8" minRefreshableVersion="3" recordCount="1000" xr:uid="{52564878-1559-E347-B68E-B408782033A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% Funded" numFmtId="9">
      <sharedItems containsSemiMixedTypes="0" containsString="0" containsNumber="1" minValue="0" maxValue="0.42125000000000001"/>
    </cacheField>
    <cacheField name="AVG Donation " numFmtId="44">
      <sharedItems containsSemiMixedTypes="0" containsString="0" containsNumber="1" minValue="0" maxValue="0.4212500000000000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ul Akbas" refreshedDate="45222.688647106479" createdVersion="8" refreshedVersion="8" minRefreshableVersion="3" recordCount="1001" xr:uid="{D3A519B5-5AF3-FF49-A00D-5CAD1276FBB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% Funded" numFmtId="0">
      <sharedItems containsString="0" containsBlank="1" containsNumber="1" minValue="0" maxValue="0.42125000000000001"/>
    </cacheField>
    <cacheField name="AVG Donation " numFmtId="44">
      <sharedItems containsString="0" containsBlank="1" containsNumber="1" minValue="0" maxValue="0.4212500000000000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 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0.11285714285714285"/>
    <n v="0.1128571428571428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5756457564576E-2"/>
    <n v="1.3145756457564576E-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.7142857142857143E-3"/>
    <n v="5.7142857142857143E-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.973684210526316E-3"/>
    <n v="6.973684210526316E-3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2.2894736842105263E-2"/>
    <n v="2.2894736842105263E-2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3.4615384615384616E-3"/>
    <n v="3.4615384615384616E-3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5.0444444444444445E-2"/>
    <n v="5.0444444444444445E-2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6.4305177111716625E-3"/>
    <n v="6.4305177111716625E-3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7.0967741935483875E-3"/>
    <n v="7.0967741935483875E-3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4.230769230769231E-2"/>
    <n v="4.230769230769231E-2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.2857142857142859E-3"/>
    <n v="4.2857142857142859E-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.7301587301587304E-3"/>
    <n v="8.7301587301587304E-3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3333333333333334E-2"/>
    <n v="2.3333333333333334E-2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7.0921985815602835E-3"/>
    <n v="7.0921985815602835E-3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5.5665024630541871E-3"/>
    <n v="5.5665024630541871E-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5.8823529411764705E-2"/>
    <n v="5.8823529411764705E-2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4763593380614658E-2"/>
    <n v="1.4763593380614658E-2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1.4835164835164835E-2"/>
    <n v="1.4835164835164835E-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1.0784E-2"/>
    <n v="1.0784E-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0591805766312594E-2"/>
    <n v="1.0591805766312594E-2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5.9361702127659578E-3"/>
    <n v="5.9361702127659578E-3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505922165820643E-2"/>
    <n v="1.505922165820643E-2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1555555555555559E-2"/>
    <n v="3.1555555555555559E-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2.8928571428571428E-2"/>
    <n v="2.8928571428571428E-2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9636363636363638E-2"/>
    <n v="2.9636363636363638E-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1.3767441860465116E-2"/>
    <n v="1.3767441860465116E-2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.4999999999999997E-3"/>
    <n v="7.4999999999999997E-3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6972477064220184E-2"/>
    <n v="1.6972477064220184E-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4989106753812636E-2"/>
    <n v="3.4989106753812636E-2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4333333333333333E-2"/>
    <n v="1.4333333333333333E-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6.4571428571428571E-2"/>
    <n v="6.4571428571428571E-2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2.2841584158415841E-2"/>
    <n v="2.2841584158415841E-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0.10794820717131474"/>
    <n v="0.10794820717131474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7741935483870968E-2"/>
    <n v="1.7741935483870968E-2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657370517928287E-2"/>
    <n v="1.5657370517928287E-2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2.2857142857142857E-2"/>
    <n v="2.2857142857142857E-2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209876543209877E-2"/>
    <n v="1.3209876543209877E-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4.3225806451612905E-2"/>
    <n v="4.3225806451612905E-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8.8888888888888889E-3"/>
    <n v="8.8888888888888889E-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2.2499999999999999E-2"/>
    <n v="2.2499999999999999E-2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1.982142857142857E-2"/>
    <n v="1.982142857142857E-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0.12333333333333334"/>
    <n v="0.12333333333333334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6.8869179600886912E-2"/>
    <n v="6.8869179600886912E-2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1249999999999999E-2"/>
    <n v="6.1249999999999999E-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5.0526315789473685E-3"/>
    <n v="5.0526315789473685E-3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2.4864864864864864E-2"/>
    <n v="2.4864864864864864E-2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9.9333333333333329E-2"/>
    <n v="9.9333333333333329E-2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7.3003003003002997E-2"/>
    <n v="7.3003003003002997E-2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4.2083333333333334E-2"/>
    <n v="4.2083333333333334E-2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1"/>
    <n v="0.01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.2789373814041749E-3"/>
    <n v="9.2789373814041749E-3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1.0416666666666666E-2"/>
    <n v="1.0416666666666666E-2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2.375E-2"/>
    <n v="2.375E-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02"/>
    <n v="0.02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9848484848484848E-2"/>
    <n v="1.9848484848484848E-2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2.0500000000000001E-2"/>
    <n v="2.0500000000000001E-2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6.9310344827586204E-2"/>
    <n v="6.9310344827586204E-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7.8148148148148147E-2"/>
    <n v="7.8148148148148147E-2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9.1428571428571428E-2"/>
    <n v="9.1428571428571428E-2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6985138004246284E-2"/>
    <n v="1.6985138004246284E-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1.1310240963855422E-2"/>
    <n v="1.1310240963855422E-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0.1245"/>
    <n v="0.124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.0638297872340426E-3"/>
    <n v="1.0638297872340426E-3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1.3571428571428571E-2"/>
    <n v="1.3571428571428571E-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3.8688524590163934E-2"/>
    <n v="3.8688524590163934E-2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.1379310344827587E-3"/>
    <n v="4.1379310344827587E-3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5.5991735537190085E-2"/>
    <n v="5.5991735537190085E-2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4.3157894736842103E-2"/>
    <n v="4.3157894736842103E-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.1518987341772153E-3"/>
    <n v="2.1518987341772153E-3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9335937500000001E-2"/>
    <n v="1.9335937500000001E-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2666666666666666E-2"/>
    <n v="1.2666666666666666E-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0.09"/>
    <n v="0.09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2857142857142861E-2"/>
    <n v="6.2857142857142861E-2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2.1794871794871794E-2"/>
    <n v="2.1794871794871794E-2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7525773195876289E-2"/>
    <n v="1.7525773195876289E-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1.370219690805533E-2"/>
    <n v="1.370219690805533E-2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5.8947368421052634E-3"/>
    <n v="5.8947368421052634E-3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7.3333333333333334E-2"/>
    <n v="7.3333333333333334E-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1.4498269896193771E-2"/>
    <n v="1.4498269896193771E-2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0.11545454545454545"/>
    <n v="0.1154545454545454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4464285714285713E-2"/>
    <n v="2.4464285714285713E-2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0.18"/>
    <n v="0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9.3984962406015032E-3"/>
    <n v="9.3984962406015032E-3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1910828025477707E-2"/>
    <n v="1.1910828025477707E-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4489795918367347E-2"/>
    <n v="1.4489795918367347E-2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2.7432432432432433E-2"/>
    <n v="2.7432432432432433E-2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7.4659949622166251E-3"/>
    <n v="7.4659949622166251E-3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3541666666666666E-2"/>
    <n v="2.3541666666666666E-2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823529411764706E-2"/>
    <n v="2.823529411764706E-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1.358974358974359E-2"/>
    <n v="1.358974358974359E-2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.4005184705119896E-3"/>
    <n v="4.4005184705119896E-3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4899999999999999E-2"/>
    <n v="2.4899999999999999E-2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5.6066176470588236E-3"/>
    <n v="5.6066176470588236E-3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6.2068965517241378E-2"/>
    <n v="6.2068965517241378E-2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0.03"/>
    <n v="0.03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3.3443328550932565E-2"/>
    <n v="3.3443328550932565E-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8.6923076923076922E-2"/>
    <n v="8.6923076923076922E-2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1.2474437627811861E-2"/>
    <n v="1.2474437627811861E-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2.1578947368421052E-2"/>
    <n v="2.1578947368421052E-2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0.0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0.18222222222222223"/>
    <n v="0.18222222222222223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9.0810810810810813E-2"/>
    <n v="9.0810810810810813E-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3.7000000000000002E-3"/>
    <n v="3.7000000000000002E-3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6082214765100671E-2"/>
    <n v="1.6082214765100671E-2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3970588235294118E-2"/>
    <n v="1.3970588235294118E-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7692307692307692E-2"/>
    <n v="3.7692307692307692E-2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2.457142857142857E-2"/>
    <n v="2.457142857142857E-2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5333333333333332E-2"/>
    <n v="5.5333333333333332E-2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1.1538461538461539E-2"/>
    <n v="1.1538461538461539E-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2.0786516853932586E-3"/>
    <n v="2.0786516853932586E-3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009771986970684E-2"/>
    <n v="1.1009771986970684E-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7.6808510638297869E-2"/>
    <n v="7.6808510638297869E-2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9696969696969696E-2"/>
    <n v="3.9696969696969696E-2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6.6315789473684217E-2"/>
    <n v="6.6315789473684217E-2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1.9820035992801438E-2"/>
    <n v="1.9820035992801438E-2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1.0138888888888888E-2"/>
    <n v="1.0138888888888888E-2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5.6122448979591837E-2"/>
    <n v="5.6122448979591837E-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2407407407407407E-2"/>
    <n v="1.2407407407407407E-2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3.0800000000000001E-2"/>
    <n v="3.0800000000000001E-2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2.3728362183754993E-2"/>
    <n v="2.3728362183754993E-2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1.9933774834437087E-2"/>
    <n v="1.9933774834437087E-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2.475877192982456E-2"/>
    <n v="2.475877192982456E-2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3.7253798536859878E-3"/>
    <n v="3.7253798536859878E-3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153846153846154E-2"/>
    <n v="3.6153846153846154E-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3.3962264150943396E-2"/>
    <n v="3.3962264150943396E-2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4.2952275249722527E-3"/>
    <n v="4.2952275249722527E-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6.5116279069767444E-3"/>
    <n v="6.5116279069767444E-3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7.5354107648725214E-3"/>
    <n v="7.5354107648725214E-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7037037037037035E-4"/>
    <n v="3.7037037037037035E-4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5.5520833333333332E-2"/>
    <n v="5.5520833333333332E-2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4833029751062538E-2"/>
    <n v="1.4833029751062538E-2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2.696969696969697E-2"/>
    <n v="2.696969696969697E-2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5333333333333335E-2"/>
    <n v="3.5333333333333335E-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9.4472361809045217E-3"/>
    <n v="9.4472361809045217E-3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1.5194805194805195E-2"/>
    <n v="1.5194805194805195E-2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7.0048309178743964E-4"/>
    <n v="7.0048309178743964E-4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7777777777777776E-2"/>
    <n v="2.7777777777777776E-2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1.1979166666666667E-2"/>
    <n v="1.1979166666666667E-2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3.5396308360477742E-3"/>
    <n v="3.5396308360477742E-3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3.3818181818181817E-2"/>
    <n v="3.3818181818181817E-2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665629860031104E-2"/>
    <n v="1.665629860031104E-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400000000000001E-2"/>
    <n v="2.3400000000000001E-2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2962962962962963E-2"/>
    <n v="1.2962962962962963E-2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4999999999999999E-2"/>
    <n v="1.4999999999999999E-2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3.0720000000000001E-2"/>
    <n v="3.0720000000000001E-2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5.7954545454545455E-3"/>
    <n v="5.7954545454545455E-3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2.3975903614457832E-2"/>
    <n v="2.3975903614457832E-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1505376344086021E-2"/>
    <n v="1.1505376344086021E-2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3.1451612903225803E-2"/>
    <n v="3.1451612903225803E-2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0.0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1.0692419825072887E-2"/>
    <n v="1.0692419825072887E-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8.1349397590361444E-2"/>
    <n v="8.1349397590361444E-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2.9994720168954592E-2"/>
    <n v="2.9994720168954592E-2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6.1821366024518388E-3"/>
    <n v="6.1821366024518388E-3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8.5591397849462368E-3"/>
    <n v="8.5591397849462368E-3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1.0412087912087913E-2"/>
    <n v="1.0412087912087913E-2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7.1428571428571426E-3"/>
    <n v="7.1428571428571426E-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1.9523809523809523E-2"/>
    <n v="1.9523809523809523E-2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9.5240585774058577E-3"/>
    <n v="9.5240585774058577E-3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2.0500000000000001E-2"/>
    <n v="2.0500000000000001E-2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1.3636363636363636E-2"/>
    <n v="1.3636363636363636E-2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2.5737704918032785E-2"/>
    <n v="2.5737704918032785E-2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7.0285714285714285E-2"/>
    <n v="7.0285714285714285E-2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9.2757475083056484E-3"/>
    <n v="9.2757475083056484E-3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2.7721238938053096E-2"/>
    <n v="2.7721238938053096E-2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2.489795918367347E-2"/>
    <n v="2.489795918367347E-2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5.6153846153846151E-2"/>
    <n v="5.6153846153846151E-2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7.4551131928181106E-3"/>
    <n v="7.4551131928181106E-3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5.4377682403433478E-2"/>
    <n v="5.4377682403433478E-2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3.5619351408825096E-4"/>
    <n v="3.5619351408825096E-4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.0204081632653062E-3"/>
    <n v="1.0204081632653062E-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3.2500000000000001E-2"/>
    <n v="3.2500000000000001E-2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142709410548087E-2"/>
    <n v="1.6142709410548087E-2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0.08"/>
    <n v="0.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6.2362030905077264E-3"/>
    <n v="6.2362030905077264E-3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6.7999999999999996E-3"/>
    <n v="6.7999999999999996E-3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7.0592783505154633E-2"/>
    <n v="7.0592783505154633E-2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2.9166666666666667E-2"/>
    <n v="2.9166666666666667E-2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7.948314606741573E-2"/>
    <n v="7.948314606741573E-2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7624999999999999E-2"/>
    <n v="3.7624999999999999E-2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1.5813953488372091E-2"/>
    <n v="1.5813953488372091E-2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0.12243542435424354"/>
    <n v="0.1224354243542435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1.6862745098039214E-2"/>
    <n v="1.6862745098039214E-2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9.4444444444444442E-2"/>
    <n v="9.4444444444444442E-2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1.9E-2"/>
    <n v="1.9E-2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9.9774774774774779E-3"/>
    <n v="9.9774774774774779E-3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3953488372093022E-2"/>
    <n v="2.3953488372093022E-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4.2682926829268296E-3"/>
    <n v="4.2682926829268296E-3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.3052796654469418E-3"/>
    <n v="2.3052796654469418E-3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.4864864864864862E-3"/>
    <n v="6.4864864864864862E-3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1.0238095238095239E-2"/>
    <n v="1.0238095238095239E-2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5.7042253521126761E-3"/>
    <n v="5.7042253521126761E-3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9.8484848484848477E-3"/>
    <n v="9.8484848484848477E-3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7746478873239435E-2"/>
    <n v="1.7746478873239435E-2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3164556962025318E-2"/>
    <n v="3.3164556962025318E-2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1.2195121951219513E-2"/>
    <n v="1.2195121951219513E-2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3.6361974405850088E-2"/>
    <n v="3.6361974405850088E-2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2.6582278481012659E-3"/>
    <n v="2.6582278481012659E-3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7.2222222222222219E-3"/>
    <n v="7.2222222222222219E-3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1"/>
    <n v="0.01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7.4761904761904766E-2"/>
    <n v="7.4761904761904766E-2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9.8795180722891559E-3"/>
    <n v="9.8795180722891559E-3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3.1257817929117443E-2"/>
    <n v="3.1257817929117443E-2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5.3333333333333336E-4"/>
    <n v="5.3333333333333336E-4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6.1538461538461542E-2"/>
    <n v="6.1538461538461542E-2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6.3333333333333332E-3"/>
    <n v="6.3333333333333332E-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999999999999997E-2"/>
    <n v="4.2999999999999997E-2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426612493651601E-2"/>
    <n v="1.0426612493651601E-2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4.1542416452442161E-3"/>
    <n v="4.1542416452442161E-3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2.404255319148936E-2"/>
    <n v="2.404255319148936E-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1.5565134099616858E-2"/>
    <n v="1.5565134099616858E-2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2.074074074074074E-2"/>
    <n v="2.074074074074074E-2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4.8794084186575652E-2"/>
    <n v="4.8794084186575652E-2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0.11785714285714285"/>
    <n v="0.1178571428571428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9.1198979591836733E-4"/>
    <n v="9.1198979591836733E-4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4913722267871816E-2"/>
    <n v="1.4913722267871816E-2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7.217928902627512E-3"/>
    <n v="7.217928902627512E-3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6.9649122807017544E-2"/>
    <n v="6.9649122807017544E-2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6906474820143885E-2"/>
    <n v="3.6906474820143885E-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2.1518987341772153E-3"/>
    <n v="2.1518987341772153E-3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1.7934156378600824E-2"/>
    <n v="1.7934156378600824E-2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2.8750000000000001E-2"/>
    <n v="2.8750000000000001E-2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1.0664375715922108E-2"/>
    <n v="1.0664375715922108E-2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7.7624190064794818E-2"/>
    <n v="7.7624190064794818E-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8.6725663716814158E-2"/>
    <n v="8.6725663716814158E-2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7333333333333336E-2"/>
    <n v="3.7333333333333336E-2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5484400656814451E-2"/>
    <n v="1.5484400656814451E-2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7897026831036982E-2"/>
    <n v="1.7897026831036982E-2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2.9801401869158878E-2"/>
    <n v="2.9801401869158878E-2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83333333333334E-2"/>
    <n v="4.2083333333333334E-2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9.3055555555555548E-3"/>
    <n v="9.3055555555555548E-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2.7058823529411764E-2"/>
    <n v="2.7058823529411764E-2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6315789473684211E-2"/>
    <n v="1.6315789473684211E-2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9866666666666668E-2"/>
    <n v="1.9866666666666668E-2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1.0697674418604652E-2"/>
    <n v="1.0697674418604652E-2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.4430379746835443E-3"/>
    <n v="1.4430379746835443E-3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3.5376344086021506E-2"/>
    <n v="3.5376344086021506E-2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0416666666666663E-2"/>
    <n v="4.0416666666666663E-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1.2812499999999999E-2"/>
    <n v="1.2812499999999999E-2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6.0680272108843539E-2"/>
    <n v="6.0680272108843539E-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9.9940652818991099E-3"/>
    <n v="9.9940652818991099E-3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2.976190476190476E-2"/>
    <n v="2.976190476190476E-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0.10347826086956521"/>
    <n v="0.10347826086956521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7.571428571428572E-2"/>
    <n v="7.571428571428572E-2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7.379310344827586E-2"/>
    <n v="7.379310344827586E-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4.9333333333333333E-2"/>
    <n v="4.9333333333333333E-2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5151515151515154E-2"/>
    <n v="9.5151515151515154E-2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3.5161290322580648E-2"/>
    <n v="3.5161290322580648E-2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0.10512195121951219"/>
    <n v="0.10512195121951219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1"/>
    <n v="0.01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1.4225352112676056E-2"/>
    <n v="1.4225352112676056E-2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5.8999999999999997E-2"/>
    <n v="5.8999999999999997E-2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1.0987654320987654E-2"/>
    <n v="1.0987654320987654E-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9130434782608695E-2"/>
    <n v="1.9130434782608695E-2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2.1080745341614908E-2"/>
    <n v="2.1080745341614908E-2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3.6585365853658539E-3"/>
    <n v="3.6585365853658539E-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6140350877192983E-2"/>
    <n v="1.6140350877192983E-2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3.7199999999999997E-2"/>
    <n v="3.7199999999999997E-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7.6666666666666661E-2"/>
    <n v="7.6666666666666661E-2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4.1428571428571426E-2"/>
    <n v="4.1428571428571426E-2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5.3855278766310796E-3"/>
    <n v="5.3855278766310796E-3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6.2941176470588237E-2"/>
    <n v="6.2941176470588237E-2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6.8620689655172415E-2"/>
    <n v="6.8620689655172415E-2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0.12087719298245614"/>
    <n v="0.1208771929824561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7551020408163264E-2"/>
    <n v="1.7551020408163264E-2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2.8436103663985701E-2"/>
    <n v="2.8436103663985701E-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4.4935064935064932E-2"/>
    <n v="4.4935064935064932E-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3.2000000000000001E-2"/>
    <n v="3.2000000000000001E-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4857142857142855E-2"/>
    <n v="2.4857142857142855E-2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1.0868315123634273E-2"/>
    <n v="1.0868315123634273E-2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3.9687703318152243E-4"/>
    <n v="3.9687703318152243E-4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7064579256360079E-2"/>
    <n v="3.7064579256360079E-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3.6153846153846154E-2"/>
    <n v="3.6153846153846154E-2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6.2500000000000003E-3"/>
    <n v="6.2500000000000003E-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9743589743589743E-2"/>
    <n v="2.9743589743589743E-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2.4181818181818183E-2"/>
    <n v="2.4181818181818183E-2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0.11857142857142858"/>
    <n v="0.11857142857142858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3703703703703701E-2"/>
    <n v="3.3703703703703701E-2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6.8250000000000005E-2"/>
    <n v="6.8250000000000005E-2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0.15720000000000001"/>
    <n v="0.1572000000000000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1.2534954407294832E-2"/>
    <n v="1.2534954407294832E-2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5833333333333335E-2"/>
    <n v="1.5833333333333335E-2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3.5802469135802471E-3"/>
    <n v="3.5802469135802471E-3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1.3469387755102041E-2"/>
    <n v="1.3469387755102041E-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0.28222222222222221"/>
    <n v="0.2822222222222222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.6413916146297948E-3"/>
    <n v="1.6413916146297948E-3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7936507936507936E-2"/>
    <n v="2.7936507936507936E-2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2.4464285714285713E-2"/>
    <n v="2.4464285714285713E-2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0.42125000000000001"/>
    <n v="0.42125000000000001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.3855278766310796E-3"/>
    <n v="5.3855278766310796E-3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5.9444444444444446E-2"/>
    <n v="5.9444444444444446E-2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1.3698630136986301E-3"/>
    <n v="1.3698630136986301E-3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4.9230769230769232E-3"/>
    <n v="4.9230769230769232E-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0.30499999999999999"/>
    <n v="0.30499999999999999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9.901503369621565E-3"/>
    <n v="9.901503369621565E-3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6.2295081967213119E-3"/>
    <n v="6.2295081967213119E-3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1.4444444444444444E-2"/>
    <n v="1.4444444444444444E-2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2.057142857142857E-2"/>
    <n v="2.057142857142857E-2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1.2894736842105263E-2"/>
    <n v="1.2894736842105263E-2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1"/>
    <n v="0.01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0.32777777777777778"/>
    <n v="0.32777777777777778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.219448094612352E-3"/>
    <n v="3.219448094612352E-3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9.4117647058823521E-3"/>
    <n v="9.4117647058823521E-3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6.761904761904762E-2"/>
    <n v="6.761904761904762E-2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3.0357142857142857E-2"/>
    <n v="3.0357142857142857E-2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1.0769230769230769E-3"/>
    <n v="1.0769230769230769E-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2.0030395136778116E-2"/>
    <n v="2.0030395136778116E-2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6.7935702199661586E-3"/>
    <n v="6.7935702199661586E-3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1.8292682926829267E-2"/>
    <n v="1.8292682926829267E-2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.0512820512820513E-3"/>
    <n v="2.0512820512820513E-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1.9206349206349206E-2"/>
    <n v="1.9206349206349206E-2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6.3316412859560064E-2"/>
    <n v="6.3316412859560064E-2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0.10136363636363636"/>
    <n v="0.10136363636363636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9.5000000000000001E-2"/>
    <n v="9.5000000000000001E-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.2631578947368419E-3"/>
    <n v="3.2631578947368419E-3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1.125E-2"/>
    <n v="1.125E-2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4.5454545454545452E-3"/>
    <n v="4.5454545454545452E-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2.9824561403508773E-3"/>
    <n v="2.9824561403508773E-3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7.619047619047619E-3"/>
    <n v="7.619047619047619E-3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4786729857819908E-4"/>
    <n v="9.4786729857819908E-4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1.4483568075117371E-2"/>
    <n v="1.4483568075117371E-2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4.3833757421543683E-2"/>
    <n v="4.3833757421543683E-2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.9213483146067415E-3"/>
    <n v="2.9213483146067415E-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4.3239436619718311E-2"/>
    <n v="4.3239436619718311E-2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1.123076923076923E-2"/>
    <n v="1.123076923076923E-2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1.7777777777777778E-2"/>
    <n v="1.7777777777777778E-2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1.2692307692307692E-2"/>
    <n v="1.2692307692307692E-2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2.4731509625126647E-2"/>
    <n v="2.4731509625126647E-2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.2494669509594881E-3"/>
    <n v="2.2494669509594881E-3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4.1097922848664689E-2"/>
    <n v="4.1097922848664689E-2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5.7575757575757579E-2"/>
    <n v="5.7575757575757579E-2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2.2705314009661835E-2"/>
    <n v="2.2705314009661835E-2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2.6354166666666668E-2"/>
    <n v="2.6354166666666668E-2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6812688821752266E-2"/>
    <n v="1.6812688821752266E-2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3135788262370541E-2"/>
    <n v="1.3135788262370541E-2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1.5162659123055163E-2"/>
    <n v="1.5162659123055163E-2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1587301587301587E-2"/>
    <n v="1.1587301587301587E-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2.4212034383954154E-2"/>
    <n v="2.4212034383954154E-2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9.5157740278796771E-3"/>
    <n v="9.5157740278796771E-3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1.059299191374663E-2"/>
    <n v="1.059299191374663E-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1.0997375328083989E-2"/>
    <n v="1.0997375328083989E-2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.8475991649269308E-3"/>
    <n v="6.8475991649269308E-3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1.6333333333333332E-2"/>
    <n v="1.6333333333333332E-2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.2004048582995951E-3"/>
    <n v="4.2004048582995951E-3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2.1002538071065988E-3"/>
    <n v="2.1002538071065988E-3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.1250000000000002E-3"/>
    <n v="3.1250000000000002E-3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0.21222222222222223"/>
    <n v="0.21222222222222223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1.7502512562814071E-2"/>
    <n v="1.7502512562814071E-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.1050884955752213E-3"/>
    <n v="5.1050884955752213E-3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1"/>
    <n v="0.01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2.7165991902834009E-2"/>
    <n v="2.7165991902834009E-2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1.1785714285714287E-2"/>
    <n v="1.1785714285714287E-2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5.0684523809523811E-2"/>
    <n v="5.0684523809523811E-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3114754098360656E-2"/>
    <n v="1.3114754098360656E-2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2.2631578947368423E-2"/>
    <n v="2.2631578947368423E-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4.3010752688172043E-3"/>
    <n v="4.3010752688172043E-3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7826086956521738E-2"/>
    <n v="1.7826086956521738E-2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2.3711340206185568E-3"/>
    <n v="2.3711340206185568E-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4.675E-2"/>
    <n v="4.675E-2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4.8157453936348411E-2"/>
    <n v="4.8157453936348411E-2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6E-2"/>
    <n v="1.6E-2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5.1621621621621622E-2"/>
    <n v="5.1621621621621622E-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2.6730769230769232E-2"/>
    <n v="2.6730769230769232E-2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0.20666666666666667"/>
    <n v="0.20666666666666667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0000000000000007E-2"/>
    <n v="7.0000000000000007E-2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6111111111111112E-2"/>
    <n v="5.6111111111111112E-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7.575757575757576E-3"/>
    <n v="7.575757575757576E-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3.9615384615384615E-2"/>
    <n v="3.9615384615384615E-2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8518518518518519E-2"/>
    <n v="2.8518518518518519E-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5.3125556544968831E-2"/>
    <n v="5.3125556544968831E-2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1.1501057082452431E-2"/>
    <n v="1.1501057082452431E-2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0.18777777777777777"/>
    <n v="0.18777777777777777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9.3600000000000003E-2"/>
    <n v="9.3600000000000003E-2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2.6344086021505377E-3"/>
    <n v="2.6344086021505377E-3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9.2592592592592587E-3"/>
    <n v="9.2592592592592587E-3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8529411764705881E-2"/>
    <n v="3.8529411764705881E-2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2.5553319919517101E-3"/>
    <n v="2.5553319919517101E-3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.9921436588103253E-3"/>
    <n v="1.9921436588103253E-3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6.1111111111111114E-3"/>
    <n v="6.1111111111111114E-3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3.3599999999999998E-2"/>
    <n v="3.3599999999999998E-2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2.9245283018867925E-2"/>
    <n v="2.9245283018867925E-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7.3626373626373628E-3"/>
    <n v="7.3626373626373628E-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0.03"/>
    <n v="0.0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4.1949300699300703E-2"/>
    <n v="4.1949300699300703E-2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2.922879177377892E-2"/>
    <n v="2.922879177377892E-2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.8819188191881911E-3"/>
    <n v="7.8819188191881911E-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.8899082568807338E-3"/>
    <n v="3.8899082568807338E-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.2630662020905923E-3"/>
    <n v="1.2630662020905923E-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3879518072289156E-2"/>
    <n v="1.3879518072289156E-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2.0833333333333332E-2"/>
    <n v="2.0833333333333332E-2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2.5000000000000001E-3"/>
    <n v="2.5000000000000001E-3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1.5626822157434401E-2"/>
    <n v="1.5626822157434401E-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4.8710191082802549E-2"/>
    <n v="4.8710191082802549E-2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2500000000000003E-2"/>
    <n v="4.2500000000000003E-2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3.0985915492957747E-2"/>
    <n v="3.0985915492957747E-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3.4793926247288505E-2"/>
    <n v="3.4793926247288505E-2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5.6049382716049381E-2"/>
    <n v="5.6049382716049381E-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2352941176470592E-2"/>
    <n v="7.2352941176470592E-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9.6711202466598142E-3"/>
    <n v="9.6711202466598142E-3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1"/>
    <n v="0.01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0.3322222222222222"/>
    <n v="0.3322222222222222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5.4794520547945206E-3"/>
    <n v="5.4794520547945206E-3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1.5398365679264555E-2"/>
    <n v="1.5398365679264555E-2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4.5746421267893661E-2"/>
    <n v="4.5746421267893661E-2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1.4695945945945947E-2"/>
    <n v="1.4695945945945947E-2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6412213740458016E-2"/>
    <n v="1.6412213740458016E-2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0.1423529411764706"/>
    <n v="0.1423529411764706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6739130434782607E-2"/>
    <n v="1.6739130434782607E-2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5.2654867256637164E-3"/>
    <n v="5.2654867256637164E-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7.2283669486011715E-3"/>
    <n v="7.2283669486011715E-3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512820512820513E-2"/>
    <n v="1.0512820512820513E-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3809523809523816E-2"/>
    <n v="6.3809523809523816E-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5.7467018469656989E-3"/>
    <n v="5.7467018469656989E-3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2.9208289054197662E-2"/>
    <n v="2.9208289054197662E-2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3.682819383259912E-3"/>
    <n v="3.682819383259912E-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1.0690936106983654E-2"/>
    <n v="1.0690936106983654E-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8.8235294117647058E-3"/>
    <n v="8.8235294117647058E-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1.2211362248014661E-2"/>
    <n v="1.2211362248014661E-2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4.5720562390158169E-2"/>
    <n v="4.5720562390158169E-2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8800000000000001E-2"/>
    <n v="1.8800000000000001E-2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1.2553191489361702E-2"/>
    <n v="1.2553191489361702E-2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2.3563218390804597E-2"/>
    <n v="2.3563218390804597E-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.0960757780784844E-3"/>
    <n v="1.0960757780784844E-3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1.6274509803921568E-2"/>
    <n v="1.6274509803921568E-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3.4074074074074076E-2"/>
    <n v="3.4074074074074076E-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0.12166666666666667"/>
    <n v="0.12166666666666667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4475644699140401E-2"/>
    <n v="1.4475644699140401E-2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7.3668639053254435E-3"/>
    <n v="7.3668639053254435E-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1.1193717277486911E-2"/>
    <n v="1.1193717277486911E-2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1.037037037037037E-2"/>
    <n v="1.037037037037037E-2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8431372549019609E-2"/>
    <n v="1.8431372549019609E-2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1.1818181818181818E-2"/>
    <n v="1.1818181818181818E-2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6.5238879736408571E-3"/>
    <n v="6.5238879736408571E-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.8518518518518519E-3"/>
    <n v="1.8518518518518519E-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24015748031496E-2"/>
    <n v="1.124015748031496E-2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0.19153846153846155"/>
    <n v="0.1915384615384615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2.3703703703703703E-2"/>
    <n v="2.3703703703703703E-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2.9759036144578314E-2"/>
    <n v="2.9759036144578314E-2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8.0739436619718316E-2"/>
    <n v="8.0739436619718316E-2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3.0546341463414634E-2"/>
    <n v="3.0546341463414634E-2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4.5714285714285718E-3"/>
    <n v="4.5714285714285718E-3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2.6481481481481481E-2"/>
    <n v="2.6481481481481481E-2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9.6774193548387101E-3"/>
    <n v="9.6774193548387101E-3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4.774193548387097E-2"/>
    <n v="4.774193548387097E-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8.0952380952380956E-2"/>
    <n v="8.0952380952380956E-2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2.7352941176470587E-2"/>
    <n v="2.7352941176470587E-2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.8286082474226803E-3"/>
    <n v="2.8286082474226803E-3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6.7296996662958844E-3"/>
    <n v="6.7296996662958844E-3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555555555555556E-2"/>
    <n v="9.555555555555556E-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1"/>
    <n v="0.01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4.2358490566037736E-2"/>
    <n v="4.2358490566037736E-2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.4583333333333333E-3"/>
    <n v="6.4583333333333333E-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6.4747807017543858E-3"/>
    <n v="6.4747807017543858E-3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9.75E-3"/>
    <n v="9.75E-3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3.1991416309012873E-2"/>
    <n v="3.1991416309012873E-2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963114754098361E-2"/>
    <n v="1.0963114754098361E-2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9.1999999999999998E-3"/>
    <n v="9.1999999999999998E-3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6.2721893491124267E-2"/>
    <n v="6.2721893491124267E-2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1.6666666666666666E-2"/>
    <n v="1.6666666666666666E-2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2.0833333333333332E-2"/>
    <n v="2.0833333333333332E-2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2.1052631578947368E-2"/>
    <n v="2.1052631578947368E-2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2.8336864406779661E-3"/>
    <n v="2.8336864406779661E-3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5673864482501861E-2"/>
    <n v="1.5673864482501861E-2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3.4213483146067418E-2"/>
    <n v="3.4213483146067418E-2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7021276595744681E-2"/>
    <n v="1.7021276595744681E-2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5000000000000003E-2"/>
    <n v="3.5000000000000003E-2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9.9285714285714283E-2"/>
    <n v="9.9285714285714283E-2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.0000000000000001E-3"/>
    <n v="4.0000000000000001E-3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2.8392857142857143E-2"/>
    <n v="2.8392857142857143E-2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0.10583333333333333"/>
    <n v="0.10583333333333333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6.2580645161290319E-2"/>
    <n v="6.2580645161290319E-2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.7386215864759426E-3"/>
    <n v="3.7386215864759426E-3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2.12E-2"/>
    <n v="2.12E-2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5499999999999997E-2"/>
    <n v="3.5499999999999997E-2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2.8513513513513514E-2"/>
    <n v="2.8513513513513514E-2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5.848563968668407E-3"/>
    <n v="5.848563968668407E-3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1.3294117647058824E-2"/>
    <n v="1.3294117647058824E-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4.005813953488372E-2"/>
    <n v="4.005813953488372E-2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7.2083333333333333E-2"/>
    <n v="7.2083333333333333E-2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116279069767442E-2"/>
    <n v="1.0116279069767442E-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7.8229908443540191E-3"/>
    <n v="7.8229908443540191E-3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2.142857142857143E-3"/>
    <n v="2.142857142857143E-3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6.0612691466083151E-3"/>
    <n v="6.0612691466083151E-3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5.3108108108108107E-2"/>
    <n v="5.3108108108108107E-2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7.152317880794702E-3"/>
    <n v="7.152317880794702E-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4.0384615384615385E-3"/>
    <n v="4.0384615384615385E-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2.126926563916591E-2"/>
    <n v="2.126926563916591E-2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1698113207547168E-2"/>
    <n v="2.1698113207547168E-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9.2391304347826091E-3"/>
    <n v="9.2391304347826091E-3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0.06"/>
    <n v="0.06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4.301056338028169E-2"/>
    <n v="4.301056338028169E-2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3.1151832460732986E-3"/>
    <n v="3.1151832460732986E-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1111111111111111E-2"/>
    <n v="7.1111111111111111E-2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0.1072"/>
    <n v="0.107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6.0937499999999999E-2"/>
    <n v="6.0937499999999999E-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2.9379760609357999E-4"/>
    <n v="2.9379760609357999E-4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1.2244897959183673E-2"/>
    <n v="1.2244897959183673E-2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.9937952430196483E-3"/>
    <n v="2.9937952430196483E-3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1.264957264957265E-2"/>
    <n v="1.264957264957265E-2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1.1692708333333333E-2"/>
    <n v="1.1692708333333333E-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0.14307692307692307"/>
    <n v="0.14307692307692307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921568627451E-2"/>
    <n v="1.803921568627451E-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8.266666666666667E-3"/>
    <n v="8.266666666666667E-3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3.8598442714126808E-3"/>
    <n v="3.8598442714126808E-3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0.14044444444444446"/>
    <n v="0.14044444444444446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9.0476190476190474E-3"/>
    <n v="9.0476190476190474E-3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2.1175448755066589E-2"/>
    <n v="2.1175448755066589E-2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.465875370919881E-3"/>
    <n v="7.465875370919881E-3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6794871794871796E-2"/>
    <n v="1.6794871794871796E-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.4492557510148848E-3"/>
    <n v="2.4492557510148848E-3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2.6263736263736265E-2"/>
    <n v="2.6263736263736265E-2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4.2168674698795181E-3"/>
    <n v="4.2168674698795181E-3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3.8067772170151406E-3"/>
    <n v="3.8067772170151406E-3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1.5465116279069768E-2"/>
    <n v="1.5465116279069768E-2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6.7464114832535881E-3"/>
    <n v="6.7464114832535881E-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3220338983050847E-2"/>
    <n v="1.3220338983050847E-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1.1363636363636363E-3"/>
    <n v="1.1363636363636363E-3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9.9774901519414736E-3"/>
    <n v="9.9774901519414736E-3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0.04"/>
    <n v="0.0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4.8552631578947368E-2"/>
    <n v="4.8552631578947368E-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.7821782178217821E-3"/>
    <n v="3.7821782178217821E-3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9.8888888888888887E-2"/>
    <n v="9.8888888888888887E-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2.0465356773526372E-2"/>
    <n v="2.0465356773526372E-2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03"/>
    <n v="0.0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7710843373493976E-2"/>
    <n v="1.7710843373493976E-2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3.2135306553911204E-2"/>
    <n v="3.2135306553911204E-2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.8888888888888889E-3"/>
    <n v="8.8888888888888889E-3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.7647058823529412E-3"/>
    <n v="1.7647058823529412E-3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1.6990476190476191E-2"/>
    <n v="1.6990476190476191E-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1.9496518478843063E-2"/>
    <n v="1.9496518478843063E-2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7.8750000000000001E-2"/>
    <n v="7.8750000000000001E-2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9186851211072664E-2"/>
    <n v="1.9186851211072664E-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2.7272727272727275E-3"/>
    <n v="2.7272727272727275E-3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7.7692307692307686E-2"/>
    <n v="7.7692307692307686E-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285714285714285E-2"/>
    <n v="1.4285714285714285E-2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2464454976303318E-2"/>
    <n v="1.2464454976303318E-2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8.5657633840052882E-3"/>
    <n v="8.5657633840052882E-3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.8571428571428577E-3"/>
    <n v="7.8571428571428577E-3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4.660377358490566E-2"/>
    <n v="4.660377358490566E-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.2191011235955056E-3"/>
    <n v="2.2191011235955056E-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6.3636363636363641E-4"/>
    <n v="6.3636363636363641E-4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2.1201413427561835E-3"/>
    <n v="2.1201413427561835E-3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0.03"/>
    <n v="0.0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1.4556277056277057E-2"/>
    <n v="1.4556277056277057E-2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2.0952380952380951E-2"/>
    <n v="2.0952380952380951E-2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0.12"/>
    <n v="0.12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4.5158850226928893E-2"/>
    <n v="4.5158850226928893E-2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5830508474576273E-2"/>
    <n v="2.5830508474576273E-2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1"/>
    <n v="0.01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1.5430316490838423E-2"/>
    <n v="1.5430316490838423E-2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1.0222222222222223E-2"/>
    <n v="1.0222222222222223E-2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6.0257913247362248E-3"/>
    <n v="6.0257913247362248E-3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5.831578947368421E-2"/>
    <n v="5.831578947368421E-2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1428571428571429E-2"/>
    <n v="2.1428571428571429E-2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461538461538461E-2"/>
    <n v="2.3461538461538461E-2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3.6833333333333336E-2"/>
    <n v="3.6833333333333336E-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2.1724137931034483E-2"/>
    <n v="2.1724137931034483E-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9.7056030389363716E-3"/>
    <n v="9.7056030389363716E-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0.15884999999999999"/>
    <n v="0.158849999999999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6.6000000000000003E-2"/>
    <n v="6.6000000000000003E-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2.6262626262626263E-3"/>
    <n v="2.6262626262626263E-3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2.2972972972972974E-2"/>
    <n v="2.2972972972972974E-2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1.061055127445169E-2"/>
    <n v="1.061055127445169E-2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3.7892518440463645E-2"/>
    <n v="3.7892518440463645E-2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3.9784946236559142E-3"/>
    <n v="3.9784946236559142E-3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3.5882352941176469E-2"/>
    <n v="3.5882352941176469E-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7.1546961325966857E-2"/>
    <n v="7.1546961325966857E-2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9303482587064677E-2"/>
    <n v="2.9303482587064677E-2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8.7339743589743585E-2"/>
    <n v="8.7339743589743585E-2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01"/>
    <n v="0.01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1.0444444444444444E-2"/>
    <n v="1.0444444444444444E-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4.4776119402985072E-2"/>
    <n v="4.4776119402985072E-2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5.3333333333333337E-2"/>
    <n v="5.3333333333333337E-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.6986794717887157E-3"/>
    <n v="6.6986794717887157E-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.5979381443298972E-3"/>
    <n v="6.5979381443298972E-3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4.5121951219512192E-3"/>
    <n v="4.5121951219512192E-3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2.538860103626943E-3"/>
    <n v="2.538860103626943E-3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4032258064516129E-2"/>
    <n v="1.4032258064516129E-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7.1141552511415532E-2"/>
    <n v="7.1141552511415532E-2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1.1833333333333333E-2"/>
    <n v="1.1833333333333333E-2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4.827586206896552E-3"/>
    <n v="4.827586206896552E-3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4.8095238095238094E-2"/>
    <n v="4.8095238095238094E-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8668981481481481E-2"/>
    <n v="1.8668981481481481E-2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5280898876404495E-2"/>
    <n v="1.5280898876404495E-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0.18571428571428572"/>
    <n v="0.1857142857142857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1.6595744680851062E-2"/>
    <n v="1.6595744680851062E-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8.6802030456852794E-3"/>
    <n v="8.6802030456852794E-3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1.2911392405063291E-2"/>
    <n v="1.2911392405063291E-2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1.2112676056338029E-2"/>
    <n v="1.2112676056338029E-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0.17"/>
    <n v="0.17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.6135204081632654E-3"/>
    <n v="1.6135204081632654E-3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3.2944078947368421E-2"/>
    <n v="3.2944078947368421E-2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9.9809281627463438E-4"/>
    <n v="9.9809281627463438E-4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3172119487908961E-2"/>
    <n v="2.3172119487908961E-2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2.3164556962025316E-2"/>
    <n v="2.3164556962025316E-2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9647696476964771E-2"/>
    <n v="2.9647696476964771E-2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2.2202764976958524E-2"/>
    <n v="2.2202764976958524E-2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5.8446186742694222E-4"/>
    <n v="5.8446186742694222E-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1"/>
    <n v="0.01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3.0793650793650793E-2"/>
    <n v="3.0793650793650793E-2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6033755274261603E-2"/>
    <n v="1.6033755274261603E-2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9245283018867923E-2"/>
    <n v="1.9245283018867923E-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3.2209695603156709E-2"/>
    <n v="3.2209695603156709E-2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3.2424242424242425E-2"/>
    <n v="3.2424242424242425E-2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4.7058823529411764E-2"/>
    <n v="4.7058823529411764E-2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6206395348837211E-2"/>
    <n v="1.6206395348837211E-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8.1025641025641026E-2"/>
    <n v="8.1025641025641026E-2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17E-2"/>
    <n v="1.17E-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0.14967289719626167"/>
    <n v="0.14967289719626167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.8292682926829269E-3"/>
    <n v="1.8292682926829269E-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3.0967741935483871E-2"/>
    <n v="3.0967741935483871E-2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2.3636363636363636E-2"/>
    <n v="2.3636363636363636E-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2.728301886792453E-2"/>
    <n v="2.728301886792453E-2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0.02"/>
    <n v="0.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3.7187499999999998E-2"/>
    <n v="3.7187499999999998E-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3.9285714285714285E-2"/>
    <n v="3.9285714285714285E-2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6.0322255790533734E-3"/>
    <n v="6.0322255790533734E-3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3.3078101071975499E-3"/>
    <n v="3.3078101071975499E-3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9767441860465118E-2"/>
    <n v="2.9767441860465118E-2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8.3750000000000005E-2"/>
    <n v="8.3750000000000005E-2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3862433862433863E-4"/>
    <n v="3.3862433862433863E-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2.8557794273594912E-2"/>
    <n v="2.8557794273594912E-2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8.4705882352941173E-2"/>
    <n v="8.4705882352941173E-2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8.266666666666667E-3"/>
    <n v="8.266666666666667E-3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9531249999999998E-2"/>
    <n v="2.9531249999999998E-2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9.6250000000000002E-2"/>
    <n v="9.6250000000000002E-2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5.0526315789473683E-2"/>
    <n v="5.0526315789473683E-2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8.7310826542491265E-3"/>
    <n v="8.7310826542491265E-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9.1578947368421044E-3"/>
    <n v="9.1578947368421044E-3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5.1739864864864864E-2"/>
    <n v="5.1739864864864864E-2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3.8557558945908461E-3"/>
    <n v="3.8557558945908461E-3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1.5671641791044775E-2"/>
    <n v="1.5671641791044775E-2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1.4027072758037225E-2"/>
    <n v="1.4027072758037225E-2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6302158273381294E-2"/>
    <n v="1.6302158273381294E-2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1.3171471927162367E-2"/>
    <n v="1.3171471927162367E-2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.6470588235294122E-3"/>
    <n v="7.6470588235294122E-3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.1519607843137256E-3"/>
    <n v="1.1519607843137256E-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.2325581395348836E-3"/>
    <n v="5.2325581395348836E-3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2.1452420701168614E-3"/>
    <n v="2.1452420701168614E-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2.0638297872340425E-2"/>
    <n v="2.0638297872340425E-2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021739130434783E-2"/>
    <n v="1.4021739130434783E-2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5167785234899327E-2"/>
    <n v="2.5167785234899327E-2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1.7284533648170012E-2"/>
    <n v="1.7284533648170012E-2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2.4450806871421135E-2"/>
    <n v="2.4450806871421135E-2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2.9533941236068895E-2"/>
    <n v="2.9533941236068895E-2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.0000000000000001E-3"/>
    <n v="4.0000000000000001E-3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7.3326572008113591E-3"/>
    <n v="7.3326572008113591E-3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.9465899753492193E-3"/>
    <n v="4.9465899753492193E-3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1"/>
    <n v="0.01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1.9664463650228774E-2"/>
    <n v="1.9664463650228774E-2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4.0899999999999999E-2"/>
    <n v="4.0899999999999999E-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0.39"/>
    <n v="0.39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8.6171428571428565E-2"/>
    <n v="8.6171428571428565E-2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3.826086956521739E-2"/>
    <n v="3.826086956521739E-2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.2567567567567566E-3"/>
    <n v="4.2567567567567566E-3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1.4E-3"/>
    <n v="1.4E-3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7.4144486692015212E-3"/>
    <n v="7.4144486692015212E-3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6.2137531068765534E-3"/>
    <n v="6.2137531068765534E-3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.4615384615384613E-3"/>
    <n v="8.4615384615384613E-3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7.0411985018726591E-3"/>
    <n v="7.0411985018726591E-3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1.4395604395604396E-2"/>
    <n v="1.4395604395604396E-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8.6999999999999994E-3"/>
    <n v="8.6999999999999994E-3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1.3387909319899244E-2"/>
    <n v="1.3387909319899244E-2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5.3333333333333337E-2"/>
    <n v="5.3333333333333337E-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8.0645161290322578E-3"/>
    <n v="8.0645161290322578E-3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6.0724637681159419E-2"/>
    <n v="6.0724637681159419E-2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.7636363636363635E-3"/>
    <n v="2.7636363636363635E-3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3217213114754097E-2"/>
    <n v="3.3217213114754097E-2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6.7962962962962961E-2"/>
    <n v="6.7962962962962961E-2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0993852459016393E-2"/>
    <n v="1.0993852459016393E-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2.2374936836786256E-2"/>
    <n v="2.2374936836786256E-2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1.0357142857142856E-2"/>
    <n v="1.0357142857142856E-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7.1353251318101935E-3"/>
    <n v="7.1353251318101935E-3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3.4123711340206184E-2"/>
    <n v="3.4123711340206184E-2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780096308186195E-2"/>
    <n v="1.8780096308186195E-2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2.0943396226415095E-2"/>
    <n v="2.0943396226415095E-2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2.1608040201005025E-3"/>
    <n v="2.1608040201005025E-3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0.25928571428571429"/>
    <n v="0.25928571428571429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2.0295329670329671E-2"/>
    <n v="2.0295329670329671E-2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9.0005431830526891E-3"/>
    <n v="9.0005431830526891E-3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9074074074074073E-2"/>
    <n v="1.9074074074074073E-2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6.3913043478260864E-2"/>
    <n v="6.3913043478260864E-2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7.857142857142857E-2"/>
    <n v="7.857142857142857E-2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.614285714285714E-3"/>
    <n v="6.614285714285714E-3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7866666666666666E-2"/>
    <n v="1.7866666666666666E-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0.17933333333333334"/>
    <n v="0.17933333333333334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6.0344827586206899E-2"/>
    <n v="6.0344827586206899E-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9.452054794520548E-3"/>
    <n v="9.452054794520548E-3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5.2777777777777778E-2"/>
    <n v="5.2777777777777778E-2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4.7399999999999998E-2"/>
    <n v="4.7399999999999998E-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1.2833333333333334E-2"/>
    <n v="1.2833333333333334E-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9.6895787139689576E-3"/>
    <n v="9.6895787139689576E-3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.6813186813186807E-3"/>
    <n v="8.6813186813186807E-3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2.1304347826086957E-2"/>
    <n v="2.1304347826086957E-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.4174283973187085E-3"/>
    <n v="5.4174283973187085E-3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5.659425911559348E-2"/>
    <n v="5.659425911559348E-2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6.8717339667458438E-2"/>
    <n v="6.8717339667458438E-2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7.5675675675675675E-3"/>
    <n v="7.5675675675675675E-3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1"/>
    <n v="0.01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5769230769230768E-2"/>
    <n v="1.5769230769230768E-2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9.5402298850574708E-3"/>
    <n v="9.5402298850574708E-3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2145110410094636E-2"/>
    <n v="3.2145110410094636E-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3333333333333334E-2"/>
    <n v="1.3333333333333334E-2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1.1932822628167354E-2"/>
    <n v="1.1932822628167354E-2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407749077490775E-2"/>
    <n v="1.2407749077490775E-2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2.3013698630136987E-2"/>
    <n v="2.3013698630136987E-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8.0588235294117641E-2"/>
    <n v="8.0588235294117641E-2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8979591836734692E-2"/>
    <n v="1.8979591836734692E-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2.9069767441860465E-2"/>
    <n v="2.9069767441860465E-2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.2580645161290325E-3"/>
    <n v="2.2580645161290325E-3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0.2525"/>
    <n v="0.252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4927536231884059E-2"/>
    <n v="1.4927536231884059E-2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6363636363636364E-2"/>
    <n v="4.6363636363636364E-2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5.5593220338983054E-3"/>
    <n v="5.5593220338983054E-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7.85E-2"/>
    <n v="7.85E-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9.9107142857142852E-2"/>
    <n v="9.9107142857142852E-2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3.5783132530120484E-2"/>
    <n v="3.5783132530120484E-2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7826086956521738E-2"/>
    <n v="1.7826086956521738E-2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4.3678160919540226E-3"/>
    <n v="4.3678160919540226E-3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8543689320388347E-4"/>
    <n v="4.8543689320388347E-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6.2597938144329901E-2"/>
    <n v="6.2597938144329901E-2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9387755102040815E-2"/>
    <n v="2.9387755102040815E-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4404761904761905E-2"/>
    <n v="1.4404761904761905E-2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8.2608695652173908E-3"/>
    <n v="8.2608695652173908E-3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9.6500920810313074E-3"/>
    <n v="9.6500920810313074E-3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2.0337078651685395E-2"/>
    <n v="2.0337078651685395E-2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2.3809523809523812E-3"/>
    <n v="2.3809523809523812E-3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2.1785714285714287E-2"/>
    <n v="2.1785714285714287E-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3.7187499999999998E-2"/>
    <n v="3.7187499999999998E-2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2.7375E-2"/>
    <n v="2.7375E-2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.5811965811965806E-3"/>
    <n v="9.5811965811965806E-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6.20253164556962E-2"/>
    <n v="6.20253164556962E-2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0.12761904761904763"/>
    <n v="0.127619047619047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5.3665768194070082E-2"/>
    <n v="5.3665768194070082E-2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.7662337662337664E-3"/>
    <n v="3.7662337662337664E-3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4.8648648648648651E-2"/>
    <n v="4.8648648648648651E-2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080321285140563E-4"/>
    <n v="2.0080321285140563E-4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1.9099999999999999E-2"/>
    <n v="1.9099999999999999E-2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.0188679245283017E-3"/>
    <n v="3.0188679245283017E-3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0.10833333333333334"/>
    <n v="0.1083333333333333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0.10166666666666667"/>
    <n v="0.10166666666666667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4.3589743589743588E-3"/>
    <n v="4.3589743589743588E-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0000000000000007E-2"/>
    <n v="7.0000000000000007E-2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4.9275362318840577E-3"/>
    <n v="4.9275362318840577E-3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6.0716845878136201E-2"/>
    <n v="6.0716845878136201E-2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5.7142857142857141E-2"/>
    <n v="5.7142857142857141E-2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.1503335043612107E-3"/>
    <n v="3.1503335043612107E-3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4.2558139534883722E-2"/>
    <n v="4.2558139534883722E-2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0.0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7.4999999999999997E-2"/>
    <n v="7.4999999999999997E-2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1.9655172413793102E-2"/>
    <n v="1.9655172413793102E-2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9148936170212764E-2"/>
    <n v="2.9148936170212764E-2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4.5525568181818181E-2"/>
    <n v="4.5525568181818181E-2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6.4000000000000001E-2"/>
    <n v="6.4000000000000001E-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0.11384615384615385"/>
    <n v="0.1138461538461538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8.1428571428571433E-2"/>
    <n v="8.1428571428571433E-2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128378378378378E-2"/>
    <n v="5.128378378378378E-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7.605970149253731E-3"/>
    <n v="7.605970149253731E-3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4.3478260869565218E-3"/>
    <n v="4.3478260869565218E-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7.5454545454545455E-2"/>
    <n v="7.5454545454545455E-2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2.8571428571428571E-2"/>
    <n v="2.8571428571428571E-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4.1964285714285711E-2"/>
    <n v="4.1964285714285711E-2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0.13454545454545455"/>
    <n v="0.13454545454545455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5.0769230769230768E-2"/>
    <n v="5.0769230769230768E-2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5.6621004566210047E-3"/>
    <n v="5.6621004566210047E-3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.2777777777777779E-3"/>
    <n v="5.2777777777777779E-3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3.125E-2"/>
    <n v="3.125E-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2.7149681528662421E-2"/>
    <n v="2.7149681528662421E-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5.0232558139534887E-2"/>
    <n v="5.0232558139534887E-2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.642857142857143E-3"/>
    <n v="4.642857142857143E-3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3.435160427807487E-2"/>
    <n v="3.435160427807487E-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4.4312617702448209E-2"/>
    <n v="4.4312617702448209E-2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5599999999999999E-2"/>
    <n v="1.5599999999999999E-2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.0638297872340426E-3"/>
    <n v="1.0638297872340426E-3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1.9864620938628157E-2"/>
    <n v="1.9864620938628157E-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7.2068230277185499E-3"/>
    <n v="7.2068230277185499E-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0.13384615384615384"/>
    <n v="0.13384615384615384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7.6448942042318304E-3"/>
    <n v="7.6448942042318304E-3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3.215686274509804E-2"/>
    <n v="3.215686274509804E-2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6.4367816091954024E-3"/>
    <n v="6.4367816091954024E-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3.1568627450980394E-2"/>
    <n v="3.1568627450980394E-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8648648648648649E-2"/>
    <n v="1.8648648648648649E-2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3.7210348706411697E-2"/>
    <n v="3.7210348706411697E-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8955223880597016E-2"/>
    <n v="1.8955223880597016E-2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0.13800000000000001"/>
    <n v="0.13800000000000001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1.4035947712418301E-2"/>
    <n v="1.4035947712418301E-2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.611111111111111E-3"/>
    <n v="8.611111111111111E-3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5.0000000000000001E-3"/>
    <n v="5.0000000000000001E-3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5.987089833243679E-3"/>
    <n v="5.987089833243679E-3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.8571428571428571E-3"/>
    <n v="2.8571428571428571E-3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.5000000000000001E-3"/>
    <n v="3.5000000000000001E-3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0.16454545454545455"/>
    <n v="0.16454545454545455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6666666666666666E-2"/>
    <n v="1.6666666666666666E-2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4.3661971830985915E-3"/>
    <n v="4.3661971830985915E-3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01"/>
    <n v="0.0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2.4342105263157894E-2"/>
    <n v="2.4342105263157894E-2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3.558823529411765E-2"/>
    <n v="3.558823529411765E-2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1.4497041420118343E-2"/>
    <n v="1.4497041420118343E-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0.0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4.6086956521739129E-2"/>
    <n v="4.6086956521739129E-2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2.2903225806451613E-2"/>
    <n v="2.2903225806451613E-2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3.8196721311475411E-2"/>
    <n v="3.8196721311475411E-2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8.3846153846153848E-2"/>
    <n v="8.3846153846153848E-2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6.9072164948453607E-3"/>
    <n v="6.9072164948453607E-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0.10857142857142857"/>
    <n v="0.10857142857142857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6.142857142857143E-2"/>
    <n v="6.142857142857143E-2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.6538461538461538E-3"/>
    <n v="3.6538461538461538E-3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1.4971590909090908E-2"/>
    <n v="1.4971590909090908E-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3.4531249999999999E-2"/>
    <n v="3.4531249999999999E-2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.3405405405405407E-3"/>
    <n v="7.3405405405405407E-3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4.6984924623115577E-2"/>
    <n v="4.6984924623115577E-2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1250000000000002E-2"/>
    <n v="2.1250000000000002E-2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1.125E-2"/>
    <n v="1.125E-2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2.0333333333333332E-2"/>
    <n v="2.0333333333333332E-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5.7826086956521743E-2"/>
    <n v="5.7826086956521743E-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4.8518518518518516E-2"/>
    <n v="4.8518518518518516E-2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9.8571428571428574E-2"/>
    <n v="9.8571428571428574E-2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.2808988764044941E-3"/>
    <n v="5.2808988764044941E-3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0.186"/>
    <n v="0.18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4.2857142857142858E-2"/>
    <n v="4.2857142857142858E-2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888888888888889E-2"/>
    <n v="3.888888888888889E-2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6.1463414634146341E-2"/>
    <n v="6.1463414634146341E-2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5058823529411765E-2"/>
    <n v="1.5058823529411765E-2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4.3611111111111114E-2"/>
    <n v="4.3611111111111114E-2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6.9285714285714284E-2"/>
    <n v="6.9285714285714284E-2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3.5652173913043476E-2"/>
    <n v="3.5652173913043476E-2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9.8591549295774655E-3"/>
    <n v="9.8591549295774655E-3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1.6041666666666666E-2"/>
    <n v="1.6041666666666666E-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8092105263157896E-4"/>
    <n v="1.8092105263157896E-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4.3594232749742536E-2"/>
    <n v="4.3594232749742536E-2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0023148148148149E-2"/>
    <n v="3.0023148148148149E-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2.4264705882352942E-2"/>
    <n v="2.4264705882352942E-2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6301369863013698E-2"/>
    <n v="1.6301369863013698E-2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2.0394431554524362E-2"/>
    <n v="2.0394431554524362E-2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1.1604938271604939E-2"/>
    <n v="1.1604938271604939E-2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0.10152542372881355"/>
    <n v="0.10152542372881355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4.0781249999999998E-2"/>
    <n v="4.0781249999999998E-2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2.0389610389610388E-2"/>
    <n v="2.0389610389610388E-2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3.0378331900257953E-2"/>
    <n v="3.0378331900257953E-2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7032967032967031E-2"/>
    <n v="1.7032967032967031E-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8.7999999999999995E-2"/>
    <n v="8.7999999999999995E-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.7499999999999999E-3"/>
    <n v="3.7499999999999999E-3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1.0681818181818181E-2"/>
    <n v="1.0681818181818181E-2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370529327610873E-2"/>
    <n v="1.9370529327610873E-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4.8000000000000001E-2"/>
    <n v="4.8000000000000001E-2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404255319148935E-2"/>
    <n v="2.3404255319148935E-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5.3749999999999999E-2"/>
    <n v="5.3749999999999999E-2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4.5820895522388057E-2"/>
    <n v="4.5820895522388057E-2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0.0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6666666666666668E-2"/>
    <n v="2.6666666666666668E-2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6.3265306122448984E-3"/>
    <n v="6.3265306122448984E-3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8.5789473684210527E-2"/>
    <n v="8.5789473684210527E-2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5567251461988304E-2"/>
    <n v="1.5567251461988304E-2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9316239316239315E-2"/>
    <n v="1.9316239316239315E-2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6.5833333333333327E-2"/>
    <n v="6.5833333333333327E-2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4.2452830188679243E-2"/>
    <n v="4.2452830188679243E-2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8.7500000000000008E-3"/>
    <n v="8.7500000000000008E-3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8.6301369863013705E-3"/>
    <n v="8.6301369863013705E-3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3.2500000000000001E-2"/>
    <n v="3.2500000000000001E-2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8522727272727274E-2"/>
    <n v="1.8522727272727274E-2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2.4285714285714285E-2"/>
    <n v="2.4285714285714285E-2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0.155"/>
    <n v="0.15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5714285714285712E-2"/>
    <n v="3.5714285714285712E-2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4.0395061728395062E-2"/>
    <n v="4.0395061728395062E-2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.9124726477024067E-3"/>
    <n v="4.9124726477024067E-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6.25E-2"/>
    <n v="6.25E-2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7999999999999999E-2"/>
    <n v="1.7999999999999999E-2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3.2489190858554663E-3"/>
    <n v="3.2489190858554663E-3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1.5714285714285715E-2"/>
    <n v="1.5714285714285715E-2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3.2447552447552451E-2"/>
    <n v="3.2447552447552451E-2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234042553191491E-2"/>
    <n v="1.7234042553191491E-2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4.4821852731591449E-2"/>
    <n v="4.4821852731591449E-2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0.10840796019900498"/>
    <n v="0.10840796019900498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8.4810126582278485E-3"/>
    <n v="8.4810126582278485E-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6.8674698795180723E-3"/>
    <n v="6.8674698795180723E-3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.5122249388753053E-3"/>
    <n v="7.5122249388753053E-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4.4444444444444444E-3"/>
    <n v="4.4444444444444444E-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2999999999999999E-2"/>
    <n v="5.2999999999999999E-2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8568047337278107E-2"/>
    <n v="2.8568047337278107E-2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5.5596555965559654E-3"/>
    <n v="5.5596555965559654E-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0.1"/>
    <n v="0.1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5.6764705882352939E-2"/>
    <n v="5.6764705882352939E-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1.1042154566744731E-2"/>
    <n v="1.1042154566744731E-2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2.8888888888888888E-2"/>
    <n v="2.8888888888888888E-2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1.2118193891102257E-2"/>
    <n v="1.2118193891102257E-2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3.9743589743589745E-3"/>
    <n v="3.9743589743589745E-3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0.05"/>
    <n v="0.05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2.1785714285714287E-2"/>
    <n v="2.1785714285714287E-2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0937499999999999E-2"/>
    <n v="1.0937499999999999E-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5.5E-2"/>
    <n v="5.5E-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3.0333333333333334E-2"/>
    <n v="3.0333333333333334E-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2.3690476190476189E-2"/>
    <n v="2.3690476190476189E-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3.2941176470588238E-2"/>
    <n v="3.2941176470588238E-2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6958698372966208E-4"/>
    <n v="6.6958698372966208E-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373737373737374E-2"/>
    <n v="7.373737373737374E-2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3.068181818181818E-3"/>
    <n v="3.068181818181818E-3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6.817420435510888E-3"/>
    <n v="6.817420435510888E-3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3.9677419354838712E-2"/>
    <n v="3.9677419354838712E-2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1"/>
    <n v="0.01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2.8392857142857143E-2"/>
    <n v="2.8392857142857143E-2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7.857142857142857E-2"/>
    <n v="7.857142857142857E-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3.4146341463414632E-4"/>
    <n v="3.4146341463414632E-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2.4615384615384616E-3"/>
    <n v="2.4615384615384616E-3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2.9873417721518986E-2"/>
    <n v="2.9873417721518986E-2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3.4727272727272725E-2"/>
    <n v="3.4727272727272725E-2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4.5054945054945053E-3"/>
    <n v="4.5054945054945053E-3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0.10298429319371728"/>
    <n v="0.10298429319371728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4444444444444446E-2"/>
    <n v="4.4444444444444446E-2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.9158576051779936E-3"/>
    <n v="1.9158576051779936E-3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7.9655172413793107E-2"/>
    <n v="7.9655172413793107E-2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9.9444444444444446E-2"/>
    <n v="9.9444444444444446E-2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7.4501424501424501E-3"/>
    <n v="7.4501424501424501E-3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2.2031249999999999E-2"/>
    <n v="2.2031249999999999E-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4821286735504369E-2"/>
    <n v="1.4821286735504369E-2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1.4054054054054054E-2"/>
    <n v="1.4054054054054054E-2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7.4999999999999997E-3"/>
    <n v="7.4999999999999997E-3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4.1052631578947368E-2"/>
    <n v="4.1052631578947368E-2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6.3202247191011234E-3"/>
    <n v="6.3202247191011234E-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4.8113207547169815E-2"/>
    <n v="4.8113207547169815E-2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2.3690773067331671E-4"/>
    <n v="2.3690773067331671E-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4.3988326848249028E-2"/>
    <n v="4.3988326848249028E-2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529411764705882E-2"/>
    <n v="2.3529411764705882E-2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5.8096446700507613E-2"/>
    <n v="5.8096446700507613E-2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1666666666666667E-2"/>
    <n v="2.1666666666666667E-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.7241379310344827E-3"/>
    <n v="1.7241379310344827E-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5.138888888888889E-3"/>
    <n v="5.138888888888889E-3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2.2562724014336916E-2"/>
    <n v="2.2562724014336916E-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3.3454545454545452E-2"/>
    <n v="3.3454545454545452E-2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2.4285714285714285E-2"/>
    <n v="2.4285714285714285E-2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1.4177215189873417E-2"/>
    <n v="1.4177215189873417E-2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6.2608695652173918E-2"/>
    <n v="6.2608695652173918E-2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6054794520547944E-2"/>
    <n v="2.6054794520547944E-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6935483870967744E-2"/>
    <n v="1.6935483870967744E-2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2.1639344262295083E-2"/>
    <n v="2.1639344262295083E-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2.0348837209302326E-4"/>
    <n v="2.0348837209302326E-4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5.7076023391812863E-3"/>
    <n v="5.7076023391812863E-3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434782608695653E-2"/>
    <n v="1.0434782608695653E-2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8.5897435897435894E-3"/>
    <n v="8.5897435897435894E-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.6666666666666671E-3"/>
    <n v="6.6666666666666671E-3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.8139534883720931E-3"/>
    <n v="1.8139534883720931E-3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.9791666666666665E-3"/>
    <n v="6.9791666666666665E-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2E-2"/>
    <n v="1.52E-2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2.63E-2"/>
    <n v="2.63E-2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9.8313953488372088E-3"/>
    <n v="9.8313953488372088E-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1.1776187378009109E-3"/>
    <n v="1.1776187378009109E-3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3.6111111111111109E-3"/>
    <n v="3.6111111111111109E-3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1.7021276595744681E-2"/>
    <n v="1.7021276595744681E-2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3.4406779661016948E-2"/>
    <n v="3.4406779661016948E-2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1"/>
    <n v="0.01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0.10751724137931035"/>
    <n v="0.10751724137931035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1.5573883161512028E-2"/>
    <n v="1.5573883161512028E-2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.3636363636363638E-3"/>
    <n v="6.3636363636363638E-3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338028169014082E-2"/>
    <n v="3.6338028169014082E-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0.11428571428571428"/>
    <n v="0.11428571428571428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4.4243070362473347E-3"/>
    <n v="4.4243070362473347E-3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3367346938775511E-2"/>
    <n v="1.3367346938775511E-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0.10181818181818182"/>
    <n v="0.10181818181818182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8.9655172413793103E-4"/>
    <n v="8.9655172413793103E-4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01"/>
    <n v="0.01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2.7192982456140352E-2"/>
    <n v="2.7192982456140352E-2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7.3888888888888893E-2"/>
    <n v="7.3888888888888893E-2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1.9322033898305085E-2"/>
    <n v="1.9322033898305085E-2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4.1891891891891894E-2"/>
    <n v="4.1891891891891894E-2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9.4090909090909086E-2"/>
    <n v="9.4090909090909086E-2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0.14411764705882352"/>
    <n v="0.14411764705882352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7794117647058825E-2"/>
    <n v="1.7794117647058825E-2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4.7500000000000001E-2"/>
    <n v="4.7500000000000001E-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1772151898734177E-2"/>
    <n v="1.1772151898734177E-2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.2592202318229716E-3"/>
    <n v="6.2592202318229716E-3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4.7058823529411761E-3"/>
    <n v="4.7058823529411761E-3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3.9367681498829042E-2"/>
    <n v="3.9367681498829042E-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.0809248554913293E-3"/>
    <n v="2.0809248554913293E-3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0.04"/>
    <n v="0.04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2.5000000000000001E-2"/>
    <n v="2.5000000000000001E-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5000000000000003E-2"/>
    <n v="3.5000000000000003E-2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9.571428571428571E-3"/>
    <n v="9.571428571428571E-3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9.1999999999999998E-2"/>
    <n v="9.1999999999999998E-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6860465116279071E-2"/>
    <n v="1.6860465116279071E-2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3.8012295081967214E-3"/>
    <n v="3.8012295081967214E-3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4.8208955223880599E-2"/>
    <n v="4.8208955223880599E-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1.0416666666666666E-2"/>
    <n v="1.0416666666666666E-2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8017041053446939E-2"/>
    <n v="1.8017041053446939E-2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5.8615384615384618E-2"/>
    <n v="5.8615384615384618E-2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2.5820633059788978E-2"/>
    <n v="2.5820633059788978E-2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1.1794871794871795E-2"/>
    <n v="1.1794871794871795E-2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7.7419354838709681E-2"/>
    <n v="7.7419354838709681E-2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6.8085106382978723E-3"/>
    <n v="6.8085106382978723E-3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9.4166666666666662E-2"/>
    <n v="9.4166666666666662E-2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.2051282051282051E-3"/>
    <n v="8.2051282051282051E-3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2.4591836734693878E-2"/>
    <n v="2.4591836734693878E-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580645161290322E-2"/>
    <n v="4.2580645161290322E-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.6530612244897957E-3"/>
    <n v="7.6530612244897957E-3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.9673990077958898E-3"/>
    <n v="5.9673990077958898E-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2.0996916752312435E-2"/>
    <n v="2.0996916752312435E-2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1.6969696969696971E-2"/>
    <n v="1.6969696969696971E-2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1.8289473684210526E-2"/>
    <n v="1.8289473684210526E-2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.6156156156156158E-3"/>
    <n v="5.6156156156156158E-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1.0099009900990099E-2"/>
    <n v="1.0099009900990099E-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0.11285714285714285"/>
    <n v="0.11285714285714285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5756457564576E-2"/>
    <n v="1.3145756457564576E-2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.7142857142857143E-3"/>
    <n v="5.7142857142857143E-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.973684210526316E-3"/>
    <n v="6.973684210526316E-3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2.2894736842105263E-2"/>
    <n v="2.2894736842105263E-2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3.4615384615384616E-3"/>
    <n v="3.4615384615384616E-3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5.0444444444444445E-2"/>
    <n v="5.0444444444444445E-2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6.4305177111716625E-3"/>
    <n v="6.4305177111716625E-3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7.0967741935483875E-3"/>
    <n v="7.0967741935483875E-3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4.230769230769231E-2"/>
    <n v="4.230769230769231E-2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.2857142857142859E-3"/>
    <n v="4.2857142857142859E-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.7301587301587304E-3"/>
    <n v="8.7301587301587304E-3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3333333333333334E-2"/>
    <n v="2.3333333333333334E-2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7.0921985815602835E-3"/>
    <n v="7.0921985815602835E-3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5.5665024630541871E-3"/>
    <n v="5.5665024630541871E-3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5.8823529411764705E-2"/>
    <n v="5.8823529411764705E-2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4763593380614658E-2"/>
    <n v="1.4763593380614658E-2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1.4835164835164835E-2"/>
    <n v="1.4835164835164835E-2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1.0784E-2"/>
    <n v="1.0784E-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0591805766312594E-2"/>
    <n v="1.0591805766312594E-2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5.9361702127659578E-3"/>
    <n v="5.9361702127659578E-3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505922165820643E-2"/>
    <n v="1.505922165820643E-2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1555555555555559E-2"/>
    <n v="3.1555555555555559E-2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2.8928571428571428E-2"/>
    <n v="2.8928571428571428E-2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9636363636363638E-2"/>
    <n v="2.9636363636363638E-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1.3767441860465116E-2"/>
    <n v="1.3767441860465116E-2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.4999999999999997E-3"/>
    <n v="7.4999999999999997E-3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6972477064220184E-2"/>
    <n v="1.6972477064220184E-2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4989106753812636E-2"/>
    <n v="3.4989106753812636E-2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4333333333333333E-2"/>
    <n v="1.4333333333333333E-2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6.4571428571428571E-2"/>
    <n v="6.4571428571428571E-2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2.2841584158415841E-2"/>
    <n v="2.2841584158415841E-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10794820717131474"/>
    <n v="0.10794820717131474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7741935483870968E-2"/>
    <n v="1.7741935483870968E-2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657370517928287E-2"/>
    <n v="1.5657370517928287E-2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2.2857142857142857E-2"/>
    <n v="2.2857142857142857E-2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209876543209877E-2"/>
    <n v="1.3209876543209877E-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4.3225806451612905E-2"/>
    <n v="4.3225806451612905E-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8.8888888888888889E-3"/>
    <n v="8.8888888888888889E-3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2.2499999999999999E-2"/>
    <n v="2.2499999999999999E-2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1.982142857142857E-2"/>
    <n v="1.982142857142857E-2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12333333333333334"/>
    <n v="0.12333333333333334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6.8869179600886912E-2"/>
    <n v="6.8869179600886912E-2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1249999999999999E-2"/>
    <n v="6.1249999999999999E-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5.0526315789473685E-3"/>
    <n v="5.0526315789473685E-3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2.4864864864864864E-2"/>
    <n v="2.4864864864864864E-2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9.9333333333333329E-2"/>
    <n v="9.9333333333333329E-2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7.3003003003002997E-2"/>
    <n v="7.3003003003002997E-2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4.2083333333333334E-2"/>
    <n v="4.2083333333333334E-2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1"/>
    <n v="0.01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.2789373814041749E-3"/>
    <n v="9.2789373814041749E-3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1.0416666666666666E-2"/>
    <n v="1.0416666666666666E-2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2.375E-2"/>
    <n v="2.375E-2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02"/>
    <n v="0.02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9848484848484848E-2"/>
    <n v="1.9848484848484848E-2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2.0500000000000001E-2"/>
    <n v="2.0500000000000001E-2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6.9310344827586204E-2"/>
    <n v="6.9310344827586204E-2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7.8148148148148147E-2"/>
    <n v="7.8148148148148147E-2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9.1428571428571428E-2"/>
    <n v="9.1428571428571428E-2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6985138004246284E-2"/>
    <n v="1.6985138004246284E-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1.1310240963855422E-2"/>
    <n v="1.1310240963855422E-2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0.1245"/>
    <n v="0.1245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.0638297872340426E-3"/>
    <n v="1.0638297872340426E-3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1.3571428571428571E-2"/>
    <n v="1.3571428571428571E-2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3.8688524590163934E-2"/>
    <n v="3.8688524590163934E-2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.1379310344827587E-3"/>
    <n v="4.1379310344827587E-3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5.5991735537190085E-2"/>
    <n v="5.5991735537190085E-2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4.3157894736842103E-2"/>
    <n v="4.3157894736842103E-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.1518987341772153E-3"/>
    <n v="2.1518987341772153E-3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9335937500000001E-2"/>
    <n v="1.9335937500000001E-2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2666666666666666E-2"/>
    <n v="1.2666666666666666E-2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09"/>
    <n v="0.09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2857142857142861E-2"/>
    <n v="6.2857142857142861E-2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2.1794871794871794E-2"/>
    <n v="2.1794871794871794E-2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7525773195876289E-2"/>
    <n v="1.7525773195876289E-2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1.370219690805533E-2"/>
    <n v="1.370219690805533E-2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5.8947368421052634E-3"/>
    <n v="5.8947368421052634E-3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7.3333333333333334E-2"/>
    <n v="7.3333333333333334E-2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1.4498269896193771E-2"/>
    <n v="1.4498269896193771E-2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11545454545454545"/>
    <n v="0.11545454545454545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4464285714285713E-2"/>
    <n v="2.4464285714285713E-2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0.18"/>
    <n v="0.18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9.3984962406015032E-3"/>
    <n v="9.3984962406015032E-3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1910828025477707E-2"/>
    <n v="1.1910828025477707E-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4489795918367347E-2"/>
    <n v="1.4489795918367347E-2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2.7432432432432433E-2"/>
    <n v="2.7432432432432433E-2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7.4659949622166251E-3"/>
    <n v="7.4659949622166251E-3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3541666666666666E-2"/>
    <n v="2.3541666666666666E-2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823529411764706E-2"/>
    <n v="2.823529411764706E-2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1.358974358974359E-2"/>
    <n v="1.358974358974359E-2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.4005184705119896E-3"/>
    <n v="4.4005184705119896E-3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4899999999999999E-2"/>
    <n v="2.4899999999999999E-2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5.6066176470588236E-3"/>
    <n v="5.6066176470588236E-3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6.2068965517241378E-2"/>
    <n v="6.2068965517241378E-2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03"/>
    <n v="0.03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3.3443328550932565E-2"/>
    <n v="3.3443328550932565E-2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8.6923076923076922E-2"/>
    <n v="8.6923076923076922E-2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1.2474437627811861E-2"/>
    <n v="1.2474437627811861E-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2.1578947368421052E-2"/>
    <n v="2.1578947368421052E-2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0.0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0.18222222222222223"/>
    <n v="0.18222222222222223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9.0810810810810813E-2"/>
    <n v="9.0810810810810813E-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3.7000000000000002E-3"/>
    <n v="3.7000000000000002E-3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6082214765100671E-2"/>
    <n v="1.6082214765100671E-2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3970588235294118E-2"/>
    <n v="1.3970588235294118E-2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7692307692307692E-2"/>
    <n v="3.7692307692307692E-2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2.457142857142857E-2"/>
    <n v="2.457142857142857E-2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5333333333333332E-2"/>
    <n v="5.5333333333333332E-2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1.1538461538461539E-2"/>
    <n v="1.1538461538461539E-2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2.0786516853932586E-3"/>
    <n v="2.0786516853932586E-3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009771986970684E-2"/>
    <n v="1.1009771986970684E-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7.6808510638297869E-2"/>
    <n v="7.6808510638297869E-2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9696969696969696E-2"/>
    <n v="3.9696969696969696E-2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6.6315789473684217E-2"/>
    <n v="6.6315789473684217E-2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9820035992801438E-2"/>
    <n v="1.9820035992801438E-2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1.0138888888888888E-2"/>
    <n v="1.0138888888888888E-2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5.6122448979591837E-2"/>
    <n v="5.6122448979591837E-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2407407407407407E-2"/>
    <n v="1.2407407407407407E-2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3.0800000000000001E-2"/>
    <n v="3.0800000000000001E-2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2.3728362183754993E-2"/>
    <n v="2.3728362183754993E-2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.9933774834437087E-2"/>
    <n v="1.9933774834437087E-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2.475877192982456E-2"/>
    <n v="2.475877192982456E-2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3.7253798536859878E-3"/>
    <n v="3.7253798536859878E-3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153846153846154E-2"/>
    <n v="3.6153846153846154E-2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3.3962264150943396E-2"/>
    <n v="3.3962264150943396E-2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4.2952275249722527E-3"/>
    <n v="4.2952275249722527E-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6.5116279069767444E-3"/>
    <n v="6.5116279069767444E-3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7.5354107648725214E-3"/>
    <n v="7.5354107648725214E-3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7037037037037035E-4"/>
    <n v="3.7037037037037035E-4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5.5520833333333332E-2"/>
    <n v="5.5520833333333332E-2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4833029751062538E-2"/>
    <n v="1.4833029751062538E-2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2.696969696969697E-2"/>
    <n v="2.696969696969697E-2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5333333333333335E-2"/>
    <n v="3.5333333333333335E-2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.4472361809045217E-3"/>
    <n v="9.4472361809045217E-3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1.5194805194805195E-2"/>
    <n v="1.5194805194805195E-2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7.0048309178743964E-4"/>
    <n v="7.0048309178743964E-4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7777777777777776E-2"/>
    <n v="2.7777777777777776E-2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1.1979166666666667E-2"/>
    <n v="1.1979166666666667E-2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3.5396308360477742E-3"/>
    <n v="3.5396308360477742E-3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3.3818181818181817E-2"/>
    <n v="3.3818181818181817E-2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665629860031104E-2"/>
    <n v="1.665629860031104E-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400000000000001E-2"/>
    <n v="2.3400000000000001E-2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2962962962962963E-2"/>
    <n v="1.2962962962962963E-2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4999999999999999E-2"/>
    <n v="1.4999999999999999E-2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3.0720000000000001E-2"/>
    <n v="3.0720000000000001E-2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5.7954545454545455E-3"/>
    <n v="5.7954545454545455E-3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2.3975903614457832E-2"/>
    <n v="2.3975903614457832E-2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1505376344086021E-2"/>
    <n v="1.1505376344086021E-2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3.1451612903225803E-2"/>
    <n v="3.1451612903225803E-2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0.0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1.0692419825072887E-2"/>
    <n v="1.0692419825072887E-2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8.1349397590361444E-2"/>
    <n v="8.1349397590361444E-2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2.9994720168954592E-2"/>
    <n v="2.9994720168954592E-2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6.1821366024518388E-3"/>
    <n v="6.1821366024518388E-3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8.5591397849462368E-3"/>
    <n v="8.5591397849462368E-3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0412087912087913E-2"/>
    <n v="1.0412087912087913E-2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7.1428571428571426E-3"/>
    <n v="7.1428571428571426E-3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1.9523809523809523E-2"/>
    <n v="1.9523809523809523E-2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9.5240585774058577E-3"/>
    <n v="9.5240585774058577E-3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2.0500000000000001E-2"/>
    <n v="2.0500000000000001E-2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1.3636363636363636E-2"/>
    <n v="1.3636363636363636E-2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2.5737704918032785E-2"/>
    <n v="2.5737704918032785E-2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7.0285714285714285E-2"/>
    <n v="7.0285714285714285E-2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9.2757475083056484E-3"/>
    <n v="9.2757475083056484E-3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2.7721238938053096E-2"/>
    <n v="2.7721238938053096E-2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2.489795918367347E-2"/>
    <n v="2.489795918367347E-2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5.6153846153846151E-2"/>
    <n v="5.6153846153846151E-2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7.4551131928181106E-3"/>
    <n v="7.4551131928181106E-3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5.4377682403433478E-2"/>
    <n v="5.4377682403433478E-2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.5619351408825096E-4"/>
    <n v="3.5619351408825096E-4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.0204081632653062E-3"/>
    <n v="1.0204081632653062E-3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3.2500000000000001E-2"/>
    <n v="3.2500000000000001E-2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142709410548087E-2"/>
    <n v="1.6142709410548087E-2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0.08"/>
    <n v="0.08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6.2362030905077264E-3"/>
    <n v="6.2362030905077264E-3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6.7999999999999996E-3"/>
    <n v="6.7999999999999996E-3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7.0592783505154633E-2"/>
    <n v="7.0592783505154633E-2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2.9166666666666667E-2"/>
    <n v="2.9166666666666667E-2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7.948314606741573E-2"/>
    <n v="7.948314606741573E-2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7624999999999999E-2"/>
    <n v="3.7624999999999999E-2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1.5813953488372091E-2"/>
    <n v="1.5813953488372091E-2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0.12243542435424354"/>
    <n v="0.12243542435424354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1.6862745098039214E-2"/>
    <n v="1.6862745098039214E-2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9.4444444444444442E-2"/>
    <n v="9.4444444444444442E-2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1.9E-2"/>
    <n v="1.9E-2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9.9774774774774779E-3"/>
    <n v="9.9774774774774779E-3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3953488372093022E-2"/>
    <n v="2.3953488372093022E-2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4.2682926829268296E-3"/>
    <n v="4.2682926829268296E-3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.3052796654469418E-3"/>
    <n v="2.3052796654469418E-3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.4864864864864862E-3"/>
    <n v="6.4864864864864862E-3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1.0238095238095239E-2"/>
    <n v="1.0238095238095239E-2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5.7042253521126761E-3"/>
    <n v="5.7042253521126761E-3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9.8484848484848477E-3"/>
    <n v="9.8484848484848477E-3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7746478873239435E-2"/>
    <n v="1.7746478873239435E-2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3164556962025318E-2"/>
    <n v="3.3164556962025318E-2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1.2195121951219513E-2"/>
    <n v="1.2195121951219513E-2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3.6361974405850088E-2"/>
    <n v="3.6361974405850088E-2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2.6582278481012659E-3"/>
    <n v="2.6582278481012659E-3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7.2222222222222219E-3"/>
    <n v="7.2222222222222219E-3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1"/>
    <n v="0.01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7.4761904761904766E-2"/>
    <n v="7.4761904761904766E-2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9.8795180722891559E-3"/>
    <n v="9.8795180722891559E-3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3.1257817929117443E-2"/>
    <n v="3.1257817929117443E-2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5.3333333333333336E-4"/>
    <n v="5.3333333333333336E-4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6.1538461538461542E-2"/>
    <n v="6.1538461538461542E-2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6.3333333333333332E-3"/>
    <n v="6.3333333333333332E-3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999999999999997E-2"/>
    <n v="4.2999999999999997E-2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426612493651601E-2"/>
    <n v="1.0426612493651601E-2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4.1542416452442161E-3"/>
    <n v="4.1542416452442161E-3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2.404255319148936E-2"/>
    <n v="2.404255319148936E-2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1.5565134099616858E-2"/>
    <n v="1.5565134099616858E-2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2.074074074074074E-2"/>
    <n v="2.074074074074074E-2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4.8794084186575652E-2"/>
    <n v="4.8794084186575652E-2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0.11785714285714285"/>
    <n v="0.11785714285714285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9.1198979591836733E-4"/>
    <n v="9.1198979591836733E-4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4913722267871816E-2"/>
    <n v="1.4913722267871816E-2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7.217928902627512E-3"/>
    <n v="7.217928902627512E-3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6.9649122807017544E-2"/>
    <n v="6.9649122807017544E-2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6906474820143885E-2"/>
    <n v="3.6906474820143885E-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2.1518987341772153E-3"/>
    <n v="2.1518987341772153E-3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.7934156378600824E-2"/>
    <n v="1.7934156378600824E-2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2.8750000000000001E-2"/>
    <n v="2.8750000000000001E-2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1.0664375715922108E-2"/>
    <n v="1.0664375715922108E-2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7.7624190064794818E-2"/>
    <n v="7.7624190064794818E-2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8.6725663716814158E-2"/>
    <n v="8.6725663716814158E-2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7333333333333336E-2"/>
    <n v="3.7333333333333336E-2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5484400656814451E-2"/>
    <n v="1.5484400656814451E-2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7897026831036982E-2"/>
    <n v="1.7897026831036982E-2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2.9801401869158878E-2"/>
    <n v="2.9801401869158878E-2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83333333333334E-2"/>
    <n v="4.2083333333333334E-2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9.3055555555555548E-3"/>
    <n v="9.3055555555555548E-3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2.7058823529411764E-2"/>
    <n v="2.7058823529411764E-2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6315789473684211E-2"/>
    <n v="1.6315789473684211E-2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9866666666666668E-2"/>
    <n v="1.9866666666666668E-2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1.0697674418604652E-2"/>
    <n v="1.0697674418604652E-2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.4430379746835443E-3"/>
    <n v="1.4430379746835443E-3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3.5376344086021506E-2"/>
    <n v="3.5376344086021506E-2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0416666666666663E-2"/>
    <n v="4.0416666666666663E-2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1.2812499999999999E-2"/>
    <n v="1.2812499999999999E-2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6.0680272108843539E-2"/>
    <n v="6.0680272108843539E-2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9.9940652818991099E-3"/>
    <n v="9.9940652818991099E-3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2.976190476190476E-2"/>
    <n v="2.976190476190476E-2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10347826086956521"/>
    <n v="0.10347826086956521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7.571428571428572E-2"/>
    <n v="7.571428571428572E-2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7.379310344827586E-2"/>
    <n v="7.379310344827586E-2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4.9333333333333333E-2"/>
    <n v="4.9333333333333333E-2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5151515151515154E-2"/>
    <n v="9.5151515151515154E-2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3.5161290322580648E-2"/>
    <n v="3.5161290322580648E-2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0.10512195121951219"/>
    <n v="0.10512195121951219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1"/>
    <n v="0.01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1.4225352112676056E-2"/>
    <n v="1.4225352112676056E-2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.8999999999999997E-2"/>
    <n v="5.8999999999999997E-2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1.0987654320987654E-2"/>
    <n v="1.0987654320987654E-2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9130434782608695E-2"/>
    <n v="1.9130434782608695E-2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2.1080745341614908E-2"/>
    <n v="2.1080745341614908E-2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3.6585365853658539E-3"/>
    <n v="3.6585365853658539E-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6140350877192983E-2"/>
    <n v="1.6140350877192983E-2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3.7199999999999997E-2"/>
    <n v="3.7199999999999997E-2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7.6666666666666661E-2"/>
    <n v="7.6666666666666661E-2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4.1428571428571426E-2"/>
    <n v="4.1428571428571426E-2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5.3855278766310796E-3"/>
    <n v="5.3855278766310796E-3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6.2941176470588237E-2"/>
    <n v="6.2941176470588237E-2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6.8620689655172415E-2"/>
    <n v="6.8620689655172415E-2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12087719298245614"/>
    <n v="0.1208771929824561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7551020408163264E-2"/>
    <n v="1.7551020408163264E-2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2.8436103663985701E-2"/>
    <n v="2.8436103663985701E-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4.4935064935064932E-2"/>
    <n v="4.4935064935064932E-2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3.2000000000000001E-2"/>
    <n v="3.2000000000000001E-2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4857142857142855E-2"/>
    <n v="2.4857142857142855E-2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1.0868315123634273E-2"/>
    <n v="1.0868315123634273E-2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3.9687703318152243E-4"/>
    <n v="3.9687703318152243E-4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7064579256360079E-2"/>
    <n v="3.7064579256360079E-2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3.6153846153846154E-2"/>
    <n v="3.6153846153846154E-2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6.2500000000000003E-3"/>
    <n v="6.2500000000000003E-3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9743589743589743E-2"/>
    <n v="2.9743589743589743E-2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2.4181818181818183E-2"/>
    <n v="2.4181818181818183E-2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0.11857142857142858"/>
    <n v="0.11857142857142858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3703703703703701E-2"/>
    <n v="3.3703703703703701E-2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6.8250000000000005E-2"/>
    <n v="6.8250000000000005E-2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0.15720000000000001"/>
    <n v="0.1572000000000000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1.2534954407294832E-2"/>
    <n v="1.2534954407294832E-2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5833333333333335E-2"/>
    <n v="1.5833333333333335E-2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3.5802469135802471E-3"/>
    <n v="3.5802469135802471E-3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1.3469387755102041E-2"/>
    <n v="1.3469387755102041E-2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0.28222222222222221"/>
    <n v="0.2822222222222222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.6413916146297948E-3"/>
    <n v="1.6413916146297948E-3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7936507936507936E-2"/>
    <n v="2.7936507936507936E-2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2.4464285714285713E-2"/>
    <n v="2.4464285714285713E-2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0.42125000000000001"/>
    <n v="0.42125000000000001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.3855278766310796E-3"/>
    <n v="5.3855278766310796E-3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5.9444444444444446E-2"/>
    <n v="5.9444444444444446E-2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.3698630136986301E-3"/>
    <n v="1.3698630136986301E-3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4.9230769230769232E-3"/>
    <n v="4.9230769230769232E-3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0.30499999999999999"/>
    <n v="0.30499999999999999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9.901503369621565E-3"/>
    <n v="9.901503369621565E-3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6.2295081967213119E-3"/>
    <n v="6.2295081967213119E-3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1.4444444444444444E-2"/>
    <n v="1.4444444444444444E-2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2.057142857142857E-2"/>
    <n v="2.057142857142857E-2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1.2894736842105263E-2"/>
    <n v="1.2894736842105263E-2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1"/>
    <n v="0.01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0.32777777777777778"/>
    <n v="0.32777777777777778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.219448094612352E-3"/>
    <n v="3.219448094612352E-3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9.4117647058823521E-3"/>
    <n v="9.4117647058823521E-3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6.761904761904762E-2"/>
    <n v="6.761904761904762E-2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3.0357142857142857E-2"/>
    <n v="3.0357142857142857E-2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1.0769230769230769E-3"/>
    <n v="1.0769230769230769E-3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2.0030395136778116E-2"/>
    <n v="2.0030395136778116E-2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6.7935702199661586E-3"/>
    <n v="6.7935702199661586E-3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1.8292682926829267E-2"/>
    <n v="1.8292682926829267E-2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.0512820512820513E-3"/>
    <n v="2.0512820512820513E-3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1.9206349206349206E-2"/>
    <n v="1.9206349206349206E-2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6.3316412859560064E-2"/>
    <n v="6.3316412859560064E-2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10136363636363636"/>
    <n v="0.10136363636363636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9.5000000000000001E-2"/>
    <n v="9.5000000000000001E-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.2631578947368419E-3"/>
    <n v="3.2631578947368419E-3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1.125E-2"/>
    <n v="1.125E-2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4.5454545454545452E-3"/>
    <n v="4.5454545454545452E-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2.9824561403508773E-3"/>
    <n v="2.9824561403508773E-3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7.619047619047619E-3"/>
    <n v="7.619047619047619E-3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4786729857819908E-4"/>
    <n v="9.4786729857819908E-4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1.4483568075117371E-2"/>
    <n v="1.4483568075117371E-2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4.3833757421543683E-2"/>
    <n v="4.3833757421543683E-2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.9213483146067415E-3"/>
    <n v="2.9213483146067415E-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4.3239436619718311E-2"/>
    <n v="4.3239436619718311E-2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1.123076923076923E-2"/>
    <n v="1.123076923076923E-2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1.7777777777777778E-2"/>
    <n v="1.7777777777777778E-2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1.2692307692307692E-2"/>
    <n v="1.2692307692307692E-2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2.4731509625126647E-2"/>
    <n v="2.4731509625126647E-2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.2494669509594881E-3"/>
    <n v="2.2494669509594881E-3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4.1097922848664689E-2"/>
    <n v="4.1097922848664689E-2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5.7575757575757579E-2"/>
    <n v="5.7575757575757579E-2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.2705314009661835E-2"/>
    <n v="2.2705314009661835E-2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2.6354166666666668E-2"/>
    <n v="2.6354166666666668E-2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6812688821752266E-2"/>
    <n v="1.6812688821752266E-2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3135788262370541E-2"/>
    <n v="1.3135788262370541E-2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.5162659123055163E-2"/>
    <n v="1.5162659123055163E-2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1587301587301587E-2"/>
    <n v="1.1587301587301587E-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2.4212034383954154E-2"/>
    <n v="2.4212034383954154E-2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9.5157740278796771E-3"/>
    <n v="9.5157740278796771E-3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059299191374663E-2"/>
    <n v="1.059299191374663E-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0997375328083989E-2"/>
    <n v="1.0997375328083989E-2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.8475991649269308E-3"/>
    <n v="6.8475991649269308E-3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1.6333333333333332E-2"/>
    <n v="1.6333333333333332E-2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.2004048582995951E-3"/>
    <n v="4.2004048582995951E-3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2.1002538071065988E-3"/>
    <n v="2.1002538071065988E-3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.1250000000000002E-3"/>
    <n v="3.1250000000000002E-3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0.21222222222222223"/>
    <n v="0.21222222222222223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7502512562814071E-2"/>
    <n v="1.7502512562814071E-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.1050884955752213E-3"/>
    <n v="5.1050884955752213E-3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1"/>
    <n v="0.01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.7165991902834009E-2"/>
    <n v="2.7165991902834009E-2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1.1785714285714287E-2"/>
    <n v="1.1785714285714287E-2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5.0684523809523811E-2"/>
    <n v="5.0684523809523811E-2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3114754098360656E-2"/>
    <n v="1.3114754098360656E-2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2.2631578947368423E-2"/>
    <n v="2.2631578947368423E-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4.3010752688172043E-3"/>
    <n v="4.3010752688172043E-3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7826086956521738E-2"/>
    <n v="1.7826086956521738E-2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2.3711340206185568E-3"/>
    <n v="2.3711340206185568E-3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4.675E-2"/>
    <n v="4.675E-2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4.8157453936348411E-2"/>
    <n v="4.8157453936348411E-2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6E-2"/>
    <n v="1.6E-2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5.1621621621621622E-2"/>
    <n v="5.1621621621621622E-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2.6730769230769232E-2"/>
    <n v="2.6730769230769232E-2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0.20666666666666667"/>
    <n v="0.20666666666666667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0000000000000007E-2"/>
    <n v="7.0000000000000007E-2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6111111111111112E-2"/>
    <n v="5.6111111111111112E-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7.575757575757576E-3"/>
    <n v="7.575757575757576E-3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3.9615384615384615E-2"/>
    <n v="3.9615384615384615E-2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8518518518518519E-2"/>
    <n v="2.8518518518518519E-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5.3125556544968831E-2"/>
    <n v="5.3125556544968831E-2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1.1501057082452431E-2"/>
    <n v="1.1501057082452431E-2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0.18777777777777777"/>
    <n v="0.18777777777777777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9.3600000000000003E-2"/>
    <n v="9.3600000000000003E-2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2.6344086021505377E-3"/>
    <n v="2.6344086021505377E-3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9.2592592592592587E-3"/>
    <n v="9.2592592592592587E-3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8529411764705881E-2"/>
    <n v="3.8529411764705881E-2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2.5553319919517101E-3"/>
    <n v="2.5553319919517101E-3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.9921436588103253E-3"/>
    <n v="1.9921436588103253E-3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6.1111111111111114E-3"/>
    <n v="6.1111111111111114E-3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3.3599999999999998E-2"/>
    <n v="3.3599999999999998E-2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2.9245283018867925E-2"/>
    <n v="2.9245283018867925E-2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7.3626373626373628E-3"/>
    <n v="7.3626373626373628E-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03"/>
    <n v="0.03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4.1949300699300703E-2"/>
    <n v="4.1949300699300703E-2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2.922879177377892E-2"/>
    <n v="2.922879177377892E-2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.8819188191881911E-3"/>
    <n v="7.8819188191881911E-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.8899082568807338E-3"/>
    <n v="3.8899082568807338E-3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.2630662020905923E-3"/>
    <n v="1.2630662020905923E-3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3879518072289156E-2"/>
    <n v="1.3879518072289156E-2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2.0833333333333332E-2"/>
    <n v="2.0833333333333332E-2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2.5000000000000001E-3"/>
    <n v="2.5000000000000001E-3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1.5626822157434401E-2"/>
    <n v="1.5626822157434401E-2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4.8710191082802549E-2"/>
    <n v="4.8710191082802549E-2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2500000000000003E-2"/>
    <n v="4.2500000000000003E-2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3.0985915492957747E-2"/>
    <n v="3.0985915492957747E-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3.4793926247288505E-2"/>
    <n v="3.4793926247288505E-2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5.6049382716049381E-2"/>
    <n v="5.6049382716049381E-2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2352941176470592E-2"/>
    <n v="7.2352941176470592E-2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9.6711202466598142E-3"/>
    <n v="9.6711202466598142E-3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1"/>
    <n v="0.01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0.3322222222222222"/>
    <n v="0.3322222222222222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5.4794520547945206E-3"/>
    <n v="5.4794520547945206E-3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1.5398365679264555E-2"/>
    <n v="1.5398365679264555E-2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4.5746421267893661E-2"/>
    <n v="4.5746421267893661E-2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1.4695945945945947E-2"/>
    <n v="1.4695945945945947E-2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6412213740458016E-2"/>
    <n v="1.6412213740458016E-2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1423529411764706"/>
    <n v="0.1423529411764706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6739130434782607E-2"/>
    <n v="1.6739130434782607E-2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5.2654867256637164E-3"/>
    <n v="5.2654867256637164E-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7.2283669486011715E-3"/>
    <n v="7.2283669486011715E-3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512820512820513E-2"/>
    <n v="1.0512820512820513E-2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3809523809523816E-2"/>
    <n v="6.3809523809523816E-2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5.7467018469656989E-3"/>
    <n v="5.7467018469656989E-3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2.9208289054197662E-2"/>
    <n v="2.9208289054197662E-2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3.682819383259912E-3"/>
    <n v="3.682819383259912E-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1.0690936106983654E-2"/>
    <n v="1.0690936106983654E-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8.8235294117647058E-3"/>
    <n v="8.8235294117647058E-3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1.2211362248014661E-2"/>
    <n v="1.2211362248014661E-2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4.5720562390158169E-2"/>
    <n v="4.5720562390158169E-2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8800000000000001E-2"/>
    <n v="1.8800000000000001E-2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1.2553191489361702E-2"/>
    <n v="1.2553191489361702E-2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2.3563218390804597E-2"/>
    <n v="2.3563218390804597E-2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.0960757780784844E-3"/>
    <n v="1.0960757780784844E-3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1.6274509803921568E-2"/>
    <n v="1.6274509803921568E-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3.4074074074074076E-2"/>
    <n v="3.4074074074074076E-2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12166666666666667"/>
    <n v="0.12166666666666667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4475644699140401E-2"/>
    <n v="1.4475644699140401E-2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7.3668639053254435E-3"/>
    <n v="7.3668639053254435E-3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1193717277486911E-2"/>
    <n v="1.1193717277486911E-2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1.037037037037037E-2"/>
    <n v="1.037037037037037E-2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8431372549019609E-2"/>
    <n v="1.8431372549019609E-2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1818181818181818E-2"/>
    <n v="1.1818181818181818E-2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6.5238879736408571E-3"/>
    <n v="6.5238879736408571E-3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.8518518518518519E-3"/>
    <n v="1.8518518518518519E-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24015748031496E-2"/>
    <n v="1.124015748031496E-2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0.19153846153846155"/>
    <n v="0.19153846153846155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2.3703703703703703E-2"/>
    <n v="2.3703703703703703E-2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2.9759036144578314E-2"/>
    <n v="2.9759036144578314E-2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8.0739436619718316E-2"/>
    <n v="8.0739436619718316E-2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3.0546341463414634E-2"/>
    <n v="3.0546341463414634E-2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4.5714285714285718E-3"/>
    <n v="4.5714285714285718E-3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2.6481481481481481E-2"/>
    <n v="2.6481481481481481E-2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9.6774193548387101E-3"/>
    <n v="9.6774193548387101E-3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4.774193548387097E-2"/>
    <n v="4.774193548387097E-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8.0952380952380956E-2"/>
    <n v="8.0952380952380956E-2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2.7352941176470587E-2"/>
    <n v="2.7352941176470587E-2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.8286082474226803E-3"/>
    <n v="2.8286082474226803E-3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6.7296996662958844E-3"/>
    <n v="6.7296996662958844E-3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555555555555556E-2"/>
    <n v="9.555555555555556E-2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1"/>
    <n v="0.01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4.2358490566037736E-2"/>
    <n v="4.2358490566037736E-2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.4583333333333333E-3"/>
    <n v="6.4583333333333333E-3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6.4747807017543858E-3"/>
    <n v="6.4747807017543858E-3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9.75E-3"/>
    <n v="9.75E-3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3.1991416309012873E-2"/>
    <n v="3.1991416309012873E-2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963114754098361E-2"/>
    <n v="1.0963114754098361E-2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9.1999999999999998E-3"/>
    <n v="9.1999999999999998E-3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6.2721893491124267E-2"/>
    <n v="6.2721893491124267E-2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1.6666666666666666E-2"/>
    <n v="1.6666666666666666E-2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2.0833333333333332E-2"/>
    <n v="2.0833333333333332E-2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2.1052631578947368E-2"/>
    <n v="2.1052631578947368E-2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2.8336864406779661E-3"/>
    <n v="2.8336864406779661E-3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5673864482501861E-2"/>
    <n v="1.5673864482501861E-2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3.4213483146067418E-2"/>
    <n v="3.4213483146067418E-2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7021276595744681E-2"/>
    <n v="1.7021276595744681E-2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5000000000000003E-2"/>
    <n v="3.5000000000000003E-2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9.9285714285714283E-2"/>
    <n v="9.9285714285714283E-2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.0000000000000001E-3"/>
    <n v="4.0000000000000001E-3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2.8392857142857143E-2"/>
    <n v="2.8392857142857143E-2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10583333333333333"/>
    <n v="0.10583333333333333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6.2580645161290319E-2"/>
    <n v="6.2580645161290319E-2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.7386215864759426E-3"/>
    <n v="3.7386215864759426E-3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2.12E-2"/>
    <n v="2.12E-2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5499999999999997E-2"/>
    <n v="3.5499999999999997E-2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2.8513513513513514E-2"/>
    <n v="2.8513513513513514E-2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5.848563968668407E-3"/>
    <n v="5.848563968668407E-3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1.3294117647058824E-2"/>
    <n v="1.3294117647058824E-2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4.005813953488372E-2"/>
    <n v="4.005813953488372E-2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7.2083333333333333E-2"/>
    <n v="7.2083333333333333E-2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116279069767442E-2"/>
    <n v="1.0116279069767442E-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7.8229908443540191E-3"/>
    <n v="7.8229908443540191E-3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2.142857142857143E-3"/>
    <n v="2.142857142857143E-3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6.0612691466083151E-3"/>
    <n v="6.0612691466083151E-3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5.3108108108108107E-2"/>
    <n v="5.3108108108108107E-2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7.152317880794702E-3"/>
    <n v="7.152317880794702E-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4.0384615384615385E-3"/>
    <n v="4.0384615384615385E-3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2.126926563916591E-2"/>
    <n v="2.126926563916591E-2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1698113207547168E-2"/>
    <n v="2.1698113207547168E-2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9.2391304347826091E-3"/>
    <n v="9.2391304347826091E-3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06"/>
    <n v="0.06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4.301056338028169E-2"/>
    <n v="4.301056338028169E-2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3.1151832460732986E-3"/>
    <n v="3.1151832460732986E-3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1111111111111111E-2"/>
    <n v="7.1111111111111111E-2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1072"/>
    <n v="0.1072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6.0937499999999999E-2"/>
    <n v="6.0937499999999999E-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2.9379760609357999E-4"/>
    <n v="2.9379760609357999E-4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1.2244897959183673E-2"/>
    <n v="1.2244897959183673E-2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.9937952430196483E-3"/>
    <n v="2.9937952430196483E-3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1.264957264957265E-2"/>
    <n v="1.264957264957265E-2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1.1692708333333333E-2"/>
    <n v="1.1692708333333333E-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14307692307692307"/>
    <n v="0.14307692307692307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921568627451E-2"/>
    <n v="1.803921568627451E-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8.266666666666667E-3"/>
    <n v="8.266666666666667E-3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3.8598442714126808E-3"/>
    <n v="3.8598442714126808E-3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0.14044444444444446"/>
    <n v="0.14044444444444446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9.0476190476190474E-3"/>
    <n v="9.0476190476190474E-3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2.1175448755066589E-2"/>
    <n v="2.1175448755066589E-2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.465875370919881E-3"/>
    <n v="7.465875370919881E-3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6794871794871796E-2"/>
    <n v="1.6794871794871796E-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.4492557510148848E-3"/>
    <n v="2.4492557510148848E-3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2.6263736263736265E-2"/>
    <n v="2.6263736263736265E-2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4.2168674698795181E-3"/>
    <n v="4.2168674698795181E-3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3.8067772170151406E-3"/>
    <n v="3.8067772170151406E-3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1.5465116279069768E-2"/>
    <n v="1.5465116279069768E-2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6.7464114832535881E-3"/>
    <n v="6.7464114832535881E-3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3220338983050847E-2"/>
    <n v="1.3220338983050847E-2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1.1363636363636363E-3"/>
    <n v="1.1363636363636363E-3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9.9774901519414736E-3"/>
    <n v="9.9774901519414736E-3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04"/>
    <n v="0.04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4.8552631578947368E-2"/>
    <n v="4.8552631578947368E-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.7821782178217821E-3"/>
    <n v="3.7821782178217821E-3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9.8888888888888887E-2"/>
    <n v="9.8888888888888887E-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2.0465356773526372E-2"/>
    <n v="2.0465356773526372E-2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03"/>
    <n v="0.0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7710843373493976E-2"/>
    <n v="1.7710843373493976E-2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3.2135306553911204E-2"/>
    <n v="3.2135306553911204E-2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.8888888888888889E-3"/>
    <n v="8.8888888888888889E-3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.7647058823529412E-3"/>
    <n v="1.7647058823529412E-3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6990476190476191E-2"/>
    <n v="1.6990476190476191E-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1.9496518478843063E-2"/>
    <n v="1.9496518478843063E-2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7.8750000000000001E-2"/>
    <n v="7.8750000000000001E-2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9186851211072664E-2"/>
    <n v="1.9186851211072664E-2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2.7272727272727275E-3"/>
    <n v="2.7272727272727275E-3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7.7692307692307686E-2"/>
    <n v="7.7692307692307686E-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285714285714285E-2"/>
    <n v="1.4285714285714285E-2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2464454976303318E-2"/>
    <n v="1.2464454976303318E-2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8.5657633840052882E-3"/>
    <n v="8.5657633840052882E-3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.8571428571428577E-3"/>
    <n v="7.8571428571428577E-3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4.660377358490566E-2"/>
    <n v="4.660377358490566E-2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.2191011235955056E-3"/>
    <n v="2.2191011235955056E-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6.3636363636363641E-4"/>
    <n v="6.3636363636363641E-4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2.1201413427561835E-3"/>
    <n v="2.1201413427561835E-3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0.03"/>
    <n v="0.03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1.4556277056277057E-2"/>
    <n v="1.4556277056277057E-2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2.0952380952380951E-2"/>
    <n v="2.0952380952380951E-2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12"/>
    <n v="0.12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4.5158850226928893E-2"/>
    <n v="4.5158850226928893E-2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5830508474576273E-2"/>
    <n v="2.5830508474576273E-2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1"/>
    <n v="0.01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5430316490838423E-2"/>
    <n v="1.5430316490838423E-2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1.0222222222222223E-2"/>
    <n v="1.0222222222222223E-2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6.0257913247362248E-3"/>
    <n v="6.0257913247362248E-3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5.831578947368421E-2"/>
    <n v="5.831578947368421E-2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1428571428571429E-2"/>
    <n v="2.1428571428571429E-2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461538461538461E-2"/>
    <n v="2.3461538461538461E-2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3.6833333333333336E-2"/>
    <n v="3.6833333333333336E-2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2.1724137931034483E-2"/>
    <n v="2.1724137931034483E-2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9.7056030389363716E-3"/>
    <n v="9.7056030389363716E-3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15884999999999999"/>
    <n v="0.15884999999999999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6.6000000000000003E-2"/>
    <n v="6.6000000000000003E-2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2.6262626262626263E-3"/>
    <n v="2.6262626262626263E-3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2.2972972972972974E-2"/>
    <n v="2.2972972972972974E-2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1.061055127445169E-2"/>
    <n v="1.061055127445169E-2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3.7892518440463645E-2"/>
    <n v="3.7892518440463645E-2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3.9784946236559142E-3"/>
    <n v="3.9784946236559142E-3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3.5882352941176469E-2"/>
    <n v="3.5882352941176469E-2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7.1546961325966857E-2"/>
    <n v="7.1546961325966857E-2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9303482587064677E-2"/>
    <n v="2.9303482587064677E-2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8.7339743589743585E-2"/>
    <n v="8.7339743589743585E-2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01"/>
    <n v="0.01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1.0444444444444444E-2"/>
    <n v="1.0444444444444444E-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4.4776119402985072E-2"/>
    <n v="4.4776119402985072E-2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5.3333333333333337E-2"/>
    <n v="5.3333333333333337E-2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.6986794717887157E-3"/>
    <n v="6.6986794717887157E-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.5979381443298972E-3"/>
    <n v="6.5979381443298972E-3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4.5121951219512192E-3"/>
    <n v="4.5121951219512192E-3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2.538860103626943E-3"/>
    <n v="2.538860103626943E-3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4032258064516129E-2"/>
    <n v="1.4032258064516129E-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7.1141552511415532E-2"/>
    <n v="7.1141552511415532E-2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1833333333333333E-2"/>
    <n v="1.1833333333333333E-2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4.827586206896552E-3"/>
    <n v="4.827586206896552E-3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4.8095238095238094E-2"/>
    <n v="4.8095238095238094E-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8668981481481481E-2"/>
    <n v="1.8668981481481481E-2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5280898876404495E-2"/>
    <n v="1.5280898876404495E-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0.18571428571428572"/>
    <n v="0.18571428571428572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6595744680851062E-2"/>
    <n v="1.6595744680851062E-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8.6802030456852794E-3"/>
    <n v="8.6802030456852794E-3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2911392405063291E-2"/>
    <n v="1.2911392405063291E-2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1.2112676056338029E-2"/>
    <n v="1.2112676056338029E-2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0.17"/>
    <n v="0.17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.6135204081632654E-3"/>
    <n v="1.6135204081632654E-3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3.2944078947368421E-2"/>
    <n v="3.2944078947368421E-2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9.9809281627463438E-4"/>
    <n v="9.9809281627463438E-4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3172119487908961E-2"/>
    <n v="2.3172119487908961E-2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2.3164556962025316E-2"/>
    <n v="2.3164556962025316E-2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9647696476964771E-2"/>
    <n v="2.9647696476964771E-2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2.2202764976958524E-2"/>
    <n v="2.2202764976958524E-2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5.8446186742694222E-4"/>
    <n v="5.8446186742694222E-4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1"/>
    <n v="0.01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3.0793650793650793E-2"/>
    <n v="3.0793650793650793E-2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6033755274261603E-2"/>
    <n v="1.6033755274261603E-2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9245283018867923E-2"/>
    <n v="1.9245283018867923E-2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3.2209695603156709E-2"/>
    <n v="3.2209695603156709E-2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3.2424242424242425E-2"/>
    <n v="3.2424242424242425E-2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4.7058823529411764E-2"/>
    <n v="4.7058823529411764E-2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6206395348837211E-2"/>
    <n v="1.6206395348837211E-2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8.1025641025641026E-2"/>
    <n v="8.1025641025641026E-2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17E-2"/>
    <n v="1.17E-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0.14967289719626167"/>
    <n v="0.14967289719626167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.8292682926829269E-3"/>
    <n v="1.8292682926829269E-3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3.0967741935483871E-2"/>
    <n v="3.0967741935483871E-2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2.3636363636363636E-2"/>
    <n v="2.3636363636363636E-2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2.728301886792453E-2"/>
    <n v="2.728301886792453E-2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02"/>
    <n v="0.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3.7187499999999998E-2"/>
    <n v="3.7187499999999998E-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3.9285714285714285E-2"/>
    <n v="3.9285714285714285E-2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6.0322255790533734E-3"/>
    <n v="6.0322255790533734E-3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3.3078101071975499E-3"/>
    <n v="3.3078101071975499E-3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9767441860465118E-2"/>
    <n v="2.9767441860465118E-2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8.3750000000000005E-2"/>
    <n v="8.3750000000000005E-2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3862433862433863E-4"/>
    <n v="3.3862433862433863E-4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2.8557794273594912E-2"/>
    <n v="2.8557794273594912E-2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8.4705882352941173E-2"/>
    <n v="8.4705882352941173E-2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8.266666666666667E-3"/>
    <n v="8.266666666666667E-3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9531249999999998E-2"/>
    <n v="2.9531249999999998E-2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9.6250000000000002E-2"/>
    <n v="9.6250000000000002E-2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5.0526315789473683E-2"/>
    <n v="5.0526315789473683E-2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8.7310826542491265E-3"/>
    <n v="8.7310826542491265E-3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9.1578947368421044E-3"/>
    <n v="9.1578947368421044E-3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5.1739864864864864E-2"/>
    <n v="5.1739864864864864E-2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3.8557558945908461E-3"/>
    <n v="3.8557558945908461E-3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5671641791044775E-2"/>
    <n v="1.5671641791044775E-2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1.4027072758037225E-2"/>
    <n v="1.4027072758037225E-2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6302158273381294E-2"/>
    <n v="1.6302158273381294E-2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3171471927162367E-2"/>
    <n v="1.3171471927162367E-2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.6470588235294122E-3"/>
    <n v="7.6470588235294122E-3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.1519607843137256E-3"/>
    <n v="1.1519607843137256E-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.2325581395348836E-3"/>
    <n v="5.2325581395348836E-3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2.1452420701168614E-3"/>
    <n v="2.1452420701168614E-3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2.0638297872340425E-2"/>
    <n v="2.0638297872340425E-2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021739130434783E-2"/>
    <n v="1.4021739130434783E-2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5167785234899327E-2"/>
    <n v="2.5167785234899327E-2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1.7284533648170012E-2"/>
    <n v="1.7284533648170012E-2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2.4450806871421135E-2"/>
    <n v="2.4450806871421135E-2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2.9533941236068895E-2"/>
    <n v="2.9533941236068895E-2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.0000000000000001E-3"/>
    <n v="4.0000000000000001E-3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7.3326572008113591E-3"/>
    <n v="7.3326572008113591E-3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.9465899753492193E-3"/>
    <n v="4.9465899753492193E-3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1"/>
    <n v="0.01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1.9664463650228774E-2"/>
    <n v="1.9664463650228774E-2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4.0899999999999999E-2"/>
    <n v="4.0899999999999999E-2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0.39"/>
    <n v="0.39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8.6171428571428565E-2"/>
    <n v="8.6171428571428565E-2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3.826086956521739E-2"/>
    <n v="3.826086956521739E-2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.2567567567567566E-3"/>
    <n v="4.2567567567567566E-3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.4E-3"/>
    <n v="1.4E-3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7.4144486692015212E-3"/>
    <n v="7.4144486692015212E-3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6.2137531068765534E-3"/>
    <n v="6.2137531068765534E-3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.4615384615384613E-3"/>
    <n v="8.4615384615384613E-3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7.0411985018726591E-3"/>
    <n v="7.0411985018726591E-3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4395604395604396E-2"/>
    <n v="1.4395604395604396E-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8.6999999999999994E-3"/>
    <n v="8.6999999999999994E-3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1.3387909319899244E-2"/>
    <n v="1.3387909319899244E-2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5.3333333333333337E-2"/>
    <n v="5.3333333333333337E-2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8.0645161290322578E-3"/>
    <n v="8.0645161290322578E-3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6.0724637681159419E-2"/>
    <n v="6.0724637681159419E-2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.7636363636363635E-3"/>
    <n v="2.7636363636363635E-3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3217213114754097E-2"/>
    <n v="3.3217213114754097E-2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6.7962962962962961E-2"/>
    <n v="6.7962962962962961E-2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0993852459016393E-2"/>
    <n v="1.0993852459016393E-2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2.2374936836786256E-2"/>
    <n v="2.2374936836786256E-2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1.0357142857142856E-2"/>
    <n v="1.0357142857142856E-2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7.1353251318101935E-3"/>
    <n v="7.1353251318101935E-3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3.4123711340206184E-2"/>
    <n v="3.4123711340206184E-2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780096308186195E-2"/>
    <n v="1.8780096308186195E-2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2.0943396226415095E-2"/>
    <n v="2.0943396226415095E-2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2.1608040201005025E-3"/>
    <n v="2.1608040201005025E-3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0.25928571428571429"/>
    <n v="0.25928571428571429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2.0295329670329671E-2"/>
    <n v="2.0295329670329671E-2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9.0005431830526891E-3"/>
    <n v="9.0005431830526891E-3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9074074074074073E-2"/>
    <n v="1.9074074074074073E-2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6.3913043478260864E-2"/>
    <n v="6.3913043478260864E-2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7.857142857142857E-2"/>
    <n v="7.857142857142857E-2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.614285714285714E-3"/>
    <n v="6.614285714285714E-3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7866666666666666E-2"/>
    <n v="1.7866666666666666E-2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17933333333333334"/>
    <n v="0.17933333333333334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6.0344827586206899E-2"/>
    <n v="6.0344827586206899E-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9.452054794520548E-3"/>
    <n v="9.452054794520548E-3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5.2777777777777778E-2"/>
    <n v="5.2777777777777778E-2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4.7399999999999998E-2"/>
    <n v="4.7399999999999998E-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2833333333333334E-2"/>
    <n v="1.2833333333333334E-2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9.6895787139689576E-3"/>
    <n v="9.6895787139689576E-3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.6813186813186807E-3"/>
    <n v="8.6813186813186807E-3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2.1304347826086957E-2"/>
    <n v="2.1304347826086957E-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.4174283973187085E-3"/>
    <n v="5.4174283973187085E-3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5.659425911559348E-2"/>
    <n v="5.659425911559348E-2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6.8717339667458438E-2"/>
    <n v="6.8717339667458438E-2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7.5675675675675675E-3"/>
    <n v="7.5675675675675675E-3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1"/>
    <n v="0.01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5769230769230768E-2"/>
    <n v="1.5769230769230768E-2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9.5402298850574708E-3"/>
    <n v="9.5402298850574708E-3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2145110410094636E-2"/>
    <n v="3.2145110410094636E-2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3333333333333334E-2"/>
    <n v="1.3333333333333334E-2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.1932822628167354E-2"/>
    <n v="1.1932822628167354E-2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407749077490775E-2"/>
    <n v="1.2407749077490775E-2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2.3013698630136987E-2"/>
    <n v="2.3013698630136987E-2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8.0588235294117641E-2"/>
    <n v="8.0588235294117641E-2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8979591836734692E-2"/>
    <n v="1.8979591836734692E-2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2.9069767441860465E-2"/>
    <n v="2.9069767441860465E-2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.2580645161290325E-3"/>
    <n v="2.2580645161290325E-3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0.2525"/>
    <n v="0.2525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4927536231884059E-2"/>
    <n v="1.4927536231884059E-2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6363636363636364E-2"/>
    <n v="4.6363636363636364E-2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5.5593220338983054E-3"/>
    <n v="5.5593220338983054E-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7.85E-2"/>
    <n v="7.85E-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9.9107142857142852E-2"/>
    <n v="9.9107142857142852E-2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3.5783132530120484E-2"/>
    <n v="3.5783132530120484E-2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7826086956521738E-2"/>
    <n v="1.7826086956521738E-2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4.3678160919540226E-3"/>
    <n v="4.3678160919540226E-3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8543689320388347E-4"/>
    <n v="4.8543689320388347E-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6.2597938144329901E-2"/>
    <n v="6.2597938144329901E-2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9387755102040815E-2"/>
    <n v="2.9387755102040815E-2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4404761904761905E-2"/>
    <n v="1.4404761904761905E-2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8.2608695652173908E-3"/>
    <n v="8.2608695652173908E-3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9.6500920810313074E-3"/>
    <n v="9.6500920810313074E-3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2.0337078651685395E-2"/>
    <n v="2.0337078651685395E-2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2.3809523809523812E-3"/>
    <n v="2.3809523809523812E-3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2.1785714285714287E-2"/>
    <n v="2.1785714285714287E-2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3.7187499999999998E-2"/>
    <n v="3.7187499999999998E-2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2.7375E-2"/>
    <n v="2.7375E-2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.5811965811965806E-3"/>
    <n v="9.5811965811965806E-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6.20253164556962E-2"/>
    <n v="6.20253164556962E-2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12761904761904763"/>
    <n v="0.127619047619047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5.3665768194070082E-2"/>
    <n v="5.3665768194070082E-2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.7662337662337664E-3"/>
    <n v="3.7662337662337664E-3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4.8648648648648651E-2"/>
    <n v="4.8648648648648651E-2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080321285140563E-4"/>
    <n v="2.0080321285140563E-4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1.9099999999999999E-2"/>
    <n v="1.9099999999999999E-2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.0188679245283017E-3"/>
    <n v="3.0188679245283017E-3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0.10833333333333334"/>
    <n v="0.1083333333333333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0.10166666666666667"/>
    <n v="0.10166666666666667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4.3589743589743588E-3"/>
    <n v="4.3589743589743588E-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0000000000000007E-2"/>
    <n v="7.0000000000000007E-2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4.9275362318840577E-3"/>
    <n v="4.9275362318840577E-3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6.0716845878136201E-2"/>
    <n v="6.0716845878136201E-2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5.7142857142857141E-2"/>
    <n v="5.7142857142857141E-2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.1503335043612107E-3"/>
    <n v="3.1503335043612107E-3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4.2558139534883722E-2"/>
    <n v="4.2558139534883722E-2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0.0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7.4999999999999997E-2"/>
    <n v="7.4999999999999997E-2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1.9655172413793102E-2"/>
    <n v="1.9655172413793102E-2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9148936170212764E-2"/>
    <n v="2.9148936170212764E-2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4.5525568181818181E-2"/>
    <n v="4.5525568181818181E-2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6.4000000000000001E-2"/>
    <n v="6.4000000000000001E-2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11384615384615385"/>
    <n v="0.1138461538461538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8.1428571428571433E-2"/>
    <n v="8.1428571428571433E-2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128378378378378E-2"/>
    <n v="5.128378378378378E-2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7.605970149253731E-3"/>
    <n v="7.605970149253731E-3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4.3478260869565218E-3"/>
    <n v="4.3478260869565218E-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7.5454545454545455E-2"/>
    <n v="7.5454545454545455E-2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2.8571428571428571E-2"/>
    <n v="2.8571428571428571E-2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4.1964285714285711E-2"/>
    <n v="4.1964285714285711E-2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13454545454545455"/>
    <n v="0.13454545454545455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5.0769230769230768E-2"/>
    <n v="5.0769230769230768E-2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5.6621004566210047E-3"/>
    <n v="5.6621004566210047E-3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.2777777777777779E-3"/>
    <n v="5.2777777777777779E-3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3.125E-2"/>
    <n v="3.125E-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2.7149681528662421E-2"/>
    <n v="2.7149681528662421E-2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5.0232558139534887E-2"/>
    <n v="5.0232558139534887E-2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.642857142857143E-3"/>
    <n v="4.642857142857143E-3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3.435160427807487E-2"/>
    <n v="3.435160427807487E-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4.4312617702448209E-2"/>
    <n v="4.4312617702448209E-2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5599999999999999E-2"/>
    <n v="1.5599999999999999E-2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.0638297872340426E-3"/>
    <n v="1.0638297872340426E-3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1.9864620938628157E-2"/>
    <n v="1.9864620938628157E-2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7.2068230277185499E-3"/>
    <n v="7.2068230277185499E-3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0.13384615384615384"/>
    <n v="0.13384615384615384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7.6448942042318304E-3"/>
    <n v="7.6448942042318304E-3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3.215686274509804E-2"/>
    <n v="3.215686274509804E-2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6.4367816091954024E-3"/>
    <n v="6.4367816091954024E-3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3.1568627450980394E-2"/>
    <n v="3.1568627450980394E-2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8648648648648649E-2"/>
    <n v="1.8648648648648649E-2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3.7210348706411697E-2"/>
    <n v="3.7210348706411697E-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8955223880597016E-2"/>
    <n v="1.8955223880597016E-2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0.13800000000000001"/>
    <n v="0.13800000000000001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4035947712418301E-2"/>
    <n v="1.4035947712418301E-2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.611111111111111E-3"/>
    <n v="8.611111111111111E-3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5.0000000000000001E-3"/>
    <n v="5.0000000000000001E-3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5.987089833243679E-3"/>
    <n v="5.987089833243679E-3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.8571428571428571E-3"/>
    <n v="2.8571428571428571E-3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.5000000000000001E-3"/>
    <n v="3.5000000000000001E-3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0.16454545454545455"/>
    <n v="0.16454545454545455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6666666666666666E-2"/>
    <n v="1.6666666666666666E-2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4.3661971830985915E-3"/>
    <n v="4.3661971830985915E-3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01"/>
    <n v="0.01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2.4342105263157894E-2"/>
    <n v="2.4342105263157894E-2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3.558823529411765E-2"/>
    <n v="3.558823529411765E-2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.4497041420118343E-2"/>
    <n v="1.4497041420118343E-2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0.0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4.6086956521739129E-2"/>
    <n v="4.6086956521739129E-2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2.2903225806451613E-2"/>
    <n v="2.2903225806451613E-2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3.8196721311475411E-2"/>
    <n v="3.8196721311475411E-2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8.3846153846153848E-2"/>
    <n v="8.3846153846153848E-2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6.9072164948453607E-3"/>
    <n v="6.9072164948453607E-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0.10857142857142857"/>
    <n v="0.10857142857142857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6.142857142857143E-2"/>
    <n v="6.142857142857143E-2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.6538461538461538E-3"/>
    <n v="3.6538461538461538E-3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1.4971590909090908E-2"/>
    <n v="1.4971590909090908E-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3.4531249999999999E-2"/>
    <n v="3.4531249999999999E-2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.3405405405405407E-3"/>
    <n v="7.3405405405405407E-3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4.6984924623115577E-2"/>
    <n v="4.6984924623115577E-2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1250000000000002E-2"/>
    <n v="2.1250000000000002E-2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1.125E-2"/>
    <n v="1.125E-2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2.0333333333333332E-2"/>
    <n v="2.0333333333333332E-2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5.7826086956521743E-2"/>
    <n v="5.7826086956521743E-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4.8518518518518516E-2"/>
    <n v="4.8518518518518516E-2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8571428571428574E-2"/>
    <n v="9.8571428571428574E-2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.2808988764044941E-3"/>
    <n v="5.2808988764044941E-3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186"/>
    <n v="0.18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4.2857142857142858E-2"/>
    <n v="4.2857142857142858E-2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888888888888889E-2"/>
    <n v="3.888888888888889E-2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6.1463414634146341E-2"/>
    <n v="6.1463414634146341E-2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5058823529411765E-2"/>
    <n v="1.5058823529411765E-2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4.3611111111111114E-2"/>
    <n v="4.3611111111111114E-2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6.9285714285714284E-2"/>
    <n v="6.9285714285714284E-2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3.5652173913043476E-2"/>
    <n v="3.5652173913043476E-2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9.8591549295774655E-3"/>
    <n v="9.8591549295774655E-3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1.6041666666666666E-2"/>
    <n v="1.6041666666666666E-2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8092105263157896E-4"/>
    <n v="1.8092105263157896E-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4.3594232749742536E-2"/>
    <n v="4.3594232749742536E-2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0023148148148149E-2"/>
    <n v="3.0023148148148149E-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2.4264705882352942E-2"/>
    <n v="2.4264705882352942E-2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6301369863013698E-2"/>
    <n v="1.6301369863013698E-2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2.0394431554524362E-2"/>
    <n v="2.0394431554524362E-2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1.1604938271604939E-2"/>
    <n v="1.1604938271604939E-2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10152542372881355"/>
    <n v="0.10152542372881355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4.0781249999999998E-2"/>
    <n v="4.0781249999999998E-2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2.0389610389610388E-2"/>
    <n v="2.0389610389610388E-2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3.0378331900257953E-2"/>
    <n v="3.0378331900257953E-2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7032967032967031E-2"/>
    <n v="1.7032967032967031E-2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8.7999999999999995E-2"/>
    <n v="8.7999999999999995E-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.7499999999999999E-3"/>
    <n v="3.7499999999999999E-3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.0681818181818181E-2"/>
    <n v="1.0681818181818181E-2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370529327610873E-2"/>
    <n v="1.9370529327610873E-2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.8000000000000001E-2"/>
    <n v="4.8000000000000001E-2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404255319148935E-2"/>
    <n v="2.3404255319148935E-2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5.3749999999999999E-2"/>
    <n v="5.3749999999999999E-2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4.5820895522388057E-2"/>
    <n v="4.5820895522388057E-2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0.0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6666666666666668E-2"/>
    <n v="2.6666666666666668E-2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6.3265306122448984E-3"/>
    <n v="6.3265306122448984E-3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8.5789473684210527E-2"/>
    <n v="8.5789473684210527E-2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5567251461988304E-2"/>
    <n v="1.5567251461988304E-2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9316239316239315E-2"/>
    <n v="1.9316239316239315E-2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6.5833333333333327E-2"/>
    <n v="6.5833333333333327E-2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4.2452830188679243E-2"/>
    <n v="4.2452830188679243E-2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8.7500000000000008E-3"/>
    <n v="8.7500000000000008E-3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8.6301369863013705E-3"/>
    <n v="8.6301369863013705E-3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3.2500000000000001E-2"/>
    <n v="3.2500000000000001E-2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8522727272727274E-2"/>
    <n v="1.8522727272727274E-2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2.4285714285714285E-2"/>
    <n v="2.4285714285714285E-2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155"/>
    <n v="0.155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5714285714285712E-2"/>
    <n v="3.5714285714285712E-2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4.0395061728395062E-2"/>
    <n v="4.0395061728395062E-2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.9124726477024067E-3"/>
    <n v="4.9124726477024067E-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6.25E-2"/>
    <n v="6.25E-2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7999999999999999E-2"/>
    <n v="1.7999999999999999E-2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3.2489190858554663E-3"/>
    <n v="3.2489190858554663E-3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1.5714285714285715E-2"/>
    <n v="1.5714285714285715E-2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3.2447552447552451E-2"/>
    <n v="3.2447552447552451E-2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234042553191491E-2"/>
    <n v="1.7234042553191491E-2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4.4821852731591449E-2"/>
    <n v="4.4821852731591449E-2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0.10840796019900498"/>
    <n v="0.10840796019900498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8.4810126582278485E-3"/>
    <n v="8.4810126582278485E-3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6.8674698795180723E-3"/>
    <n v="6.8674698795180723E-3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.5122249388753053E-3"/>
    <n v="7.5122249388753053E-3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4.4444444444444444E-3"/>
    <n v="4.4444444444444444E-3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2999999999999999E-2"/>
    <n v="5.2999999999999999E-2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8568047337278107E-2"/>
    <n v="2.8568047337278107E-2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5.5596555965559654E-3"/>
    <n v="5.5596555965559654E-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1"/>
    <n v="0.1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5.6764705882352939E-2"/>
    <n v="5.6764705882352939E-2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1.1042154566744731E-2"/>
    <n v="1.1042154566744731E-2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2.8888888888888888E-2"/>
    <n v="2.8888888888888888E-2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1.2118193891102257E-2"/>
    <n v="1.2118193891102257E-2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3.9743589743589745E-3"/>
    <n v="3.9743589743589745E-3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05"/>
    <n v="0.05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2.1785714285714287E-2"/>
    <n v="2.1785714285714287E-2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0937499999999999E-2"/>
    <n v="1.0937499999999999E-2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5.5E-2"/>
    <n v="5.5E-2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3.0333333333333334E-2"/>
    <n v="3.0333333333333334E-2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2.3690476190476189E-2"/>
    <n v="2.3690476190476189E-2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3.2941176470588238E-2"/>
    <n v="3.2941176470588238E-2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6958698372966208E-4"/>
    <n v="6.6958698372966208E-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373737373737374E-2"/>
    <n v="7.373737373737374E-2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3.068181818181818E-3"/>
    <n v="3.068181818181818E-3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6.817420435510888E-3"/>
    <n v="6.817420435510888E-3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3.9677419354838712E-2"/>
    <n v="3.9677419354838712E-2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1"/>
    <n v="0.01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2.8392857142857143E-2"/>
    <n v="2.8392857142857143E-2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7.857142857142857E-2"/>
    <n v="7.857142857142857E-2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3.4146341463414632E-4"/>
    <n v="3.4146341463414632E-4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2.4615384615384616E-3"/>
    <n v="2.4615384615384616E-3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2.9873417721518986E-2"/>
    <n v="2.9873417721518986E-2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3.4727272727272725E-2"/>
    <n v="3.4727272727272725E-2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4.5054945054945053E-3"/>
    <n v="4.5054945054945053E-3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10298429319371728"/>
    <n v="0.10298429319371728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4444444444444446E-2"/>
    <n v="4.4444444444444446E-2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.9158576051779936E-3"/>
    <n v="1.9158576051779936E-3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7.9655172413793107E-2"/>
    <n v="7.9655172413793107E-2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9.9444444444444446E-2"/>
    <n v="9.9444444444444446E-2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7.4501424501424501E-3"/>
    <n v="7.4501424501424501E-3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2.2031249999999999E-2"/>
    <n v="2.2031249999999999E-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4821286735504369E-2"/>
    <n v="1.4821286735504369E-2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1.4054054054054054E-2"/>
    <n v="1.4054054054054054E-2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7.4999999999999997E-3"/>
    <n v="7.4999999999999997E-3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4.1052631578947368E-2"/>
    <n v="4.1052631578947368E-2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6.3202247191011234E-3"/>
    <n v="6.3202247191011234E-3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4.8113207547169815E-2"/>
    <n v="4.8113207547169815E-2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2.3690773067331671E-4"/>
    <n v="2.3690773067331671E-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4.3988326848249028E-2"/>
    <n v="4.3988326848249028E-2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529411764705882E-2"/>
    <n v="2.3529411764705882E-2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5.8096446700507613E-2"/>
    <n v="5.8096446700507613E-2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1666666666666667E-2"/>
    <n v="2.1666666666666667E-2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.7241379310344827E-3"/>
    <n v="1.7241379310344827E-3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5.138888888888889E-3"/>
    <n v="5.138888888888889E-3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2.2562724014336916E-2"/>
    <n v="2.2562724014336916E-2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3.3454545454545452E-2"/>
    <n v="3.3454545454545452E-2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2.4285714285714285E-2"/>
    <n v="2.4285714285714285E-2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1.4177215189873417E-2"/>
    <n v="1.4177215189873417E-2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6.2608695652173918E-2"/>
    <n v="6.2608695652173918E-2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6054794520547944E-2"/>
    <n v="2.6054794520547944E-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6935483870967744E-2"/>
    <n v="1.6935483870967744E-2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2.1639344262295083E-2"/>
    <n v="2.1639344262295083E-2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.0348837209302326E-4"/>
    <n v="2.0348837209302326E-4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.7076023391812863E-3"/>
    <n v="5.7076023391812863E-3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434782608695653E-2"/>
    <n v="1.0434782608695653E-2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8.5897435897435894E-3"/>
    <n v="8.5897435897435894E-3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.6666666666666671E-3"/>
    <n v="6.6666666666666671E-3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.8139534883720931E-3"/>
    <n v="1.8139534883720931E-3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.9791666666666665E-3"/>
    <n v="6.9791666666666665E-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2E-2"/>
    <n v="1.52E-2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2.63E-2"/>
    <n v="2.63E-2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9.8313953488372088E-3"/>
    <n v="9.8313953488372088E-3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.1776187378009109E-3"/>
    <n v="1.1776187378009109E-3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3.6111111111111109E-3"/>
    <n v="3.6111111111111109E-3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1.7021276595744681E-2"/>
    <n v="1.7021276595744681E-2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3.4406779661016948E-2"/>
    <n v="3.4406779661016948E-2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1"/>
    <n v="0.01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0.10751724137931035"/>
    <n v="0.10751724137931035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5573883161512028E-2"/>
    <n v="1.5573883161512028E-2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.3636363636363638E-3"/>
    <n v="6.3636363636363638E-3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338028169014082E-2"/>
    <n v="3.6338028169014082E-2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0.11428571428571428"/>
    <n v="0.11428571428571428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4.4243070362473347E-3"/>
    <n v="4.4243070362473347E-3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3367346938775511E-2"/>
    <n v="1.3367346938775511E-2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0.10181818181818182"/>
    <n v="0.10181818181818182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8.9655172413793103E-4"/>
    <n v="8.9655172413793103E-4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01"/>
    <n v="0.01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2.7192982456140352E-2"/>
    <n v="2.7192982456140352E-2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7.3888888888888893E-2"/>
    <n v="7.3888888888888893E-2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1.9322033898305085E-2"/>
    <n v="1.9322033898305085E-2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4.1891891891891894E-2"/>
    <n v="4.1891891891891894E-2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9.4090909090909086E-2"/>
    <n v="9.4090909090909086E-2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14411764705882352"/>
    <n v="0.14411764705882352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7794117647058825E-2"/>
    <n v="1.7794117647058825E-2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4.7500000000000001E-2"/>
    <n v="4.7500000000000001E-2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1772151898734177E-2"/>
    <n v="1.1772151898734177E-2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.2592202318229716E-3"/>
    <n v="6.2592202318229716E-3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4.7058823529411761E-3"/>
    <n v="4.7058823529411761E-3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3.9367681498829042E-2"/>
    <n v="3.9367681498829042E-2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.0809248554913293E-3"/>
    <n v="2.0809248554913293E-3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04"/>
    <n v="0.04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2.5000000000000001E-2"/>
    <n v="2.5000000000000001E-2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5000000000000003E-2"/>
    <n v="3.5000000000000003E-2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9.571428571428571E-3"/>
    <n v="9.571428571428571E-3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9.1999999999999998E-2"/>
    <n v="9.1999999999999998E-2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6860465116279071E-2"/>
    <n v="1.6860465116279071E-2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3.8012295081967214E-3"/>
    <n v="3.8012295081967214E-3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4.8208955223880599E-2"/>
    <n v="4.8208955223880599E-2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1.0416666666666666E-2"/>
    <n v="1.0416666666666666E-2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8017041053446939E-2"/>
    <n v="1.8017041053446939E-2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5.8615384615384618E-2"/>
    <n v="5.8615384615384618E-2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2.5820633059788978E-2"/>
    <n v="2.5820633059788978E-2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1.1794871794871795E-2"/>
    <n v="1.1794871794871795E-2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7.7419354838709681E-2"/>
    <n v="7.7419354838709681E-2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6.8085106382978723E-3"/>
    <n v="6.8085106382978723E-3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9.4166666666666662E-2"/>
    <n v="9.4166666666666662E-2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.2051282051282051E-3"/>
    <n v="8.2051282051282051E-3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2.4591836734693878E-2"/>
    <n v="2.4591836734693878E-2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580645161290322E-2"/>
    <n v="4.2580645161290322E-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.6530612244897957E-3"/>
    <n v="7.6530612244897957E-3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.9673990077958898E-3"/>
    <n v="5.9673990077958898E-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2.0996916752312435E-2"/>
    <n v="2.0996916752312435E-2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6969696969696971E-2"/>
    <n v="1.6969696969696971E-2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8289473684210526E-2"/>
    <n v="1.8289473684210526E-2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.6156156156156158E-3"/>
    <n v="5.6156156156156158E-3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1.0099009900990099E-2"/>
    <n v="1.0099009900990099E-2"/>
    <x v="0"/>
    <s v="food trucks"/>
    <x v="878"/>
    <x v="877"/>
  </r>
  <r>
    <m/>
    <m/>
    <m/>
    <m/>
    <m/>
    <x v="4"/>
    <m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DD2B4-FA82-1341-8105-1110FA060C7D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6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7C67F-CE98-B84D-BFE8-9DBE2E5EB4FB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 Category " fld="17" subtotal="count" baseField="0" baseItem="0"/>
  </dataFields>
  <chartFormats count="9"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7368D-3A28-BE4D-98E2-6FAEF5E78DF7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multipleItemSelectionAllowed="1" showAll="0">
      <items count="7">
        <item h="1" x="0"/>
        <item x="1"/>
        <item x="2"/>
        <item x="3"/>
        <item x="4"/>
        <item h="1"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>
      <pane ySplit="1" topLeftCell="A2" activePane="bottomLeft" state="frozen"/>
      <selection activeCell="J1" sqref="J1"/>
      <selection pane="bottomLeft" activeCell="F1" sqref="F1:G1048576"/>
    </sheetView>
  </sheetViews>
  <sheetFormatPr baseColWidth="10" defaultRowHeight="16" x14ac:dyDescent="0.2"/>
  <cols>
    <col min="1" max="1" width="15.1640625" customWidth="1"/>
    <col min="2" max="2" width="30.6640625" bestFit="1" customWidth="1"/>
    <col min="3" max="3" width="33.5" style="3" customWidth="1"/>
    <col min="5" max="5" width="17" customWidth="1"/>
    <col min="6" max="6" width="13.33203125" bestFit="1" customWidth="1"/>
    <col min="7" max="7" width="18" bestFit="1" customWidth="1"/>
    <col min="10" max="10" width="22.5" customWidth="1"/>
    <col min="11" max="11" width="17.1640625" customWidth="1"/>
    <col min="12" max="12" width="19.83203125" customWidth="1"/>
    <col min="13" max="13" width="21" customWidth="1"/>
    <col min="14" max="14" width="28" bestFit="1" customWidth="1"/>
    <col min="15" max="15" width="16.83203125" customWidth="1"/>
    <col min="16" max="16" width="23" style="6" customWidth="1"/>
    <col min="17" max="17" width="14.33203125" bestFit="1" customWidth="1"/>
    <col min="18" max="18" width="12.5" bestFit="1" customWidth="1"/>
    <col min="19" max="19" width="21.83203125" style="10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9" t="s">
        <v>2073</v>
      </c>
      <c r="T1" s="1" t="s">
        <v>2074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G2/D2</f>
        <v>0</v>
      </c>
      <c r="P2" s="6">
        <f>G2/D2</f>
        <v>0</v>
      </c>
      <c r="Q2" t="str">
        <f>LEFT(N2,SEARCH("/",N2)-1)</f>
        <v>food</v>
      </c>
      <c r="R2" t="str">
        <f>RIGHT(N2,LEN(N2)-SEARCH("/",N2))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G3/D3</f>
        <v>0.11285714285714285</v>
      </c>
      <c r="P3" s="6">
        <f>G3/D3</f>
        <v>0.11285714285714285</v>
      </c>
      <c r="Q3" t="str">
        <f t="shared" ref="Q3:Q66" si="0">LEFT(N3,SEARCH("/",N3)-1)</f>
        <v>music</v>
      </c>
      <c r="R3" t="str">
        <f t="shared" ref="R3:R66" si="1">RIGHT(N3,LEN(N3)-SEARCH("/",N3))</f>
        <v>rock</v>
      </c>
      <c r="S3" s="10">
        <f t="shared" ref="S3:S66" si="2">(((J3/60)/60)/24)+DATE(1970,1,1)</f>
        <v>41870.208333333336</v>
      </c>
      <c r="T3" s="10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G4/D4</f>
        <v>1.3145756457564576E-2</v>
      </c>
      <c r="P4" s="6">
        <f t="shared" ref="P4:P67" si="5">G4/D4</f>
        <v>1.3145756457564576E-2</v>
      </c>
      <c r="Q4" t="str">
        <f t="shared" si="0"/>
        <v>technology</v>
      </c>
      <c r="R4" t="str">
        <f t="shared" si="1"/>
        <v>web</v>
      </c>
      <c r="S4" s="10">
        <f t="shared" si="2"/>
        <v>41595.25</v>
      </c>
      <c r="T4" s="10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5.7142857142857143E-3</v>
      </c>
      <c r="P5" s="6">
        <f t="shared" si="5"/>
        <v>5.7142857142857143E-3</v>
      </c>
      <c r="Q5" t="str">
        <f t="shared" si="0"/>
        <v>music</v>
      </c>
      <c r="R5" t="str">
        <f t="shared" si="1"/>
        <v>rock</v>
      </c>
      <c r="S5" s="10">
        <f t="shared" si="2"/>
        <v>43688.208333333328</v>
      </c>
      <c r="T5" s="10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6.973684210526316E-3</v>
      </c>
      <c r="P6" s="6">
        <f t="shared" si="5"/>
        <v>6.973684210526316E-3</v>
      </c>
      <c r="Q6" t="str">
        <f t="shared" si="0"/>
        <v>theater</v>
      </c>
      <c r="R6" t="str">
        <f t="shared" si="1"/>
        <v>plays</v>
      </c>
      <c r="S6" s="10">
        <f t="shared" si="2"/>
        <v>43485.25</v>
      </c>
      <c r="T6" s="10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2.2894736842105263E-2</v>
      </c>
      <c r="P7" s="6">
        <f t="shared" si="5"/>
        <v>2.2894736842105263E-2</v>
      </c>
      <c r="Q7" t="str">
        <f t="shared" si="0"/>
        <v>theater</v>
      </c>
      <c r="R7" t="str">
        <f t="shared" si="1"/>
        <v>plays</v>
      </c>
      <c r="S7" s="10">
        <f t="shared" si="2"/>
        <v>41149.208333333336</v>
      </c>
      <c r="T7" s="10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3.4615384615384616E-3</v>
      </c>
      <c r="P8" s="6">
        <f t="shared" si="5"/>
        <v>3.4615384615384616E-3</v>
      </c>
      <c r="Q8" t="str">
        <f t="shared" si="0"/>
        <v>film &amp; video</v>
      </c>
      <c r="R8" t="str">
        <f t="shared" si="1"/>
        <v>documentary</v>
      </c>
      <c r="S8" s="10">
        <f t="shared" si="2"/>
        <v>42991.208333333328</v>
      </c>
      <c r="T8" s="10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5.0444444444444445E-2</v>
      </c>
      <c r="P9" s="6">
        <f t="shared" si="5"/>
        <v>5.0444444444444445E-2</v>
      </c>
      <c r="Q9" t="str">
        <f t="shared" si="0"/>
        <v>theater</v>
      </c>
      <c r="R9" t="str">
        <f t="shared" si="1"/>
        <v>plays</v>
      </c>
      <c r="S9" s="10">
        <f t="shared" si="2"/>
        <v>42229.208333333328</v>
      </c>
      <c r="T9" s="10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6.4305177111716625E-3</v>
      </c>
      <c r="P10" s="6">
        <f t="shared" si="5"/>
        <v>6.4305177111716625E-3</v>
      </c>
      <c r="Q10" t="str">
        <f t="shared" si="0"/>
        <v>theater</v>
      </c>
      <c r="R10" t="str">
        <f t="shared" si="1"/>
        <v>plays</v>
      </c>
      <c r="S10" s="10">
        <f t="shared" si="2"/>
        <v>40399.208333333336</v>
      </c>
      <c r="T10" s="10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7.0967741935483875E-3</v>
      </c>
      <c r="P11" s="6">
        <f t="shared" si="5"/>
        <v>7.0967741935483875E-3</v>
      </c>
      <c r="Q11" t="str">
        <f t="shared" si="0"/>
        <v>music</v>
      </c>
      <c r="R11" t="str">
        <f t="shared" si="1"/>
        <v>electric music</v>
      </c>
      <c r="S11" s="10">
        <f t="shared" si="2"/>
        <v>41536.208333333336</v>
      </c>
      <c r="T11" s="10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4.230769230769231E-2</v>
      </c>
      <c r="P12" s="6">
        <f t="shared" si="5"/>
        <v>4.230769230769231E-2</v>
      </c>
      <c r="Q12" t="str">
        <f t="shared" si="0"/>
        <v>film &amp; video</v>
      </c>
      <c r="R12" t="str">
        <f t="shared" si="1"/>
        <v>drama</v>
      </c>
      <c r="S12" s="10">
        <f t="shared" si="2"/>
        <v>40404.208333333336</v>
      </c>
      <c r="T12" s="10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4.2857142857142859E-3</v>
      </c>
      <c r="P13" s="6">
        <f t="shared" si="5"/>
        <v>4.2857142857142859E-3</v>
      </c>
      <c r="Q13" t="str">
        <f t="shared" si="0"/>
        <v>theater</v>
      </c>
      <c r="R13" t="str">
        <f t="shared" si="1"/>
        <v>plays</v>
      </c>
      <c r="S13" s="10">
        <f t="shared" si="2"/>
        <v>40442.208333333336</v>
      </c>
      <c r="T13" s="10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8.7301587301587304E-3</v>
      </c>
      <c r="P14" s="6">
        <f t="shared" si="5"/>
        <v>8.7301587301587304E-3</v>
      </c>
      <c r="Q14" t="str">
        <f t="shared" si="0"/>
        <v>film &amp; video</v>
      </c>
      <c r="R14" t="str">
        <f t="shared" si="1"/>
        <v>drama</v>
      </c>
      <c r="S14" s="10">
        <f t="shared" si="2"/>
        <v>43760.208333333328</v>
      </c>
      <c r="T14" s="10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2.3333333333333334E-2</v>
      </c>
      <c r="P15" s="6">
        <f t="shared" si="5"/>
        <v>2.3333333333333334E-2</v>
      </c>
      <c r="Q15" t="str">
        <f t="shared" si="0"/>
        <v>music</v>
      </c>
      <c r="R15" t="str">
        <f t="shared" si="1"/>
        <v>indie rock</v>
      </c>
      <c r="S15" s="10">
        <f t="shared" si="2"/>
        <v>42532.208333333328</v>
      </c>
      <c r="T15" s="10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7.0921985815602835E-3</v>
      </c>
      <c r="P16" s="6">
        <f t="shared" si="5"/>
        <v>7.0921985815602835E-3</v>
      </c>
      <c r="Q16" t="str">
        <f t="shared" si="0"/>
        <v>music</v>
      </c>
      <c r="R16" t="str">
        <f t="shared" si="1"/>
        <v>indie rock</v>
      </c>
      <c r="S16" s="10">
        <f t="shared" si="2"/>
        <v>40974.25</v>
      </c>
      <c r="T16" s="10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5.5665024630541871E-3</v>
      </c>
      <c r="P17" s="6">
        <f t="shared" si="5"/>
        <v>5.5665024630541871E-3</v>
      </c>
      <c r="Q17" t="str">
        <f t="shared" si="0"/>
        <v>technology</v>
      </c>
      <c r="R17" t="str">
        <f t="shared" si="1"/>
        <v>wearables</v>
      </c>
      <c r="S17" s="10">
        <f t="shared" si="2"/>
        <v>43809.25</v>
      </c>
      <c r="T17" s="10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5.8823529411764705E-2</v>
      </c>
      <c r="P18" s="6">
        <f t="shared" si="5"/>
        <v>5.8823529411764705E-2</v>
      </c>
      <c r="Q18" t="str">
        <f t="shared" si="0"/>
        <v>publishing</v>
      </c>
      <c r="R18" t="str">
        <f t="shared" si="1"/>
        <v>nonfiction</v>
      </c>
      <c r="S18" s="10">
        <f t="shared" si="2"/>
        <v>41661.25</v>
      </c>
      <c r="T18" s="10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1.4763593380614658E-2</v>
      </c>
      <c r="P19" s="6">
        <f t="shared" si="5"/>
        <v>1.4763593380614658E-2</v>
      </c>
      <c r="Q19" t="str">
        <f t="shared" si="0"/>
        <v>film &amp; video</v>
      </c>
      <c r="R19" t="str">
        <f t="shared" si="1"/>
        <v>animation</v>
      </c>
      <c r="S19" s="10">
        <f t="shared" si="2"/>
        <v>40555.25</v>
      </c>
      <c r="T19" s="10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1.4835164835164835E-2</v>
      </c>
      <c r="P20" s="6">
        <f t="shared" si="5"/>
        <v>1.4835164835164835E-2</v>
      </c>
      <c r="Q20" t="str">
        <f t="shared" si="0"/>
        <v>theater</v>
      </c>
      <c r="R20" t="str">
        <f t="shared" si="1"/>
        <v>plays</v>
      </c>
      <c r="S20" s="10">
        <f t="shared" si="2"/>
        <v>43351.208333333328</v>
      </c>
      <c r="T20" s="10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1.0784E-2</v>
      </c>
      <c r="P21" s="6">
        <f t="shared" si="5"/>
        <v>1.0784E-2</v>
      </c>
      <c r="Q21" t="str">
        <f t="shared" si="0"/>
        <v>theater</v>
      </c>
      <c r="R21" t="str">
        <f t="shared" si="1"/>
        <v>plays</v>
      </c>
      <c r="S21" s="10">
        <f t="shared" si="2"/>
        <v>43528.25</v>
      </c>
      <c r="T21" s="10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1.0591805766312594E-2</v>
      </c>
      <c r="P22" s="6">
        <f t="shared" si="5"/>
        <v>1.0591805766312594E-2</v>
      </c>
      <c r="Q22" t="str">
        <f t="shared" si="0"/>
        <v>film &amp; video</v>
      </c>
      <c r="R22" t="str">
        <f t="shared" si="1"/>
        <v>drama</v>
      </c>
      <c r="S22" s="10">
        <f t="shared" si="2"/>
        <v>41848.208333333336</v>
      </c>
      <c r="T22" s="10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5.9361702127659578E-3</v>
      </c>
      <c r="P23" s="6">
        <f t="shared" si="5"/>
        <v>5.9361702127659578E-3</v>
      </c>
      <c r="Q23" t="str">
        <f t="shared" si="0"/>
        <v>theater</v>
      </c>
      <c r="R23" t="str">
        <f t="shared" si="1"/>
        <v>plays</v>
      </c>
      <c r="S23" s="10">
        <f t="shared" si="2"/>
        <v>40770.208333333336</v>
      </c>
      <c r="T23" s="10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1.505922165820643E-2</v>
      </c>
      <c r="P24" s="6">
        <f t="shared" si="5"/>
        <v>1.505922165820643E-2</v>
      </c>
      <c r="Q24" t="str">
        <f t="shared" si="0"/>
        <v>theater</v>
      </c>
      <c r="R24" t="str">
        <f t="shared" si="1"/>
        <v>plays</v>
      </c>
      <c r="S24" s="10">
        <f t="shared" si="2"/>
        <v>43193.208333333328</v>
      </c>
      <c r="T24" s="10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3.1555555555555559E-2</v>
      </c>
      <c r="P25" s="6">
        <f t="shared" si="5"/>
        <v>3.1555555555555559E-2</v>
      </c>
      <c r="Q25" t="str">
        <f t="shared" si="0"/>
        <v>film &amp; video</v>
      </c>
      <c r="R25" t="str">
        <f t="shared" si="1"/>
        <v>documentary</v>
      </c>
      <c r="S25" s="10">
        <f t="shared" si="2"/>
        <v>43510.25</v>
      </c>
      <c r="T25" s="10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2.8928571428571428E-2</v>
      </c>
      <c r="P26" s="6">
        <f t="shared" si="5"/>
        <v>2.8928571428571428E-2</v>
      </c>
      <c r="Q26" t="str">
        <f t="shared" si="0"/>
        <v>technology</v>
      </c>
      <c r="R26" t="str">
        <f t="shared" si="1"/>
        <v>wearables</v>
      </c>
      <c r="S26" s="10">
        <f t="shared" si="2"/>
        <v>41811.208333333336</v>
      </c>
      <c r="T26" s="10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2.9636363636363638E-2</v>
      </c>
      <c r="P27" s="6">
        <f t="shared" si="5"/>
        <v>2.9636363636363638E-2</v>
      </c>
      <c r="Q27" t="str">
        <f t="shared" si="0"/>
        <v>games</v>
      </c>
      <c r="R27" t="str">
        <f t="shared" si="1"/>
        <v>video games</v>
      </c>
      <c r="S27" s="10">
        <f t="shared" si="2"/>
        <v>40681.208333333336</v>
      </c>
      <c r="T27" s="10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1.3767441860465116E-2</v>
      </c>
      <c r="P28" s="6">
        <f t="shared" si="5"/>
        <v>1.3767441860465116E-2</v>
      </c>
      <c r="Q28" t="str">
        <f t="shared" si="0"/>
        <v>theater</v>
      </c>
      <c r="R28" t="str">
        <f t="shared" si="1"/>
        <v>plays</v>
      </c>
      <c r="S28" s="10">
        <f t="shared" si="2"/>
        <v>43312.208333333328</v>
      </c>
      <c r="T28" s="10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7.4999999999999997E-3</v>
      </c>
      <c r="P29" s="6">
        <f t="shared" si="5"/>
        <v>7.4999999999999997E-3</v>
      </c>
      <c r="Q29" t="str">
        <f t="shared" si="0"/>
        <v>music</v>
      </c>
      <c r="R29" t="str">
        <f t="shared" si="1"/>
        <v>rock</v>
      </c>
      <c r="S29" s="10">
        <f t="shared" si="2"/>
        <v>42280.208333333328</v>
      </c>
      <c r="T29" s="10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1.6972477064220184E-2</v>
      </c>
      <c r="P30" s="6">
        <f t="shared" si="5"/>
        <v>1.6972477064220184E-2</v>
      </c>
      <c r="Q30" t="str">
        <f t="shared" si="0"/>
        <v>theater</v>
      </c>
      <c r="R30" t="str">
        <f t="shared" si="1"/>
        <v>plays</v>
      </c>
      <c r="S30" s="10">
        <f t="shared" si="2"/>
        <v>40218.25</v>
      </c>
      <c r="T30" s="10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3.4989106753812636E-2</v>
      </c>
      <c r="P31" s="6">
        <f t="shared" si="5"/>
        <v>3.4989106753812636E-2</v>
      </c>
      <c r="Q31" t="str">
        <f t="shared" si="0"/>
        <v>film &amp; video</v>
      </c>
      <c r="R31" t="str">
        <f t="shared" si="1"/>
        <v>shorts</v>
      </c>
      <c r="S31" s="10">
        <f t="shared" si="2"/>
        <v>43301.208333333328</v>
      </c>
      <c r="T31" s="10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1.4333333333333333E-2</v>
      </c>
      <c r="P32" s="6">
        <f t="shared" si="5"/>
        <v>1.4333333333333333E-2</v>
      </c>
      <c r="Q32" t="str">
        <f t="shared" si="0"/>
        <v>film &amp; video</v>
      </c>
      <c r="R32" t="str">
        <f t="shared" si="1"/>
        <v>animation</v>
      </c>
      <c r="S32" s="10">
        <f t="shared" si="2"/>
        <v>43609.208333333328</v>
      </c>
      <c r="T32" s="10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6.4571428571428571E-2</v>
      </c>
      <c r="P33" s="6">
        <f t="shared" si="5"/>
        <v>6.4571428571428571E-2</v>
      </c>
      <c r="Q33" t="str">
        <f t="shared" si="0"/>
        <v>games</v>
      </c>
      <c r="R33" t="str">
        <f t="shared" si="1"/>
        <v>video games</v>
      </c>
      <c r="S33" s="10">
        <f t="shared" si="2"/>
        <v>42374.25</v>
      </c>
      <c r="T33" s="10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2.2841584158415841E-2</v>
      </c>
      <c r="P34" s="6">
        <f t="shared" si="5"/>
        <v>2.2841584158415841E-2</v>
      </c>
      <c r="Q34" t="str">
        <f t="shared" si="0"/>
        <v>film &amp; video</v>
      </c>
      <c r="R34" t="str">
        <f t="shared" si="1"/>
        <v>documentary</v>
      </c>
      <c r="S34" s="10">
        <f t="shared" si="2"/>
        <v>43110.25</v>
      </c>
      <c r="T34" s="10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0.10794820717131474</v>
      </c>
      <c r="P35" s="6">
        <f t="shared" si="5"/>
        <v>0.10794820717131474</v>
      </c>
      <c r="Q35" t="str">
        <f t="shared" si="0"/>
        <v>theater</v>
      </c>
      <c r="R35" t="str">
        <f t="shared" si="1"/>
        <v>plays</v>
      </c>
      <c r="S35" s="10">
        <f t="shared" si="2"/>
        <v>41917.208333333336</v>
      </c>
      <c r="T35" s="10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1.7741935483870968E-2</v>
      </c>
      <c r="P36" s="6">
        <f t="shared" si="5"/>
        <v>1.7741935483870968E-2</v>
      </c>
      <c r="Q36" t="str">
        <f t="shared" si="0"/>
        <v>film &amp; video</v>
      </c>
      <c r="R36" t="str">
        <f t="shared" si="1"/>
        <v>documentary</v>
      </c>
      <c r="S36" s="10">
        <f t="shared" si="2"/>
        <v>42817.208333333328</v>
      </c>
      <c r="T36" s="10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1.5657370517928287E-2</v>
      </c>
      <c r="P37" s="6">
        <f t="shared" si="5"/>
        <v>1.5657370517928287E-2</v>
      </c>
      <c r="Q37" t="str">
        <f t="shared" si="0"/>
        <v>film &amp; video</v>
      </c>
      <c r="R37" t="str">
        <f t="shared" si="1"/>
        <v>drama</v>
      </c>
      <c r="S37" s="10">
        <f t="shared" si="2"/>
        <v>43484.25</v>
      </c>
      <c r="T37" s="10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2.2857142857142857E-2</v>
      </c>
      <c r="P38" s="6">
        <f t="shared" si="5"/>
        <v>2.2857142857142857E-2</v>
      </c>
      <c r="Q38" t="str">
        <f t="shared" si="0"/>
        <v>theater</v>
      </c>
      <c r="R38" t="str">
        <f t="shared" si="1"/>
        <v>plays</v>
      </c>
      <c r="S38" s="10">
        <f t="shared" si="2"/>
        <v>40600.25</v>
      </c>
      <c r="T38" s="10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1.3209876543209877E-2</v>
      </c>
      <c r="P39" s="6">
        <f t="shared" si="5"/>
        <v>1.3209876543209877E-2</v>
      </c>
      <c r="Q39" t="str">
        <f t="shared" si="0"/>
        <v>publishing</v>
      </c>
      <c r="R39" t="str">
        <f t="shared" si="1"/>
        <v>fiction</v>
      </c>
      <c r="S39" s="10">
        <f t="shared" si="2"/>
        <v>43744.208333333328</v>
      </c>
      <c r="T39" s="10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4.3225806451612905E-2</v>
      </c>
      <c r="P40" s="6">
        <f t="shared" si="5"/>
        <v>4.3225806451612905E-2</v>
      </c>
      <c r="Q40" t="str">
        <f t="shared" si="0"/>
        <v>photography</v>
      </c>
      <c r="R40" t="str">
        <f t="shared" si="1"/>
        <v>photography books</v>
      </c>
      <c r="S40" s="10">
        <f t="shared" si="2"/>
        <v>40469.208333333336</v>
      </c>
      <c r="T40" s="10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8.8888888888888889E-3</v>
      </c>
      <c r="P41" s="6">
        <f t="shared" si="5"/>
        <v>8.8888888888888889E-3</v>
      </c>
      <c r="Q41" t="str">
        <f t="shared" si="0"/>
        <v>theater</v>
      </c>
      <c r="R41" t="str">
        <f t="shared" si="1"/>
        <v>plays</v>
      </c>
      <c r="S41" s="10">
        <f t="shared" si="2"/>
        <v>41330.25</v>
      </c>
      <c r="T41" s="10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2.2499999999999999E-2</v>
      </c>
      <c r="P42" s="6">
        <f t="shared" si="5"/>
        <v>2.2499999999999999E-2</v>
      </c>
      <c r="Q42" t="str">
        <f t="shared" si="0"/>
        <v>technology</v>
      </c>
      <c r="R42" t="str">
        <f t="shared" si="1"/>
        <v>wearables</v>
      </c>
      <c r="S42" s="10">
        <f t="shared" si="2"/>
        <v>40334.208333333336</v>
      </c>
      <c r="T42" s="10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1.982142857142857E-2</v>
      </c>
      <c r="P43" s="6">
        <f t="shared" si="5"/>
        <v>1.982142857142857E-2</v>
      </c>
      <c r="Q43" t="str">
        <f t="shared" si="0"/>
        <v>music</v>
      </c>
      <c r="R43" t="str">
        <f t="shared" si="1"/>
        <v>rock</v>
      </c>
      <c r="S43" s="10">
        <f t="shared" si="2"/>
        <v>41156.208333333336</v>
      </c>
      <c r="T43" s="10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0.12333333333333334</v>
      </c>
      <c r="P44" s="6">
        <f t="shared" si="5"/>
        <v>0.12333333333333334</v>
      </c>
      <c r="Q44" t="str">
        <f t="shared" si="0"/>
        <v>food</v>
      </c>
      <c r="R44" t="str">
        <f t="shared" si="1"/>
        <v>food trucks</v>
      </c>
      <c r="S44" s="10">
        <f t="shared" si="2"/>
        <v>40728.208333333336</v>
      </c>
      <c r="T44" s="10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6.8869179600886912E-2</v>
      </c>
      <c r="P45" s="6">
        <f t="shared" si="5"/>
        <v>6.8869179600886912E-2</v>
      </c>
      <c r="Q45" t="str">
        <f t="shared" si="0"/>
        <v>publishing</v>
      </c>
      <c r="R45" t="str">
        <f t="shared" si="1"/>
        <v>radio &amp; podcasts</v>
      </c>
      <c r="S45" s="10">
        <f t="shared" si="2"/>
        <v>41844.208333333336</v>
      </c>
      <c r="T45" s="10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6.1249999999999999E-2</v>
      </c>
      <c r="P46" s="6">
        <f t="shared" si="5"/>
        <v>6.1249999999999999E-2</v>
      </c>
      <c r="Q46" t="str">
        <f t="shared" si="0"/>
        <v>publishing</v>
      </c>
      <c r="R46" t="str">
        <f t="shared" si="1"/>
        <v>fiction</v>
      </c>
      <c r="S46" s="10">
        <f t="shared" si="2"/>
        <v>43541.208333333328</v>
      </c>
      <c r="T46" s="10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5.0526315789473685E-3</v>
      </c>
      <c r="P47" s="6">
        <f t="shared" si="5"/>
        <v>5.0526315789473685E-3</v>
      </c>
      <c r="Q47" t="str">
        <f t="shared" si="0"/>
        <v>theater</v>
      </c>
      <c r="R47" t="str">
        <f t="shared" si="1"/>
        <v>plays</v>
      </c>
      <c r="S47" s="10">
        <f t="shared" si="2"/>
        <v>42676.208333333328</v>
      </c>
      <c r="T47" s="10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2.4864864864864864E-2</v>
      </c>
      <c r="P48" s="6">
        <f t="shared" si="5"/>
        <v>2.4864864864864864E-2</v>
      </c>
      <c r="Q48" t="str">
        <f t="shared" si="0"/>
        <v>music</v>
      </c>
      <c r="R48" t="str">
        <f t="shared" si="1"/>
        <v>rock</v>
      </c>
      <c r="S48" s="10">
        <f t="shared" si="2"/>
        <v>40367.208333333336</v>
      </c>
      <c r="T48" s="10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9.9333333333333329E-2</v>
      </c>
      <c r="P49" s="6">
        <f t="shared" si="5"/>
        <v>9.9333333333333329E-2</v>
      </c>
      <c r="Q49" t="str">
        <f t="shared" si="0"/>
        <v>theater</v>
      </c>
      <c r="R49" t="str">
        <f t="shared" si="1"/>
        <v>plays</v>
      </c>
      <c r="S49" s="10">
        <f t="shared" si="2"/>
        <v>41727.208333333336</v>
      </c>
      <c r="T49" s="10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7.3003003003002997E-2</v>
      </c>
      <c r="P50" s="6">
        <f t="shared" si="5"/>
        <v>7.3003003003002997E-2</v>
      </c>
      <c r="Q50" t="str">
        <f t="shared" si="0"/>
        <v>theater</v>
      </c>
      <c r="R50" t="str">
        <f t="shared" si="1"/>
        <v>plays</v>
      </c>
      <c r="S50" s="10">
        <f t="shared" si="2"/>
        <v>42180.208333333328</v>
      </c>
      <c r="T50" s="10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4.2083333333333334E-2</v>
      </c>
      <c r="P51" s="6">
        <f t="shared" si="5"/>
        <v>4.2083333333333334E-2</v>
      </c>
      <c r="Q51" t="str">
        <f t="shared" si="0"/>
        <v>music</v>
      </c>
      <c r="R51" t="str">
        <f t="shared" si="1"/>
        <v>rock</v>
      </c>
      <c r="S51" s="10">
        <f t="shared" si="2"/>
        <v>43758.208333333328</v>
      </c>
      <c r="T51" s="10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0.01</v>
      </c>
      <c r="P52" s="6">
        <f t="shared" si="5"/>
        <v>0.01</v>
      </c>
      <c r="Q52" t="str">
        <f t="shared" si="0"/>
        <v>music</v>
      </c>
      <c r="R52" t="str">
        <f t="shared" si="1"/>
        <v>metal</v>
      </c>
      <c r="S52" s="10">
        <f t="shared" si="2"/>
        <v>41487.208333333336</v>
      </c>
      <c r="T52" s="10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9.2789373814041749E-3</v>
      </c>
      <c r="P53" s="6">
        <f t="shared" si="5"/>
        <v>9.2789373814041749E-3</v>
      </c>
      <c r="Q53" t="str">
        <f t="shared" si="0"/>
        <v>technology</v>
      </c>
      <c r="R53" t="str">
        <f t="shared" si="1"/>
        <v>wearables</v>
      </c>
      <c r="S53" s="10">
        <f t="shared" si="2"/>
        <v>40995.208333333336</v>
      </c>
      <c r="T53" s="10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1.0416666666666666E-2</v>
      </c>
      <c r="P54" s="6">
        <f t="shared" si="5"/>
        <v>1.0416666666666666E-2</v>
      </c>
      <c r="Q54" t="str">
        <f t="shared" si="0"/>
        <v>theater</v>
      </c>
      <c r="R54" t="str">
        <f t="shared" si="1"/>
        <v>plays</v>
      </c>
      <c r="S54" s="10">
        <f t="shared" si="2"/>
        <v>40436.208333333336</v>
      </c>
      <c r="T54" s="10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2.375E-2</v>
      </c>
      <c r="P55" s="6">
        <f t="shared" si="5"/>
        <v>2.375E-2</v>
      </c>
      <c r="Q55" t="str">
        <f t="shared" si="0"/>
        <v>film &amp; video</v>
      </c>
      <c r="R55" t="str">
        <f t="shared" si="1"/>
        <v>drama</v>
      </c>
      <c r="S55" s="10">
        <f t="shared" si="2"/>
        <v>41779.208333333336</v>
      </c>
      <c r="T55" s="10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0.02</v>
      </c>
      <c r="P56" s="6">
        <f t="shared" si="5"/>
        <v>0.02</v>
      </c>
      <c r="Q56" t="str">
        <f t="shared" si="0"/>
        <v>technology</v>
      </c>
      <c r="R56" t="str">
        <f t="shared" si="1"/>
        <v>wearables</v>
      </c>
      <c r="S56" s="10">
        <f t="shared" si="2"/>
        <v>43170.25</v>
      </c>
      <c r="T56" s="10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1.9848484848484848E-2</v>
      </c>
      <c r="P57" s="6">
        <f t="shared" si="5"/>
        <v>1.9848484848484848E-2</v>
      </c>
      <c r="Q57" t="str">
        <f t="shared" si="0"/>
        <v>music</v>
      </c>
      <c r="R57" t="str">
        <f t="shared" si="1"/>
        <v>jazz</v>
      </c>
      <c r="S57" s="10">
        <f t="shared" si="2"/>
        <v>43311.208333333328</v>
      </c>
      <c r="T57" s="10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2.0500000000000001E-2</v>
      </c>
      <c r="P58" s="6">
        <f t="shared" si="5"/>
        <v>2.0500000000000001E-2</v>
      </c>
      <c r="Q58" t="str">
        <f t="shared" si="0"/>
        <v>technology</v>
      </c>
      <c r="R58" t="str">
        <f t="shared" si="1"/>
        <v>wearables</v>
      </c>
      <c r="S58" s="10">
        <f t="shared" si="2"/>
        <v>42014.25</v>
      </c>
      <c r="T58" s="10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6.9310344827586204E-2</v>
      </c>
      <c r="P59" s="6">
        <f t="shared" si="5"/>
        <v>6.9310344827586204E-2</v>
      </c>
      <c r="Q59" t="str">
        <f t="shared" si="0"/>
        <v>games</v>
      </c>
      <c r="R59" t="str">
        <f t="shared" si="1"/>
        <v>video games</v>
      </c>
      <c r="S59" s="10">
        <f t="shared" si="2"/>
        <v>42979.208333333328</v>
      </c>
      <c r="T59" s="10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7.8148148148148147E-2</v>
      </c>
      <c r="P60" s="6">
        <f t="shared" si="5"/>
        <v>7.8148148148148147E-2</v>
      </c>
      <c r="Q60" t="str">
        <f t="shared" si="0"/>
        <v>theater</v>
      </c>
      <c r="R60" t="str">
        <f t="shared" si="1"/>
        <v>plays</v>
      </c>
      <c r="S60" s="10">
        <f t="shared" si="2"/>
        <v>42268.208333333328</v>
      </c>
      <c r="T60" s="10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9.1428571428571428E-2</v>
      </c>
      <c r="P61" s="6">
        <f t="shared" si="5"/>
        <v>9.1428571428571428E-2</v>
      </c>
      <c r="Q61" t="str">
        <f t="shared" si="0"/>
        <v>theater</v>
      </c>
      <c r="R61" t="str">
        <f t="shared" si="1"/>
        <v>plays</v>
      </c>
      <c r="S61" s="10">
        <f t="shared" si="2"/>
        <v>42898.208333333328</v>
      </c>
      <c r="T61" s="10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1.6985138004246284E-2</v>
      </c>
      <c r="P62" s="6">
        <f t="shared" si="5"/>
        <v>1.6985138004246284E-2</v>
      </c>
      <c r="Q62" t="str">
        <f t="shared" si="0"/>
        <v>theater</v>
      </c>
      <c r="R62" t="str">
        <f t="shared" si="1"/>
        <v>plays</v>
      </c>
      <c r="S62" s="10">
        <f t="shared" si="2"/>
        <v>41107.208333333336</v>
      </c>
      <c r="T62" s="10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1.1310240963855422E-2</v>
      </c>
      <c r="P63" s="6">
        <f t="shared" si="5"/>
        <v>1.1310240963855422E-2</v>
      </c>
      <c r="Q63" t="str">
        <f t="shared" si="0"/>
        <v>theater</v>
      </c>
      <c r="R63" t="str">
        <f t="shared" si="1"/>
        <v>plays</v>
      </c>
      <c r="S63" s="10">
        <f t="shared" si="2"/>
        <v>40595.25</v>
      </c>
      <c r="T63" s="10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0.1245</v>
      </c>
      <c r="P64" s="6">
        <f t="shared" si="5"/>
        <v>0.1245</v>
      </c>
      <c r="Q64" t="str">
        <f t="shared" si="0"/>
        <v>technology</v>
      </c>
      <c r="R64" t="str">
        <f t="shared" si="1"/>
        <v>web</v>
      </c>
      <c r="S64" s="10">
        <f t="shared" si="2"/>
        <v>42160.208333333328</v>
      </c>
      <c r="T64" s="10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1.0638297872340426E-3</v>
      </c>
      <c r="P65" s="6">
        <f t="shared" si="5"/>
        <v>1.0638297872340426E-3</v>
      </c>
      <c r="Q65" t="str">
        <f t="shared" si="0"/>
        <v>theater</v>
      </c>
      <c r="R65" t="str">
        <f t="shared" si="1"/>
        <v>plays</v>
      </c>
      <c r="S65" s="10">
        <f t="shared" si="2"/>
        <v>42853.208333333328</v>
      </c>
      <c r="T65" s="10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1.3571428571428571E-2</v>
      </c>
      <c r="P66" s="6">
        <f t="shared" si="5"/>
        <v>1.3571428571428571E-2</v>
      </c>
      <c r="Q66" t="str">
        <f t="shared" si="0"/>
        <v>technology</v>
      </c>
      <c r="R66" t="str">
        <f t="shared" si="1"/>
        <v>web</v>
      </c>
      <c r="S66" s="10">
        <f t="shared" si="2"/>
        <v>43283.208333333328</v>
      </c>
      <c r="T66" s="10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3.8688524590163934E-2</v>
      </c>
      <c r="P67" s="6">
        <f t="shared" si="5"/>
        <v>3.8688524590163934E-2</v>
      </c>
      <c r="Q67" t="str">
        <f t="shared" ref="Q67:Q130" si="6">LEFT(N67,SEARCH("/",N67)-1)</f>
        <v>theater</v>
      </c>
      <c r="R67" t="str">
        <f t="shared" ref="R67:R130" si="7">RIGHT(N67,LEN(N67)-SEARCH("/",N67))</f>
        <v>plays</v>
      </c>
      <c r="S67" s="10">
        <f t="shared" ref="S67:S130" si="8">(((J67/60)/60)/24)+DATE(1970,1,1)</f>
        <v>40570.25</v>
      </c>
      <c r="T67" s="10">
        <f t="shared" ref="T67:T130" si="9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G68/D68</f>
        <v>4.1379310344827587E-3</v>
      </c>
      <c r="P68" s="6">
        <f t="shared" ref="P68:P131" si="11">G68/D68</f>
        <v>4.1379310344827587E-3</v>
      </c>
      <c r="Q68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10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5.5991735537190085E-2</v>
      </c>
      <c r="P69" s="6">
        <f t="shared" si="11"/>
        <v>5.5991735537190085E-2</v>
      </c>
      <c r="Q69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10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4.3157894736842103E-2</v>
      </c>
      <c r="P70" s="6">
        <f t="shared" si="11"/>
        <v>4.3157894736842103E-2</v>
      </c>
      <c r="Q70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10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2.1518987341772153E-3</v>
      </c>
      <c r="P71" s="6">
        <f t="shared" si="11"/>
        <v>2.1518987341772153E-3</v>
      </c>
      <c r="Q71" t="str">
        <f t="shared" si="6"/>
        <v>theater</v>
      </c>
      <c r="R71" t="str">
        <f t="shared" si="7"/>
        <v>plays</v>
      </c>
      <c r="S71" s="10">
        <f t="shared" si="8"/>
        <v>40531.25</v>
      </c>
      <c r="T71" s="10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1.9335937500000001E-2</v>
      </c>
      <c r="P72" s="6">
        <f t="shared" si="11"/>
        <v>1.9335937500000001E-2</v>
      </c>
      <c r="Q72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10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1.2666666666666666E-2</v>
      </c>
      <c r="P73" s="6">
        <f t="shared" si="11"/>
        <v>1.2666666666666666E-2</v>
      </c>
      <c r="Q73" t="str">
        <f t="shared" si="6"/>
        <v>theater</v>
      </c>
      <c r="R73" t="str">
        <f t="shared" si="7"/>
        <v>plays</v>
      </c>
      <c r="S73" s="10">
        <f t="shared" si="8"/>
        <v>43799.25</v>
      </c>
      <c r="T73" s="10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0.09</v>
      </c>
      <c r="P74" s="6">
        <f t="shared" si="11"/>
        <v>0.09</v>
      </c>
      <c r="Q74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10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6.2857142857142861E-2</v>
      </c>
      <c r="P75" s="6">
        <f t="shared" si="11"/>
        <v>6.2857142857142861E-2</v>
      </c>
      <c r="Q75" t="str">
        <f t="shared" si="6"/>
        <v>music</v>
      </c>
      <c r="R75" t="str">
        <f t="shared" si="7"/>
        <v>jazz</v>
      </c>
      <c r="S75" s="10">
        <f t="shared" si="8"/>
        <v>42701.25</v>
      </c>
      <c r="T75" s="10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2.1794871794871794E-2</v>
      </c>
      <c r="P76" s="6">
        <f t="shared" si="11"/>
        <v>2.1794871794871794E-2</v>
      </c>
      <c r="Q7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10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1.7525773195876289E-2</v>
      </c>
      <c r="P77" s="6">
        <f t="shared" si="11"/>
        <v>1.7525773195876289E-2</v>
      </c>
      <c r="Q77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10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1.370219690805533E-2</v>
      </c>
      <c r="P78" s="6">
        <f t="shared" si="11"/>
        <v>1.370219690805533E-2</v>
      </c>
      <c r="Q78" t="str">
        <f t="shared" si="6"/>
        <v>theater</v>
      </c>
      <c r="R78" t="str">
        <f t="shared" si="7"/>
        <v>plays</v>
      </c>
      <c r="S78" s="10">
        <f t="shared" si="8"/>
        <v>42027.25</v>
      </c>
      <c r="T78" s="10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5.8947368421052634E-3</v>
      </c>
      <c r="P79" s="6">
        <f t="shared" si="11"/>
        <v>5.8947368421052634E-3</v>
      </c>
      <c r="Q79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10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7.3333333333333334E-2</v>
      </c>
      <c r="P80" s="6">
        <f t="shared" si="11"/>
        <v>7.3333333333333334E-2</v>
      </c>
      <c r="Q80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10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1.4498269896193771E-2</v>
      </c>
      <c r="P81" s="6">
        <f t="shared" si="11"/>
        <v>1.4498269896193771E-2</v>
      </c>
      <c r="Q81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10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0.11545454545454545</v>
      </c>
      <c r="P82" s="6">
        <f t="shared" si="11"/>
        <v>0.11545454545454545</v>
      </c>
      <c r="Q82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10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2.4464285714285713E-2</v>
      </c>
      <c r="P83" s="6">
        <f t="shared" si="11"/>
        <v>2.4464285714285713E-2</v>
      </c>
      <c r="Q83" t="str">
        <f t="shared" si="6"/>
        <v>music</v>
      </c>
      <c r="R83" t="str">
        <f t="shared" si="7"/>
        <v>rock</v>
      </c>
      <c r="S83" s="10">
        <f t="shared" si="8"/>
        <v>43062.25</v>
      </c>
      <c r="T83" s="10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0.18</v>
      </c>
      <c r="P84" s="6">
        <f t="shared" si="11"/>
        <v>0.18</v>
      </c>
      <c r="Q84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10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9.3984962406015032E-3</v>
      </c>
      <c r="P85" s="6">
        <f t="shared" si="11"/>
        <v>9.3984962406015032E-3</v>
      </c>
      <c r="Q85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10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1.1910828025477707E-2</v>
      </c>
      <c r="P86" s="6">
        <f t="shared" si="11"/>
        <v>1.1910828025477707E-2</v>
      </c>
      <c r="Q8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10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1.4489795918367347E-2</v>
      </c>
      <c r="P87" s="6">
        <f t="shared" si="11"/>
        <v>1.4489795918367347E-2</v>
      </c>
      <c r="Q87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10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2.7432432432432433E-2</v>
      </c>
      <c r="P88" s="6">
        <f t="shared" si="11"/>
        <v>2.7432432432432433E-2</v>
      </c>
      <c r="Q88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10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7.4659949622166251E-3</v>
      </c>
      <c r="P89" s="6">
        <f t="shared" si="11"/>
        <v>7.4659949622166251E-3</v>
      </c>
      <c r="Q89" t="str">
        <f t="shared" si="6"/>
        <v>music</v>
      </c>
      <c r="R89" t="str">
        <f t="shared" si="7"/>
        <v>rock</v>
      </c>
      <c r="S89" s="10">
        <f t="shared" si="8"/>
        <v>40610.25</v>
      </c>
      <c r="T89" s="10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2.3541666666666666E-2</v>
      </c>
      <c r="P90" s="6">
        <f t="shared" si="11"/>
        <v>2.3541666666666666E-2</v>
      </c>
      <c r="Q90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10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2.823529411764706E-2</v>
      </c>
      <c r="P91" s="6">
        <f t="shared" si="11"/>
        <v>2.823529411764706E-2</v>
      </c>
      <c r="Q91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10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1.358974358974359E-2</v>
      </c>
      <c r="P92" s="6">
        <f t="shared" si="11"/>
        <v>1.358974358974359E-2</v>
      </c>
      <c r="Q92" t="str">
        <f t="shared" si="6"/>
        <v>theater</v>
      </c>
      <c r="R92" t="str">
        <f t="shared" si="7"/>
        <v>plays</v>
      </c>
      <c r="S92" s="10">
        <f t="shared" si="8"/>
        <v>42425.25</v>
      </c>
      <c r="T92" s="10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4.4005184705119896E-3</v>
      </c>
      <c r="P93" s="6">
        <f t="shared" si="11"/>
        <v>4.4005184705119896E-3</v>
      </c>
      <c r="Q93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10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2.4899999999999999E-2</v>
      </c>
      <c r="P94" s="6">
        <f t="shared" si="11"/>
        <v>2.4899999999999999E-2</v>
      </c>
      <c r="Q94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10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5.6066176470588236E-3</v>
      </c>
      <c r="P95" s="6">
        <f t="shared" si="11"/>
        <v>5.6066176470588236E-3</v>
      </c>
      <c r="Q95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10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6.2068965517241378E-2</v>
      </c>
      <c r="P96" s="6">
        <f t="shared" si="11"/>
        <v>6.2068965517241378E-2</v>
      </c>
      <c r="Q9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10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0.03</v>
      </c>
      <c r="P97" s="6">
        <f t="shared" si="11"/>
        <v>0.03</v>
      </c>
      <c r="Q97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10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3.3443328550932565E-2</v>
      </c>
      <c r="P98" s="6">
        <f t="shared" si="11"/>
        <v>3.3443328550932565E-2</v>
      </c>
      <c r="Q98" t="str">
        <f t="shared" si="6"/>
        <v>theater</v>
      </c>
      <c r="R98" t="str">
        <f t="shared" si="7"/>
        <v>plays</v>
      </c>
      <c r="S98" s="10">
        <f t="shared" si="8"/>
        <v>40612.25</v>
      </c>
      <c r="T98" s="10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8.6923076923076922E-2</v>
      </c>
      <c r="P99" s="6">
        <f t="shared" si="11"/>
        <v>8.6923076923076922E-2</v>
      </c>
      <c r="Q99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10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1.2474437627811861E-2</v>
      </c>
      <c r="P100" s="6">
        <f t="shared" si="11"/>
        <v>1.2474437627811861E-2</v>
      </c>
      <c r="Q100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10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2.1578947368421052E-2</v>
      </c>
      <c r="P101" s="6">
        <f t="shared" si="11"/>
        <v>2.1578947368421052E-2</v>
      </c>
      <c r="Q101" t="str">
        <f t="shared" si="6"/>
        <v>theater</v>
      </c>
      <c r="R101" t="str">
        <f t="shared" si="7"/>
        <v>plays</v>
      </c>
      <c r="S101" s="10">
        <f t="shared" si="8"/>
        <v>41968.25</v>
      </c>
      <c r="T101" s="10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 s="6">
        <f t="shared" si="11"/>
        <v>0.01</v>
      </c>
      <c r="Q102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10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0.18222222222222223</v>
      </c>
      <c r="P103" s="6">
        <f t="shared" si="11"/>
        <v>0.18222222222222223</v>
      </c>
      <c r="Q103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10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9.0810810810810813E-2</v>
      </c>
      <c r="P104" s="6">
        <f t="shared" si="11"/>
        <v>9.0810810810810813E-2</v>
      </c>
      <c r="Q104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10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3.7000000000000002E-3</v>
      </c>
      <c r="P105" s="6">
        <f t="shared" si="11"/>
        <v>3.7000000000000002E-3</v>
      </c>
      <c r="Q105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10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1.6082214765100671E-2</v>
      </c>
      <c r="P106" s="6">
        <f t="shared" si="11"/>
        <v>1.6082214765100671E-2</v>
      </c>
      <c r="Q10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10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1.3970588235294118E-2</v>
      </c>
      <c r="P107" s="6">
        <f t="shared" si="11"/>
        <v>1.3970588235294118E-2</v>
      </c>
      <c r="Q107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10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3.7692307692307692E-2</v>
      </c>
      <c r="P108" s="6">
        <f t="shared" si="11"/>
        <v>3.7692307692307692E-2</v>
      </c>
      <c r="Q108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10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2.457142857142857E-2</v>
      </c>
      <c r="P109" s="6">
        <f t="shared" si="11"/>
        <v>2.457142857142857E-2</v>
      </c>
      <c r="Q109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10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5.5333333333333332E-2</v>
      </c>
      <c r="P110" s="6">
        <f t="shared" si="11"/>
        <v>5.5333333333333332E-2</v>
      </c>
      <c r="Q110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10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1.1538461538461539E-2</v>
      </c>
      <c r="P111" s="6">
        <f t="shared" si="11"/>
        <v>1.1538461538461539E-2</v>
      </c>
      <c r="Q111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10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2.0786516853932586E-3</v>
      </c>
      <c r="P112" s="6">
        <f t="shared" si="11"/>
        <v>2.0786516853932586E-3</v>
      </c>
      <c r="Q112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10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1.1009771986970684E-2</v>
      </c>
      <c r="P113" s="6">
        <f t="shared" si="11"/>
        <v>1.1009771986970684E-2</v>
      </c>
      <c r="Q113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10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7.6808510638297869E-2</v>
      </c>
      <c r="P114" s="6">
        <f t="shared" si="11"/>
        <v>7.6808510638297869E-2</v>
      </c>
      <c r="Q114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10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3.9696969696969696E-2</v>
      </c>
      <c r="P115" s="6">
        <f t="shared" si="11"/>
        <v>3.9696969696969696E-2</v>
      </c>
      <c r="Q115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10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6.6315789473684217E-2</v>
      </c>
      <c r="P116" s="6">
        <f t="shared" si="11"/>
        <v>6.6315789473684217E-2</v>
      </c>
      <c r="Q11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10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1.9820035992801438E-2</v>
      </c>
      <c r="P117" s="6">
        <f t="shared" si="11"/>
        <v>1.9820035992801438E-2</v>
      </c>
      <c r="Q117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10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1.0138888888888888E-2</v>
      </c>
      <c r="P118" s="6">
        <f t="shared" si="11"/>
        <v>1.0138888888888888E-2</v>
      </c>
      <c r="Q118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10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5.6122448979591837E-2</v>
      </c>
      <c r="P119" s="6">
        <f t="shared" si="11"/>
        <v>5.6122448979591837E-2</v>
      </c>
      <c r="Q119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10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1.2407407407407407E-2</v>
      </c>
      <c r="P120" s="6">
        <f t="shared" si="11"/>
        <v>1.2407407407407407E-2</v>
      </c>
      <c r="Q120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10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3.0800000000000001E-2</v>
      </c>
      <c r="P121" s="6">
        <f t="shared" si="11"/>
        <v>3.0800000000000001E-2</v>
      </c>
      <c r="Q121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10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2.3728362183754993E-2</v>
      </c>
      <c r="P122" s="6">
        <f t="shared" si="11"/>
        <v>2.3728362183754993E-2</v>
      </c>
      <c r="Q122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10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1.9933774834437087E-2</v>
      </c>
      <c r="P123" s="6">
        <f t="shared" si="11"/>
        <v>1.9933774834437087E-2</v>
      </c>
      <c r="Q123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10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2.475877192982456E-2</v>
      </c>
      <c r="P124" s="6">
        <f t="shared" si="11"/>
        <v>2.475877192982456E-2</v>
      </c>
      <c r="Q124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10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3.7253798536859878E-3</v>
      </c>
      <c r="P125" s="6">
        <f t="shared" si="11"/>
        <v>3.7253798536859878E-3</v>
      </c>
      <c r="Q125" t="str">
        <f t="shared" si="6"/>
        <v>theater</v>
      </c>
      <c r="R125" t="str">
        <f t="shared" si="7"/>
        <v>plays</v>
      </c>
      <c r="S125" s="10">
        <f t="shared" si="8"/>
        <v>42332.25</v>
      </c>
      <c r="T125" s="10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3.6153846153846154E-2</v>
      </c>
      <c r="P126" s="6">
        <f t="shared" si="11"/>
        <v>3.6153846153846154E-2</v>
      </c>
      <c r="Q12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10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3.3962264150943396E-2</v>
      </c>
      <c r="P127" s="6">
        <f t="shared" si="11"/>
        <v>3.3962264150943396E-2</v>
      </c>
      <c r="Q127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10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4.2952275249722527E-3</v>
      </c>
      <c r="P128" s="6">
        <f t="shared" si="11"/>
        <v>4.2952275249722527E-3</v>
      </c>
      <c r="Q128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10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6.5116279069767444E-3</v>
      </c>
      <c r="P129" s="6">
        <f t="shared" si="11"/>
        <v>6.5116279069767444E-3</v>
      </c>
      <c r="Q129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10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7.5354107648725214E-3</v>
      </c>
      <c r="P130" s="6">
        <f t="shared" si="11"/>
        <v>7.5354107648725214E-3</v>
      </c>
      <c r="Q130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10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3.7037037037037035E-4</v>
      </c>
      <c r="P131" s="6">
        <f t="shared" si="11"/>
        <v>3.7037037037037035E-4</v>
      </c>
      <c r="Q131" t="str">
        <f t="shared" ref="Q131:Q194" si="12">LEFT(N131,SEARCH("/",N131)-1)</f>
        <v>food</v>
      </c>
      <c r="R131" t="str">
        <f t="shared" ref="R131:R194" si="13">RIGHT(N131,LEN(N131)-SEARCH("/",N131))</f>
        <v>food trucks</v>
      </c>
      <c r="S131" s="10">
        <f t="shared" ref="S131:S194" si="14">(((J131/60)/60)/24)+DATE(1970,1,1)</f>
        <v>42038.25</v>
      </c>
      <c r="T131" s="10">
        <f t="shared" ref="T131:T194" si="15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G132/D132</f>
        <v>5.5520833333333332E-2</v>
      </c>
      <c r="P132" s="6">
        <f t="shared" ref="P132:P195" si="17">G132/D132</f>
        <v>5.5520833333333332E-2</v>
      </c>
      <c r="Q132" t="str">
        <f t="shared" si="12"/>
        <v>film &amp; video</v>
      </c>
      <c r="R132" t="str">
        <f t="shared" si="13"/>
        <v>drama</v>
      </c>
      <c r="S132" s="10">
        <f t="shared" si="14"/>
        <v>40842.208333333336</v>
      </c>
      <c r="T132" s="10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1.4833029751062538E-2</v>
      </c>
      <c r="P133" s="6">
        <f t="shared" si="17"/>
        <v>1.4833029751062538E-2</v>
      </c>
      <c r="Q133" t="str">
        <f t="shared" si="12"/>
        <v>technology</v>
      </c>
      <c r="R133" t="str">
        <f t="shared" si="13"/>
        <v>web</v>
      </c>
      <c r="S133" s="10">
        <f t="shared" si="14"/>
        <v>41607.25</v>
      </c>
      <c r="T133" s="10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2.696969696969697E-2</v>
      </c>
      <c r="P134" s="6">
        <f t="shared" si="17"/>
        <v>2.696969696969697E-2</v>
      </c>
      <c r="Q134" t="str">
        <f t="shared" si="12"/>
        <v>theater</v>
      </c>
      <c r="R134" t="str">
        <f t="shared" si="13"/>
        <v>plays</v>
      </c>
      <c r="S134" s="10">
        <f t="shared" si="14"/>
        <v>43112.25</v>
      </c>
      <c r="T134" s="10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3.5333333333333335E-2</v>
      </c>
      <c r="P135" s="6">
        <f t="shared" si="17"/>
        <v>3.5333333333333335E-2</v>
      </c>
      <c r="Q135" t="str">
        <f t="shared" si="12"/>
        <v>music</v>
      </c>
      <c r="R135" t="str">
        <f t="shared" si="13"/>
        <v>world music</v>
      </c>
      <c r="S135" s="10">
        <f t="shared" si="14"/>
        <v>40767.208333333336</v>
      </c>
      <c r="T135" s="10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9.4472361809045217E-3</v>
      </c>
      <c r="P136" s="6">
        <f t="shared" si="17"/>
        <v>9.4472361809045217E-3</v>
      </c>
      <c r="Q136" t="str">
        <f t="shared" si="12"/>
        <v>film &amp; video</v>
      </c>
      <c r="R136" t="str">
        <f t="shared" si="13"/>
        <v>documentary</v>
      </c>
      <c r="S136" s="10">
        <f t="shared" si="14"/>
        <v>40713.208333333336</v>
      </c>
      <c r="T136" s="10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1.5194805194805195E-2</v>
      </c>
      <c r="P137" s="6">
        <f t="shared" si="17"/>
        <v>1.5194805194805195E-2</v>
      </c>
      <c r="Q137" t="str">
        <f t="shared" si="12"/>
        <v>theater</v>
      </c>
      <c r="R137" t="str">
        <f t="shared" si="13"/>
        <v>plays</v>
      </c>
      <c r="S137" s="10">
        <f t="shared" si="14"/>
        <v>41340.25</v>
      </c>
      <c r="T137" s="10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7.0048309178743964E-4</v>
      </c>
      <c r="P138" s="6">
        <f t="shared" si="17"/>
        <v>7.0048309178743964E-4</v>
      </c>
      <c r="Q138" t="str">
        <f t="shared" si="12"/>
        <v>film &amp; video</v>
      </c>
      <c r="R138" t="str">
        <f t="shared" si="13"/>
        <v>drama</v>
      </c>
      <c r="S138" s="10">
        <f t="shared" si="14"/>
        <v>41797.208333333336</v>
      </c>
      <c r="T138" s="10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2.7777777777777776E-2</v>
      </c>
      <c r="P139" s="6">
        <f t="shared" si="17"/>
        <v>2.7777777777777776E-2</v>
      </c>
      <c r="Q139" t="str">
        <f t="shared" si="12"/>
        <v>publishing</v>
      </c>
      <c r="R139" t="str">
        <f t="shared" si="13"/>
        <v>nonfiction</v>
      </c>
      <c r="S139" s="10">
        <f t="shared" si="14"/>
        <v>40457.208333333336</v>
      </c>
      <c r="T139" s="10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1.1979166666666667E-2</v>
      </c>
      <c r="P140" s="6">
        <f t="shared" si="17"/>
        <v>1.1979166666666667E-2</v>
      </c>
      <c r="Q140" t="str">
        <f t="shared" si="12"/>
        <v>games</v>
      </c>
      <c r="R140" t="str">
        <f t="shared" si="13"/>
        <v>mobile games</v>
      </c>
      <c r="S140" s="10">
        <f t="shared" si="14"/>
        <v>41180.208333333336</v>
      </c>
      <c r="T140" s="10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3.5396308360477742E-3</v>
      </c>
      <c r="P141" s="6">
        <f t="shared" si="17"/>
        <v>3.5396308360477742E-3</v>
      </c>
      <c r="Q141" t="str">
        <f t="shared" si="12"/>
        <v>technology</v>
      </c>
      <c r="R141" t="str">
        <f t="shared" si="13"/>
        <v>wearables</v>
      </c>
      <c r="S141" s="10">
        <f t="shared" si="14"/>
        <v>42115.208333333328</v>
      </c>
      <c r="T141" s="10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3.3818181818181817E-2</v>
      </c>
      <c r="P142" s="6">
        <f t="shared" si="17"/>
        <v>3.3818181818181817E-2</v>
      </c>
      <c r="Q142" t="str">
        <f t="shared" si="12"/>
        <v>film &amp; video</v>
      </c>
      <c r="R142" t="str">
        <f t="shared" si="13"/>
        <v>documentary</v>
      </c>
      <c r="S142" s="10">
        <f t="shared" si="14"/>
        <v>43156.25</v>
      </c>
      <c r="T142" s="10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1.665629860031104E-2</v>
      </c>
      <c r="P143" s="6">
        <f t="shared" si="17"/>
        <v>1.665629860031104E-2</v>
      </c>
      <c r="Q143" t="str">
        <f t="shared" si="12"/>
        <v>technology</v>
      </c>
      <c r="R143" t="str">
        <f t="shared" si="13"/>
        <v>web</v>
      </c>
      <c r="S143" s="10">
        <f t="shared" si="14"/>
        <v>42167.208333333328</v>
      </c>
      <c r="T143" s="10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2.3400000000000001E-2</v>
      </c>
      <c r="P144" s="6">
        <f t="shared" si="17"/>
        <v>2.3400000000000001E-2</v>
      </c>
      <c r="Q144" t="str">
        <f t="shared" si="12"/>
        <v>technology</v>
      </c>
      <c r="R144" t="str">
        <f t="shared" si="13"/>
        <v>web</v>
      </c>
      <c r="S144" s="10">
        <f t="shared" si="14"/>
        <v>41005.208333333336</v>
      </c>
      <c r="T144" s="10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1.2962962962962963E-2</v>
      </c>
      <c r="P145" s="6">
        <f t="shared" si="17"/>
        <v>1.2962962962962963E-2</v>
      </c>
      <c r="Q145" t="str">
        <f t="shared" si="12"/>
        <v>music</v>
      </c>
      <c r="R145" t="str">
        <f t="shared" si="13"/>
        <v>indie rock</v>
      </c>
      <c r="S145" s="10">
        <f t="shared" si="14"/>
        <v>40357.208333333336</v>
      </c>
      <c r="T145" s="10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1.4999999999999999E-2</v>
      </c>
      <c r="P146" s="6">
        <f t="shared" si="17"/>
        <v>1.4999999999999999E-2</v>
      </c>
      <c r="Q146" t="str">
        <f t="shared" si="12"/>
        <v>theater</v>
      </c>
      <c r="R146" t="str">
        <f t="shared" si="13"/>
        <v>plays</v>
      </c>
      <c r="S146" s="10">
        <f t="shared" si="14"/>
        <v>43633.208333333328</v>
      </c>
      <c r="T146" s="10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3.0720000000000001E-2</v>
      </c>
      <c r="P147" s="6">
        <f t="shared" si="17"/>
        <v>3.0720000000000001E-2</v>
      </c>
      <c r="Q147" t="str">
        <f t="shared" si="12"/>
        <v>technology</v>
      </c>
      <c r="R147" t="str">
        <f t="shared" si="13"/>
        <v>wearables</v>
      </c>
      <c r="S147" s="10">
        <f t="shared" si="14"/>
        <v>41889.208333333336</v>
      </c>
      <c r="T147" s="10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5.7954545454545455E-3</v>
      </c>
      <c r="P148" s="6">
        <f t="shared" si="17"/>
        <v>5.7954545454545455E-3</v>
      </c>
      <c r="Q148" t="str">
        <f t="shared" si="12"/>
        <v>theater</v>
      </c>
      <c r="R148" t="str">
        <f t="shared" si="13"/>
        <v>plays</v>
      </c>
      <c r="S148" s="10">
        <f t="shared" si="14"/>
        <v>40855.25</v>
      </c>
      <c r="T148" s="10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2.3975903614457832E-2</v>
      </c>
      <c r="P149" s="6">
        <f t="shared" si="17"/>
        <v>2.3975903614457832E-2</v>
      </c>
      <c r="Q149" t="str">
        <f t="shared" si="12"/>
        <v>theater</v>
      </c>
      <c r="R149" t="str">
        <f t="shared" si="13"/>
        <v>plays</v>
      </c>
      <c r="S149" s="10">
        <f t="shared" si="14"/>
        <v>42534.208333333328</v>
      </c>
      <c r="T149" s="10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1.1505376344086021E-2</v>
      </c>
      <c r="P150" s="6">
        <f t="shared" si="17"/>
        <v>1.1505376344086021E-2</v>
      </c>
      <c r="Q150" t="str">
        <f t="shared" si="12"/>
        <v>technology</v>
      </c>
      <c r="R150" t="str">
        <f t="shared" si="13"/>
        <v>wearables</v>
      </c>
      <c r="S150" s="10">
        <f t="shared" si="14"/>
        <v>42941.208333333328</v>
      </c>
      <c r="T150" s="10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3.1451612903225803E-2</v>
      </c>
      <c r="P151" s="6">
        <f t="shared" si="17"/>
        <v>3.1451612903225803E-2</v>
      </c>
      <c r="Q151" t="str">
        <f t="shared" si="12"/>
        <v>music</v>
      </c>
      <c r="R151" t="str">
        <f t="shared" si="13"/>
        <v>indie rock</v>
      </c>
      <c r="S151" s="10">
        <f t="shared" si="14"/>
        <v>41275.25</v>
      </c>
      <c r="T151" s="10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 s="6">
        <f t="shared" si="17"/>
        <v>0.01</v>
      </c>
      <c r="Q152" t="str">
        <f t="shared" si="12"/>
        <v>music</v>
      </c>
      <c r="R152" t="str">
        <f t="shared" si="13"/>
        <v>rock</v>
      </c>
      <c r="S152" s="10">
        <f t="shared" si="14"/>
        <v>43450.25</v>
      </c>
      <c r="T152" s="10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1.0692419825072887E-2</v>
      </c>
      <c r="P153" s="6">
        <f t="shared" si="17"/>
        <v>1.0692419825072887E-2</v>
      </c>
      <c r="Q153" t="str">
        <f t="shared" si="12"/>
        <v>music</v>
      </c>
      <c r="R153" t="str">
        <f t="shared" si="13"/>
        <v>electric music</v>
      </c>
      <c r="S153" s="10">
        <f t="shared" si="14"/>
        <v>41799.208333333336</v>
      </c>
      <c r="T153" s="10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8.1349397590361444E-2</v>
      </c>
      <c r="P154" s="6">
        <f t="shared" si="17"/>
        <v>8.1349397590361444E-2</v>
      </c>
      <c r="Q154" t="str">
        <f t="shared" si="12"/>
        <v>music</v>
      </c>
      <c r="R154" t="str">
        <f t="shared" si="13"/>
        <v>indie rock</v>
      </c>
      <c r="S154" s="10">
        <f t="shared" si="14"/>
        <v>42783.25</v>
      </c>
      <c r="T154" s="10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2.9994720168954592E-2</v>
      </c>
      <c r="P155" s="6">
        <f t="shared" si="17"/>
        <v>2.9994720168954592E-2</v>
      </c>
      <c r="Q155" t="str">
        <f t="shared" si="12"/>
        <v>theater</v>
      </c>
      <c r="R155" t="str">
        <f t="shared" si="13"/>
        <v>plays</v>
      </c>
      <c r="S155" s="10">
        <f t="shared" si="14"/>
        <v>41201.208333333336</v>
      </c>
      <c r="T155" s="10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6.1821366024518388E-3</v>
      </c>
      <c r="P156" s="6">
        <f t="shared" si="17"/>
        <v>6.1821366024518388E-3</v>
      </c>
      <c r="Q156" t="str">
        <f t="shared" si="12"/>
        <v>music</v>
      </c>
      <c r="R156" t="str">
        <f t="shared" si="13"/>
        <v>indie rock</v>
      </c>
      <c r="S156" s="10">
        <f t="shared" si="14"/>
        <v>42502.208333333328</v>
      </c>
      <c r="T156" s="10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8.5591397849462368E-3</v>
      </c>
      <c r="P157" s="6">
        <f t="shared" si="17"/>
        <v>8.5591397849462368E-3</v>
      </c>
      <c r="Q157" t="str">
        <f t="shared" si="12"/>
        <v>theater</v>
      </c>
      <c r="R157" t="str">
        <f t="shared" si="13"/>
        <v>plays</v>
      </c>
      <c r="S157" s="10">
        <f t="shared" si="14"/>
        <v>40262.208333333336</v>
      </c>
      <c r="T157" s="10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1.0412087912087913E-2</v>
      </c>
      <c r="P158" s="6">
        <f t="shared" si="17"/>
        <v>1.0412087912087913E-2</v>
      </c>
      <c r="Q158" t="str">
        <f t="shared" si="12"/>
        <v>music</v>
      </c>
      <c r="R158" t="str">
        <f t="shared" si="13"/>
        <v>rock</v>
      </c>
      <c r="S158" s="10">
        <f t="shared" si="14"/>
        <v>43743.208333333328</v>
      </c>
      <c r="T158" s="10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7.1428571428571426E-3</v>
      </c>
      <c r="P159" s="6">
        <f t="shared" si="17"/>
        <v>7.1428571428571426E-3</v>
      </c>
      <c r="Q159" t="str">
        <f t="shared" si="12"/>
        <v>photography</v>
      </c>
      <c r="R159" t="str">
        <f t="shared" si="13"/>
        <v>photography books</v>
      </c>
      <c r="S159" s="10">
        <f t="shared" si="14"/>
        <v>41638.25</v>
      </c>
      <c r="T159" s="10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1.9523809523809523E-2</v>
      </c>
      <c r="P160" s="6">
        <f t="shared" si="17"/>
        <v>1.9523809523809523E-2</v>
      </c>
      <c r="Q160" t="str">
        <f t="shared" si="12"/>
        <v>music</v>
      </c>
      <c r="R160" t="str">
        <f t="shared" si="13"/>
        <v>rock</v>
      </c>
      <c r="S160" s="10">
        <f t="shared" si="14"/>
        <v>42346.25</v>
      </c>
      <c r="T160" s="10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9.5240585774058577E-3</v>
      </c>
      <c r="P161" s="6">
        <f t="shared" si="17"/>
        <v>9.5240585774058577E-3</v>
      </c>
      <c r="Q161" t="str">
        <f t="shared" si="12"/>
        <v>theater</v>
      </c>
      <c r="R161" t="str">
        <f t="shared" si="13"/>
        <v>plays</v>
      </c>
      <c r="S161" s="10">
        <f t="shared" si="14"/>
        <v>43551.208333333328</v>
      </c>
      <c r="T161" s="10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2.0500000000000001E-2</v>
      </c>
      <c r="P162" s="6">
        <f t="shared" si="17"/>
        <v>2.0500000000000001E-2</v>
      </c>
      <c r="Q162" t="str">
        <f t="shared" si="12"/>
        <v>technology</v>
      </c>
      <c r="R162" t="str">
        <f t="shared" si="13"/>
        <v>wearables</v>
      </c>
      <c r="S162" s="10">
        <f t="shared" si="14"/>
        <v>43582.208333333328</v>
      </c>
      <c r="T162" s="10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1.3636363636363636E-2</v>
      </c>
      <c r="P163" s="6">
        <f t="shared" si="17"/>
        <v>1.3636363636363636E-2</v>
      </c>
      <c r="Q163" t="str">
        <f t="shared" si="12"/>
        <v>technology</v>
      </c>
      <c r="R163" t="str">
        <f t="shared" si="13"/>
        <v>web</v>
      </c>
      <c r="S163" s="10">
        <f t="shared" si="14"/>
        <v>42270.208333333328</v>
      </c>
      <c r="T163" s="10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2.5737704918032785E-2</v>
      </c>
      <c r="P164" s="6">
        <f t="shared" si="17"/>
        <v>2.5737704918032785E-2</v>
      </c>
      <c r="Q164" t="str">
        <f t="shared" si="12"/>
        <v>music</v>
      </c>
      <c r="R164" t="str">
        <f t="shared" si="13"/>
        <v>rock</v>
      </c>
      <c r="S164" s="10">
        <f t="shared" si="14"/>
        <v>43442.25</v>
      </c>
      <c r="T164" s="10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7.0285714285714285E-2</v>
      </c>
      <c r="P165" s="6">
        <f t="shared" si="17"/>
        <v>7.0285714285714285E-2</v>
      </c>
      <c r="Q165" t="str">
        <f t="shared" si="12"/>
        <v>photography</v>
      </c>
      <c r="R165" t="str">
        <f t="shared" si="13"/>
        <v>photography books</v>
      </c>
      <c r="S165" s="10">
        <f t="shared" si="14"/>
        <v>43028.208333333328</v>
      </c>
      <c r="T165" s="10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9.2757475083056484E-3</v>
      </c>
      <c r="P166" s="6">
        <f t="shared" si="17"/>
        <v>9.2757475083056484E-3</v>
      </c>
      <c r="Q166" t="str">
        <f t="shared" si="12"/>
        <v>theater</v>
      </c>
      <c r="R166" t="str">
        <f t="shared" si="13"/>
        <v>plays</v>
      </c>
      <c r="S166" s="10">
        <f t="shared" si="14"/>
        <v>43016.208333333328</v>
      </c>
      <c r="T166" s="10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2.7721238938053096E-2</v>
      </c>
      <c r="P167" s="6">
        <f t="shared" si="17"/>
        <v>2.7721238938053096E-2</v>
      </c>
      <c r="Q167" t="str">
        <f t="shared" si="12"/>
        <v>technology</v>
      </c>
      <c r="R167" t="str">
        <f t="shared" si="13"/>
        <v>web</v>
      </c>
      <c r="S167" s="10">
        <f t="shared" si="14"/>
        <v>42948.208333333328</v>
      </c>
      <c r="T167" s="10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2.489795918367347E-2</v>
      </c>
      <c r="P168" s="6">
        <f t="shared" si="17"/>
        <v>2.489795918367347E-2</v>
      </c>
      <c r="Q168" t="str">
        <f t="shared" si="12"/>
        <v>photography</v>
      </c>
      <c r="R168" t="str">
        <f t="shared" si="13"/>
        <v>photography books</v>
      </c>
      <c r="S168" s="10">
        <f t="shared" si="14"/>
        <v>40534.25</v>
      </c>
      <c r="T168" s="10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5.6153846153846151E-2</v>
      </c>
      <c r="P169" s="6">
        <f t="shared" si="17"/>
        <v>5.6153846153846151E-2</v>
      </c>
      <c r="Q169" t="str">
        <f t="shared" si="12"/>
        <v>theater</v>
      </c>
      <c r="R169" t="str">
        <f t="shared" si="13"/>
        <v>plays</v>
      </c>
      <c r="S169" s="10">
        <f t="shared" si="14"/>
        <v>41435.208333333336</v>
      </c>
      <c r="T169" s="10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7.4551131928181106E-3</v>
      </c>
      <c r="P170" s="6">
        <f t="shared" si="17"/>
        <v>7.4551131928181106E-3</v>
      </c>
      <c r="Q170" t="str">
        <f t="shared" si="12"/>
        <v>music</v>
      </c>
      <c r="R170" t="str">
        <f t="shared" si="13"/>
        <v>indie rock</v>
      </c>
      <c r="S170" s="10">
        <f t="shared" si="14"/>
        <v>43518.25</v>
      </c>
      <c r="T170" s="10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5.4377682403433478E-2</v>
      </c>
      <c r="P171" s="6">
        <f t="shared" si="17"/>
        <v>5.4377682403433478E-2</v>
      </c>
      <c r="Q171" t="str">
        <f t="shared" si="12"/>
        <v>film &amp; video</v>
      </c>
      <c r="R171" t="str">
        <f t="shared" si="13"/>
        <v>shorts</v>
      </c>
      <c r="S171" s="10">
        <f t="shared" si="14"/>
        <v>41077.208333333336</v>
      </c>
      <c r="T171" s="10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3.5619351408825096E-4</v>
      </c>
      <c r="P172" s="6">
        <f t="shared" si="17"/>
        <v>3.5619351408825096E-4</v>
      </c>
      <c r="Q172" t="str">
        <f t="shared" si="12"/>
        <v>music</v>
      </c>
      <c r="R172" t="str">
        <f t="shared" si="13"/>
        <v>indie rock</v>
      </c>
      <c r="S172" s="10">
        <f t="shared" si="14"/>
        <v>42950.208333333328</v>
      </c>
      <c r="T172" s="10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1.0204081632653062E-3</v>
      </c>
      <c r="P173" s="6">
        <f t="shared" si="17"/>
        <v>1.0204081632653062E-3</v>
      </c>
      <c r="Q173" t="str">
        <f t="shared" si="12"/>
        <v>publishing</v>
      </c>
      <c r="R173" t="str">
        <f t="shared" si="13"/>
        <v>translations</v>
      </c>
      <c r="S173" s="10">
        <f t="shared" si="14"/>
        <v>41718.208333333336</v>
      </c>
      <c r="T173" s="10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3.2500000000000001E-2</v>
      </c>
      <c r="P174" s="6">
        <f t="shared" si="17"/>
        <v>3.2500000000000001E-2</v>
      </c>
      <c r="Q174" t="str">
        <f t="shared" si="12"/>
        <v>film &amp; video</v>
      </c>
      <c r="R174" t="str">
        <f t="shared" si="13"/>
        <v>documentary</v>
      </c>
      <c r="S174" s="10">
        <f t="shared" si="14"/>
        <v>41839.208333333336</v>
      </c>
      <c r="T174" s="10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1.6142709410548087E-2</v>
      </c>
      <c r="P175" s="6">
        <f t="shared" si="17"/>
        <v>1.6142709410548087E-2</v>
      </c>
      <c r="Q175" t="str">
        <f t="shared" si="12"/>
        <v>theater</v>
      </c>
      <c r="R175" t="str">
        <f t="shared" si="13"/>
        <v>plays</v>
      </c>
      <c r="S175" s="10">
        <f t="shared" si="14"/>
        <v>41412.208333333336</v>
      </c>
      <c r="T175" s="10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0.08</v>
      </c>
      <c r="P176" s="6">
        <f t="shared" si="17"/>
        <v>0.08</v>
      </c>
      <c r="Q176" t="str">
        <f t="shared" si="12"/>
        <v>technology</v>
      </c>
      <c r="R176" t="str">
        <f t="shared" si="13"/>
        <v>wearables</v>
      </c>
      <c r="S176" s="10">
        <f t="shared" si="14"/>
        <v>42282.208333333328</v>
      </c>
      <c r="T176" s="10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6.2362030905077264E-3</v>
      </c>
      <c r="P177" s="6">
        <f t="shared" si="17"/>
        <v>6.2362030905077264E-3</v>
      </c>
      <c r="Q177" t="str">
        <f t="shared" si="12"/>
        <v>theater</v>
      </c>
      <c r="R177" t="str">
        <f t="shared" si="13"/>
        <v>plays</v>
      </c>
      <c r="S177" s="10">
        <f t="shared" si="14"/>
        <v>42613.208333333328</v>
      </c>
      <c r="T177" s="10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6.7999999999999996E-3</v>
      </c>
      <c r="P178" s="6">
        <f t="shared" si="17"/>
        <v>6.7999999999999996E-3</v>
      </c>
      <c r="Q178" t="str">
        <f t="shared" si="12"/>
        <v>theater</v>
      </c>
      <c r="R178" t="str">
        <f t="shared" si="13"/>
        <v>plays</v>
      </c>
      <c r="S178" s="10">
        <f t="shared" si="14"/>
        <v>42616.208333333328</v>
      </c>
      <c r="T178" s="10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7.0592783505154633E-2</v>
      </c>
      <c r="P179" s="6">
        <f t="shared" si="17"/>
        <v>7.0592783505154633E-2</v>
      </c>
      <c r="Q179" t="str">
        <f t="shared" si="12"/>
        <v>theater</v>
      </c>
      <c r="R179" t="str">
        <f t="shared" si="13"/>
        <v>plays</v>
      </c>
      <c r="S179" s="10">
        <f t="shared" si="14"/>
        <v>40497.25</v>
      </c>
      <c r="T179" s="10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2.9166666666666667E-2</v>
      </c>
      <c r="P180" s="6">
        <f t="shared" si="17"/>
        <v>2.9166666666666667E-2</v>
      </c>
      <c r="Q180" t="str">
        <f t="shared" si="12"/>
        <v>food</v>
      </c>
      <c r="R180" t="str">
        <f t="shared" si="13"/>
        <v>food trucks</v>
      </c>
      <c r="S180" s="10">
        <f t="shared" si="14"/>
        <v>42999.208333333328</v>
      </c>
      <c r="T180" s="10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7.948314606741573E-2</v>
      </c>
      <c r="P181" s="6">
        <f t="shared" si="17"/>
        <v>7.948314606741573E-2</v>
      </c>
      <c r="Q181" t="str">
        <f t="shared" si="12"/>
        <v>theater</v>
      </c>
      <c r="R181" t="str">
        <f t="shared" si="13"/>
        <v>plays</v>
      </c>
      <c r="S181" s="10">
        <f t="shared" si="14"/>
        <v>41350.208333333336</v>
      </c>
      <c r="T181" s="10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3.7624999999999999E-2</v>
      </c>
      <c r="P182" s="6">
        <f t="shared" si="17"/>
        <v>3.7624999999999999E-2</v>
      </c>
      <c r="Q182" t="str">
        <f t="shared" si="12"/>
        <v>technology</v>
      </c>
      <c r="R182" t="str">
        <f t="shared" si="13"/>
        <v>wearables</v>
      </c>
      <c r="S182" s="10">
        <f t="shared" si="14"/>
        <v>40259.208333333336</v>
      </c>
      <c r="T182" s="10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1.5813953488372091E-2</v>
      </c>
      <c r="P183" s="6">
        <f t="shared" si="17"/>
        <v>1.5813953488372091E-2</v>
      </c>
      <c r="Q183" t="str">
        <f t="shared" si="12"/>
        <v>technology</v>
      </c>
      <c r="R183" t="str">
        <f t="shared" si="13"/>
        <v>web</v>
      </c>
      <c r="S183" s="10">
        <f t="shared" si="14"/>
        <v>43012.208333333328</v>
      </c>
      <c r="T183" s="10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0.12243542435424354</v>
      </c>
      <c r="P184" s="6">
        <f t="shared" si="17"/>
        <v>0.12243542435424354</v>
      </c>
      <c r="Q184" t="str">
        <f t="shared" si="12"/>
        <v>theater</v>
      </c>
      <c r="R184" t="str">
        <f t="shared" si="13"/>
        <v>plays</v>
      </c>
      <c r="S184" s="10">
        <f t="shared" si="14"/>
        <v>43631.208333333328</v>
      </c>
      <c r="T184" s="10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1.6862745098039214E-2</v>
      </c>
      <c r="P185" s="6">
        <f t="shared" si="17"/>
        <v>1.6862745098039214E-2</v>
      </c>
      <c r="Q185" t="str">
        <f t="shared" si="12"/>
        <v>music</v>
      </c>
      <c r="R185" t="str">
        <f t="shared" si="13"/>
        <v>rock</v>
      </c>
      <c r="S185" s="10">
        <f t="shared" si="14"/>
        <v>40430.208333333336</v>
      </c>
      <c r="T185" s="10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9.4444444444444442E-2</v>
      </c>
      <c r="P186" s="6">
        <f t="shared" si="17"/>
        <v>9.4444444444444442E-2</v>
      </c>
      <c r="Q186" t="str">
        <f t="shared" si="12"/>
        <v>theater</v>
      </c>
      <c r="R186" t="str">
        <f t="shared" si="13"/>
        <v>plays</v>
      </c>
      <c r="S186" s="10">
        <f t="shared" si="14"/>
        <v>43588.208333333328</v>
      </c>
      <c r="T186" s="10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1.9E-2</v>
      </c>
      <c r="P187" s="6">
        <f t="shared" si="17"/>
        <v>1.9E-2</v>
      </c>
      <c r="Q187" t="str">
        <f t="shared" si="12"/>
        <v>film &amp; video</v>
      </c>
      <c r="R187" t="str">
        <f t="shared" si="13"/>
        <v>television</v>
      </c>
      <c r="S187" s="10">
        <f t="shared" si="14"/>
        <v>43233.208333333328</v>
      </c>
      <c r="T187" s="10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9.9774774774774779E-3</v>
      </c>
      <c r="P188" s="6">
        <f t="shared" si="17"/>
        <v>9.9774774774774779E-3</v>
      </c>
      <c r="Q188" t="str">
        <f t="shared" si="12"/>
        <v>theater</v>
      </c>
      <c r="R188" t="str">
        <f t="shared" si="13"/>
        <v>plays</v>
      </c>
      <c r="S188" s="10">
        <f t="shared" si="14"/>
        <v>41782.208333333336</v>
      </c>
      <c r="T188" s="10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2.3953488372093022E-2</v>
      </c>
      <c r="P189" s="6">
        <f t="shared" si="17"/>
        <v>2.3953488372093022E-2</v>
      </c>
      <c r="Q189" t="str">
        <f t="shared" si="12"/>
        <v>film &amp; video</v>
      </c>
      <c r="R189" t="str">
        <f t="shared" si="13"/>
        <v>shorts</v>
      </c>
      <c r="S189" s="10">
        <f t="shared" si="14"/>
        <v>41328.25</v>
      </c>
      <c r="T189" s="10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4.2682926829268296E-3</v>
      </c>
      <c r="P190" s="6">
        <f t="shared" si="17"/>
        <v>4.2682926829268296E-3</v>
      </c>
      <c r="Q190" t="str">
        <f t="shared" si="12"/>
        <v>theater</v>
      </c>
      <c r="R190" t="str">
        <f t="shared" si="13"/>
        <v>plays</v>
      </c>
      <c r="S190" s="10">
        <f t="shared" si="14"/>
        <v>41975.25</v>
      </c>
      <c r="T190" s="10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2.3052796654469418E-3</v>
      </c>
      <c r="P191" s="6">
        <f t="shared" si="17"/>
        <v>2.3052796654469418E-3</v>
      </c>
      <c r="Q191" t="str">
        <f t="shared" si="12"/>
        <v>theater</v>
      </c>
      <c r="R191" t="str">
        <f t="shared" si="13"/>
        <v>plays</v>
      </c>
      <c r="S191" s="10">
        <f t="shared" si="14"/>
        <v>42433.25</v>
      </c>
      <c r="T191" s="10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6.4864864864864862E-3</v>
      </c>
      <c r="P192" s="6">
        <f t="shared" si="17"/>
        <v>6.4864864864864862E-3</v>
      </c>
      <c r="Q192" t="str">
        <f t="shared" si="12"/>
        <v>theater</v>
      </c>
      <c r="R192" t="str">
        <f t="shared" si="13"/>
        <v>plays</v>
      </c>
      <c r="S192" s="10">
        <f t="shared" si="14"/>
        <v>41429.208333333336</v>
      </c>
      <c r="T192" s="10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1.0238095238095239E-2</v>
      </c>
      <c r="P193" s="6">
        <f t="shared" si="17"/>
        <v>1.0238095238095239E-2</v>
      </c>
      <c r="Q193" t="str">
        <f t="shared" si="12"/>
        <v>theater</v>
      </c>
      <c r="R193" t="str">
        <f t="shared" si="13"/>
        <v>plays</v>
      </c>
      <c r="S193" s="10">
        <f t="shared" si="14"/>
        <v>43536.208333333328</v>
      </c>
      <c r="T193" s="10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5.7042253521126761E-3</v>
      </c>
      <c r="P194" s="6">
        <f t="shared" si="17"/>
        <v>5.7042253521126761E-3</v>
      </c>
      <c r="Q194" t="str">
        <f t="shared" si="12"/>
        <v>music</v>
      </c>
      <c r="R194" t="str">
        <f t="shared" si="13"/>
        <v>rock</v>
      </c>
      <c r="S194" s="10">
        <f t="shared" si="14"/>
        <v>41817.208333333336</v>
      </c>
      <c r="T194" s="10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9.8484848484848477E-3</v>
      </c>
      <c r="P195" s="6">
        <f t="shared" si="17"/>
        <v>9.8484848484848477E-3</v>
      </c>
      <c r="Q195" t="str">
        <f t="shared" ref="Q195:Q258" si="18">LEFT(N195,SEARCH("/",N195)-1)</f>
        <v>music</v>
      </c>
      <c r="R195" t="str">
        <f t="shared" ref="R195:R258" si="19">RIGHT(N195,LEN(N195)-SEARCH("/",N195))</f>
        <v>indie rock</v>
      </c>
      <c r="S195" s="10">
        <f t="shared" ref="S195:S258" si="20">(((J195/60)/60)/24)+DATE(1970,1,1)</f>
        <v>43198.208333333328</v>
      </c>
      <c r="T195" s="10">
        <f t="shared" ref="T195:T258" si="21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G196/D196</f>
        <v>1.7746478873239435E-2</v>
      </c>
      <c r="P196" s="6">
        <f t="shared" ref="P196:P259" si="23">G196/D196</f>
        <v>1.7746478873239435E-2</v>
      </c>
      <c r="Q196" t="str">
        <f t="shared" si="18"/>
        <v>music</v>
      </c>
      <c r="R196" t="str">
        <f t="shared" si="19"/>
        <v>metal</v>
      </c>
      <c r="S196" s="10">
        <f t="shared" si="20"/>
        <v>42261.208333333328</v>
      </c>
      <c r="T196" s="10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3.3164556962025318E-2</v>
      </c>
      <c r="P197" s="6">
        <f t="shared" si="23"/>
        <v>3.3164556962025318E-2</v>
      </c>
      <c r="Q197" t="str">
        <f t="shared" si="18"/>
        <v>music</v>
      </c>
      <c r="R197" t="str">
        <f t="shared" si="19"/>
        <v>electric music</v>
      </c>
      <c r="S197" s="10">
        <f t="shared" si="20"/>
        <v>43310.208333333328</v>
      </c>
      <c r="T197" s="10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1.2195121951219513E-2</v>
      </c>
      <c r="P198" s="6">
        <f t="shared" si="23"/>
        <v>1.2195121951219513E-2</v>
      </c>
      <c r="Q198" t="str">
        <f t="shared" si="18"/>
        <v>technology</v>
      </c>
      <c r="R198" t="str">
        <f t="shared" si="19"/>
        <v>wearables</v>
      </c>
      <c r="S198" s="10">
        <f t="shared" si="20"/>
        <v>42616.208333333328</v>
      </c>
      <c r="T198" s="10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3.6361974405850088E-2</v>
      </c>
      <c r="P199" s="6">
        <f t="shared" si="23"/>
        <v>3.6361974405850088E-2</v>
      </c>
      <c r="Q199" t="str">
        <f t="shared" si="18"/>
        <v>film &amp; video</v>
      </c>
      <c r="R199" t="str">
        <f t="shared" si="19"/>
        <v>drama</v>
      </c>
      <c r="S199" s="10">
        <f t="shared" si="20"/>
        <v>42909.208333333328</v>
      </c>
      <c r="T199" s="10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2.6582278481012659E-3</v>
      </c>
      <c r="P200" s="6">
        <f t="shared" si="23"/>
        <v>2.6582278481012659E-3</v>
      </c>
      <c r="Q200" t="str">
        <f t="shared" si="18"/>
        <v>music</v>
      </c>
      <c r="R200" t="str">
        <f t="shared" si="19"/>
        <v>electric music</v>
      </c>
      <c r="S200" s="10">
        <f t="shared" si="20"/>
        <v>40396.208333333336</v>
      </c>
      <c r="T200" s="10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7.2222222222222219E-3</v>
      </c>
      <c r="P201" s="6">
        <f t="shared" si="23"/>
        <v>7.2222222222222219E-3</v>
      </c>
      <c r="Q201" t="str">
        <f t="shared" si="18"/>
        <v>music</v>
      </c>
      <c r="R201" t="str">
        <f t="shared" si="19"/>
        <v>rock</v>
      </c>
      <c r="S201" s="10">
        <f t="shared" si="20"/>
        <v>42192.208333333328</v>
      </c>
      <c r="T201" s="10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0.01</v>
      </c>
      <c r="P202" s="6">
        <f t="shared" si="23"/>
        <v>0.01</v>
      </c>
      <c r="Q202" t="str">
        <f t="shared" si="18"/>
        <v>theater</v>
      </c>
      <c r="R202" t="str">
        <f t="shared" si="19"/>
        <v>plays</v>
      </c>
      <c r="S202" s="10">
        <f t="shared" si="20"/>
        <v>40262.208333333336</v>
      </c>
      <c r="T202" s="10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7.4761904761904766E-2</v>
      </c>
      <c r="P203" s="6">
        <f t="shared" si="23"/>
        <v>7.4761904761904766E-2</v>
      </c>
      <c r="Q203" t="str">
        <f t="shared" si="18"/>
        <v>technology</v>
      </c>
      <c r="R203" t="str">
        <f t="shared" si="19"/>
        <v>web</v>
      </c>
      <c r="S203" s="10">
        <f t="shared" si="20"/>
        <v>41845.208333333336</v>
      </c>
      <c r="T203" s="10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9.8795180722891559E-3</v>
      </c>
      <c r="P204" s="6">
        <f t="shared" si="23"/>
        <v>9.8795180722891559E-3</v>
      </c>
      <c r="Q204" t="str">
        <f t="shared" si="18"/>
        <v>food</v>
      </c>
      <c r="R204" t="str">
        <f t="shared" si="19"/>
        <v>food trucks</v>
      </c>
      <c r="S204" s="10">
        <f t="shared" si="20"/>
        <v>40818.208333333336</v>
      </c>
      <c r="T204" s="10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3.1257817929117443E-2</v>
      </c>
      <c r="P205" s="6">
        <f t="shared" si="23"/>
        <v>3.1257817929117443E-2</v>
      </c>
      <c r="Q205" t="str">
        <f t="shared" si="18"/>
        <v>theater</v>
      </c>
      <c r="R205" t="str">
        <f t="shared" si="19"/>
        <v>plays</v>
      </c>
      <c r="S205" s="10">
        <f t="shared" si="20"/>
        <v>42752.25</v>
      </c>
      <c r="T205" s="10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5.3333333333333336E-4</v>
      </c>
      <c r="P206" s="6">
        <f t="shared" si="23"/>
        <v>5.3333333333333336E-4</v>
      </c>
      <c r="Q206" t="str">
        <f t="shared" si="18"/>
        <v>music</v>
      </c>
      <c r="R206" t="str">
        <f t="shared" si="19"/>
        <v>jazz</v>
      </c>
      <c r="S206" s="10">
        <f t="shared" si="20"/>
        <v>40636.208333333336</v>
      </c>
      <c r="T206" s="10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6.1538461538461542E-2</v>
      </c>
      <c r="P207" s="6">
        <f t="shared" si="23"/>
        <v>6.1538461538461542E-2</v>
      </c>
      <c r="Q207" t="str">
        <f t="shared" si="18"/>
        <v>theater</v>
      </c>
      <c r="R207" t="str">
        <f t="shared" si="19"/>
        <v>plays</v>
      </c>
      <c r="S207" s="10">
        <f t="shared" si="20"/>
        <v>43390.208333333328</v>
      </c>
      <c r="T207" s="10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6.3333333333333332E-3</v>
      </c>
      <c r="P208" s="6">
        <f t="shared" si="23"/>
        <v>6.3333333333333332E-3</v>
      </c>
      <c r="Q208" t="str">
        <f t="shared" si="18"/>
        <v>publishing</v>
      </c>
      <c r="R208" t="str">
        <f t="shared" si="19"/>
        <v>fiction</v>
      </c>
      <c r="S208" s="10">
        <f t="shared" si="20"/>
        <v>40236.25</v>
      </c>
      <c r="T208" s="10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4.2999999999999997E-2</v>
      </c>
      <c r="P209" s="6">
        <f t="shared" si="23"/>
        <v>4.2999999999999997E-2</v>
      </c>
      <c r="Q209" t="str">
        <f t="shared" si="18"/>
        <v>music</v>
      </c>
      <c r="R209" t="str">
        <f t="shared" si="19"/>
        <v>rock</v>
      </c>
      <c r="S209" s="10">
        <f t="shared" si="20"/>
        <v>43340.208333333328</v>
      </c>
      <c r="T209" s="10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1.0426612493651601E-2</v>
      </c>
      <c r="P210" s="6">
        <f t="shared" si="23"/>
        <v>1.0426612493651601E-2</v>
      </c>
      <c r="Q210" t="str">
        <f t="shared" si="18"/>
        <v>film &amp; video</v>
      </c>
      <c r="R210" t="str">
        <f t="shared" si="19"/>
        <v>documentary</v>
      </c>
      <c r="S210" s="10">
        <f t="shared" si="20"/>
        <v>43048.25</v>
      </c>
      <c r="T210" s="10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4.1542416452442161E-3</v>
      </c>
      <c r="P211" s="6">
        <f t="shared" si="23"/>
        <v>4.1542416452442161E-3</v>
      </c>
      <c r="Q211" t="str">
        <f t="shared" si="18"/>
        <v>film &amp; video</v>
      </c>
      <c r="R211" t="str">
        <f t="shared" si="19"/>
        <v>documentary</v>
      </c>
      <c r="S211" s="10">
        <f t="shared" si="20"/>
        <v>42496.208333333328</v>
      </c>
      <c r="T211" s="10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2.404255319148936E-2</v>
      </c>
      <c r="P212" s="6">
        <f t="shared" si="23"/>
        <v>2.404255319148936E-2</v>
      </c>
      <c r="Q212" t="str">
        <f t="shared" si="18"/>
        <v>film &amp; video</v>
      </c>
      <c r="R212" t="str">
        <f t="shared" si="19"/>
        <v>science fiction</v>
      </c>
      <c r="S212" s="10">
        <f t="shared" si="20"/>
        <v>42797.25</v>
      </c>
      <c r="T212" s="10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1.5565134099616858E-2</v>
      </c>
      <c r="P213" s="6">
        <f t="shared" si="23"/>
        <v>1.5565134099616858E-2</v>
      </c>
      <c r="Q213" t="str">
        <f t="shared" si="18"/>
        <v>theater</v>
      </c>
      <c r="R213" t="str">
        <f t="shared" si="19"/>
        <v>plays</v>
      </c>
      <c r="S213" s="10">
        <f t="shared" si="20"/>
        <v>41513.208333333336</v>
      </c>
      <c r="T213" s="10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2.074074074074074E-2</v>
      </c>
      <c r="P214" s="6">
        <f t="shared" si="23"/>
        <v>2.074074074074074E-2</v>
      </c>
      <c r="Q214" t="str">
        <f t="shared" si="18"/>
        <v>theater</v>
      </c>
      <c r="R214" t="str">
        <f t="shared" si="19"/>
        <v>plays</v>
      </c>
      <c r="S214" s="10">
        <f t="shared" si="20"/>
        <v>43814.25</v>
      </c>
      <c r="T214" s="10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4.8794084186575652E-2</v>
      </c>
      <c r="P215" s="6">
        <f t="shared" si="23"/>
        <v>4.8794084186575652E-2</v>
      </c>
      <c r="Q215" t="str">
        <f t="shared" si="18"/>
        <v>music</v>
      </c>
      <c r="R215" t="str">
        <f t="shared" si="19"/>
        <v>indie rock</v>
      </c>
      <c r="S215" s="10">
        <f t="shared" si="20"/>
        <v>40488.208333333336</v>
      </c>
      <c r="T215" s="10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0.11785714285714285</v>
      </c>
      <c r="P216" s="6">
        <f t="shared" si="23"/>
        <v>0.11785714285714285</v>
      </c>
      <c r="Q216" t="str">
        <f t="shared" si="18"/>
        <v>music</v>
      </c>
      <c r="R216" t="str">
        <f t="shared" si="19"/>
        <v>rock</v>
      </c>
      <c r="S216" s="10">
        <f t="shared" si="20"/>
        <v>40409.208333333336</v>
      </c>
      <c r="T216" s="10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9.1198979591836733E-4</v>
      </c>
      <c r="P217" s="6">
        <f t="shared" si="23"/>
        <v>9.1198979591836733E-4</v>
      </c>
      <c r="Q217" t="str">
        <f t="shared" si="18"/>
        <v>theater</v>
      </c>
      <c r="R217" t="str">
        <f t="shared" si="19"/>
        <v>plays</v>
      </c>
      <c r="S217" s="10">
        <f t="shared" si="20"/>
        <v>43509.25</v>
      </c>
      <c r="T217" s="10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1.4913722267871816E-2</v>
      </c>
      <c r="P218" s="6">
        <f t="shared" si="23"/>
        <v>1.4913722267871816E-2</v>
      </c>
      <c r="Q218" t="str">
        <f t="shared" si="18"/>
        <v>theater</v>
      </c>
      <c r="R218" t="str">
        <f t="shared" si="19"/>
        <v>plays</v>
      </c>
      <c r="S218" s="10">
        <f t="shared" si="20"/>
        <v>40869.25</v>
      </c>
      <c r="T218" s="10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7.217928902627512E-3</v>
      </c>
      <c r="P219" s="6">
        <f t="shared" si="23"/>
        <v>7.217928902627512E-3</v>
      </c>
      <c r="Q219" t="str">
        <f t="shared" si="18"/>
        <v>film &amp; video</v>
      </c>
      <c r="R219" t="str">
        <f t="shared" si="19"/>
        <v>science fiction</v>
      </c>
      <c r="S219" s="10">
        <f t="shared" si="20"/>
        <v>43583.208333333328</v>
      </c>
      <c r="T219" s="10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6.9649122807017544E-2</v>
      </c>
      <c r="P220" s="6">
        <f t="shared" si="23"/>
        <v>6.9649122807017544E-2</v>
      </c>
      <c r="Q220" t="str">
        <f t="shared" si="18"/>
        <v>film &amp; video</v>
      </c>
      <c r="R220" t="str">
        <f t="shared" si="19"/>
        <v>shorts</v>
      </c>
      <c r="S220" s="10">
        <f t="shared" si="20"/>
        <v>40858.25</v>
      </c>
      <c r="T220" s="10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3.6906474820143885E-2</v>
      </c>
      <c r="P221" s="6">
        <f t="shared" si="23"/>
        <v>3.6906474820143885E-2</v>
      </c>
      <c r="Q221" t="str">
        <f t="shared" si="18"/>
        <v>film &amp; video</v>
      </c>
      <c r="R221" t="str">
        <f t="shared" si="19"/>
        <v>animation</v>
      </c>
      <c r="S221" s="10">
        <f t="shared" si="20"/>
        <v>41137.208333333336</v>
      </c>
      <c r="T221" s="10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2.1518987341772153E-3</v>
      </c>
      <c r="P222" s="6">
        <f t="shared" si="23"/>
        <v>2.1518987341772153E-3</v>
      </c>
      <c r="Q222" t="str">
        <f t="shared" si="18"/>
        <v>theater</v>
      </c>
      <c r="R222" t="str">
        <f t="shared" si="19"/>
        <v>plays</v>
      </c>
      <c r="S222" s="10">
        <f t="shared" si="20"/>
        <v>40725.208333333336</v>
      </c>
      <c r="T222" s="10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1.7934156378600824E-2</v>
      </c>
      <c r="P223" s="6">
        <f t="shared" si="23"/>
        <v>1.7934156378600824E-2</v>
      </c>
      <c r="Q223" t="str">
        <f t="shared" si="18"/>
        <v>food</v>
      </c>
      <c r="R223" t="str">
        <f t="shared" si="19"/>
        <v>food trucks</v>
      </c>
      <c r="S223" s="10">
        <f t="shared" si="20"/>
        <v>41081.208333333336</v>
      </c>
      <c r="T223" s="10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2.8750000000000001E-2</v>
      </c>
      <c r="P224" s="6">
        <f t="shared" si="23"/>
        <v>2.8750000000000001E-2</v>
      </c>
      <c r="Q224" t="str">
        <f t="shared" si="18"/>
        <v>photography</v>
      </c>
      <c r="R224" t="str">
        <f t="shared" si="19"/>
        <v>photography books</v>
      </c>
      <c r="S224" s="10">
        <f t="shared" si="20"/>
        <v>41914.208333333336</v>
      </c>
      <c r="T224" s="10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1.0664375715922108E-2</v>
      </c>
      <c r="P225" s="6">
        <f t="shared" si="23"/>
        <v>1.0664375715922108E-2</v>
      </c>
      <c r="Q225" t="str">
        <f t="shared" si="18"/>
        <v>theater</v>
      </c>
      <c r="R225" t="str">
        <f t="shared" si="19"/>
        <v>plays</v>
      </c>
      <c r="S225" s="10">
        <f t="shared" si="20"/>
        <v>42445.208333333328</v>
      </c>
      <c r="T225" s="10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7.7624190064794818E-2</v>
      </c>
      <c r="P226" s="6">
        <f t="shared" si="23"/>
        <v>7.7624190064794818E-2</v>
      </c>
      <c r="Q226" t="str">
        <f t="shared" si="18"/>
        <v>film &amp; video</v>
      </c>
      <c r="R226" t="str">
        <f t="shared" si="19"/>
        <v>science fiction</v>
      </c>
      <c r="S226" s="10">
        <f t="shared" si="20"/>
        <v>41906.208333333336</v>
      </c>
      <c r="T226" s="10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8.6725663716814158E-2</v>
      </c>
      <c r="P227" s="6">
        <f t="shared" si="23"/>
        <v>8.6725663716814158E-2</v>
      </c>
      <c r="Q227" t="str">
        <f t="shared" si="18"/>
        <v>music</v>
      </c>
      <c r="R227" t="str">
        <f t="shared" si="19"/>
        <v>rock</v>
      </c>
      <c r="S227" s="10">
        <f t="shared" si="20"/>
        <v>41762.208333333336</v>
      </c>
      <c r="T227" s="10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3.7333333333333336E-2</v>
      </c>
      <c r="P228" s="6">
        <f t="shared" si="23"/>
        <v>3.7333333333333336E-2</v>
      </c>
      <c r="Q228" t="str">
        <f t="shared" si="18"/>
        <v>photography</v>
      </c>
      <c r="R228" t="str">
        <f t="shared" si="19"/>
        <v>photography books</v>
      </c>
      <c r="S228" s="10">
        <f t="shared" si="20"/>
        <v>40276.208333333336</v>
      </c>
      <c r="T228" s="10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1.5484400656814451E-2</v>
      </c>
      <c r="P229" s="6">
        <f t="shared" si="23"/>
        <v>1.5484400656814451E-2</v>
      </c>
      <c r="Q229" t="str">
        <f t="shared" si="18"/>
        <v>games</v>
      </c>
      <c r="R229" t="str">
        <f t="shared" si="19"/>
        <v>mobile games</v>
      </c>
      <c r="S229" s="10">
        <f t="shared" si="20"/>
        <v>42139.208333333328</v>
      </c>
      <c r="T229" s="10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1.7897026831036982E-2</v>
      </c>
      <c r="P230" s="6">
        <f t="shared" si="23"/>
        <v>1.7897026831036982E-2</v>
      </c>
      <c r="Q230" t="str">
        <f t="shared" si="18"/>
        <v>film &amp; video</v>
      </c>
      <c r="R230" t="str">
        <f t="shared" si="19"/>
        <v>animation</v>
      </c>
      <c r="S230" s="10">
        <f t="shared" si="20"/>
        <v>42613.208333333328</v>
      </c>
      <c r="T230" s="10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2.9801401869158878E-2</v>
      </c>
      <c r="P231" s="6">
        <f t="shared" si="23"/>
        <v>2.9801401869158878E-2</v>
      </c>
      <c r="Q231" t="str">
        <f t="shared" si="18"/>
        <v>games</v>
      </c>
      <c r="R231" t="str">
        <f t="shared" si="19"/>
        <v>mobile games</v>
      </c>
      <c r="S231" s="10">
        <f t="shared" si="20"/>
        <v>42887.208333333328</v>
      </c>
      <c r="T231" s="10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4.2083333333333334E-2</v>
      </c>
      <c r="P232" s="6">
        <f t="shared" si="23"/>
        <v>4.2083333333333334E-2</v>
      </c>
      <c r="Q232" t="str">
        <f t="shared" si="18"/>
        <v>games</v>
      </c>
      <c r="R232" t="str">
        <f t="shared" si="19"/>
        <v>video games</v>
      </c>
      <c r="S232" s="10">
        <f t="shared" si="20"/>
        <v>43805.25</v>
      </c>
      <c r="T232" s="10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9.3055555555555548E-3</v>
      </c>
      <c r="P233" s="6">
        <f t="shared" si="23"/>
        <v>9.3055555555555548E-3</v>
      </c>
      <c r="Q233" t="str">
        <f t="shared" si="18"/>
        <v>theater</v>
      </c>
      <c r="R233" t="str">
        <f t="shared" si="19"/>
        <v>plays</v>
      </c>
      <c r="S233" s="10">
        <f t="shared" si="20"/>
        <v>41415.208333333336</v>
      </c>
      <c r="T233" s="10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2.7058823529411764E-2</v>
      </c>
      <c r="P234" s="6">
        <f t="shared" si="23"/>
        <v>2.7058823529411764E-2</v>
      </c>
      <c r="Q234" t="str">
        <f t="shared" si="18"/>
        <v>theater</v>
      </c>
      <c r="R234" t="str">
        <f t="shared" si="19"/>
        <v>plays</v>
      </c>
      <c r="S234" s="10">
        <f t="shared" si="20"/>
        <v>42576.208333333328</v>
      </c>
      <c r="T234" s="10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1.6315789473684211E-2</v>
      </c>
      <c r="P235" s="6">
        <f t="shared" si="23"/>
        <v>1.6315789473684211E-2</v>
      </c>
      <c r="Q235" t="str">
        <f t="shared" si="18"/>
        <v>film &amp; video</v>
      </c>
      <c r="R235" t="str">
        <f t="shared" si="19"/>
        <v>animation</v>
      </c>
      <c r="S235" s="10">
        <f t="shared" si="20"/>
        <v>40706.208333333336</v>
      </c>
      <c r="T235" s="10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1.9866666666666668E-2</v>
      </c>
      <c r="P236" s="6">
        <f t="shared" si="23"/>
        <v>1.9866666666666668E-2</v>
      </c>
      <c r="Q236" t="str">
        <f t="shared" si="18"/>
        <v>games</v>
      </c>
      <c r="R236" t="str">
        <f t="shared" si="19"/>
        <v>video games</v>
      </c>
      <c r="S236" s="10">
        <f t="shared" si="20"/>
        <v>42969.208333333328</v>
      </c>
      <c r="T236" s="10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1.0697674418604652E-2</v>
      </c>
      <c r="P237" s="6">
        <f t="shared" si="23"/>
        <v>1.0697674418604652E-2</v>
      </c>
      <c r="Q237" t="str">
        <f t="shared" si="18"/>
        <v>film &amp; video</v>
      </c>
      <c r="R237" t="str">
        <f t="shared" si="19"/>
        <v>animation</v>
      </c>
      <c r="S237" s="10">
        <f t="shared" si="20"/>
        <v>42779.25</v>
      </c>
      <c r="T237" s="10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1.4430379746835443E-3</v>
      </c>
      <c r="P238" s="6">
        <f t="shared" si="23"/>
        <v>1.4430379746835443E-3</v>
      </c>
      <c r="Q238" t="str">
        <f t="shared" si="18"/>
        <v>music</v>
      </c>
      <c r="R238" t="str">
        <f t="shared" si="19"/>
        <v>rock</v>
      </c>
      <c r="S238" s="10">
        <f t="shared" si="20"/>
        <v>43641.208333333328</v>
      </c>
      <c r="T238" s="10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3.5376344086021506E-2</v>
      </c>
      <c r="P239" s="6">
        <f t="shared" si="23"/>
        <v>3.5376344086021506E-2</v>
      </c>
      <c r="Q239" t="str">
        <f t="shared" si="18"/>
        <v>film &amp; video</v>
      </c>
      <c r="R239" t="str">
        <f t="shared" si="19"/>
        <v>animation</v>
      </c>
      <c r="S239" s="10">
        <f t="shared" si="20"/>
        <v>41754.208333333336</v>
      </c>
      <c r="T239" s="10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4.0416666666666663E-2</v>
      </c>
      <c r="P240" s="6">
        <f t="shared" si="23"/>
        <v>4.0416666666666663E-2</v>
      </c>
      <c r="Q240" t="str">
        <f t="shared" si="18"/>
        <v>theater</v>
      </c>
      <c r="R240" t="str">
        <f t="shared" si="19"/>
        <v>plays</v>
      </c>
      <c r="S240" s="10">
        <f t="shared" si="20"/>
        <v>43083.25</v>
      </c>
      <c r="T240" s="10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1.2812499999999999E-2</v>
      </c>
      <c r="P241" s="6">
        <f t="shared" si="23"/>
        <v>1.2812499999999999E-2</v>
      </c>
      <c r="Q241" t="str">
        <f t="shared" si="18"/>
        <v>technology</v>
      </c>
      <c r="R241" t="str">
        <f t="shared" si="19"/>
        <v>wearables</v>
      </c>
      <c r="S241" s="10">
        <f t="shared" si="20"/>
        <v>42245.208333333328</v>
      </c>
      <c r="T241" s="10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6.0680272108843539E-2</v>
      </c>
      <c r="P242" s="6">
        <f t="shared" si="23"/>
        <v>6.0680272108843539E-2</v>
      </c>
      <c r="Q242" t="str">
        <f t="shared" si="18"/>
        <v>theater</v>
      </c>
      <c r="R242" t="str">
        <f t="shared" si="19"/>
        <v>plays</v>
      </c>
      <c r="S242" s="10">
        <f t="shared" si="20"/>
        <v>40396.208333333336</v>
      </c>
      <c r="T242" s="10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9.9940652818991099E-3</v>
      </c>
      <c r="P243" s="6">
        <f t="shared" si="23"/>
        <v>9.9940652818991099E-3</v>
      </c>
      <c r="Q243" t="str">
        <f t="shared" si="18"/>
        <v>publishing</v>
      </c>
      <c r="R243" t="str">
        <f t="shared" si="19"/>
        <v>nonfiction</v>
      </c>
      <c r="S243" s="10">
        <f t="shared" si="20"/>
        <v>41742.208333333336</v>
      </c>
      <c r="T243" s="10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2.976190476190476E-2</v>
      </c>
      <c r="P244" s="6">
        <f t="shared" si="23"/>
        <v>2.976190476190476E-2</v>
      </c>
      <c r="Q244" t="str">
        <f t="shared" si="18"/>
        <v>music</v>
      </c>
      <c r="R244" t="str">
        <f t="shared" si="19"/>
        <v>rock</v>
      </c>
      <c r="S244" s="10">
        <f t="shared" si="20"/>
        <v>42865.208333333328</v>
      </c>
      <c r="T244" s="10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0.10347826086956521</v>
      </c>
      <c r="P245" s="6">
        <f t="shared" si="23"/>
        <v>0.10347826086956521</v>
      </c>
      <c r="Q245" t="str">
        <f t="shared" si="18"/>
        <v>theater</v>
      </c>
      <c r="R245" t="str">
        <f t="shared" si="19"/>
        <v>plays</v>
      </c>
      <c r="S245" s="10">
        <f t="shared" si="20"/>
        <v>43163.25</v>
      </c>
      <c r="T245" s="10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7.571428571428572E-2</v>
      </c>
      <c r="P246" s="6">
        <f t="shared" si="23"/>
        <v>7.571428571428572E-2</v>
      </c>
      <c r="Q246" t="str">
        <f t="shared" si="18"/>
        <v>theater</v>
      </c>
      <c r="R246" t="str">
        <f t="shared" si="19"/>
        <v>plays</v>
      </c>
      <c r="S246" s="10">
        <f t="shared" si="20"/>
        <v>41834.208333333336</v>
      </c>
      <c r="T246" s="10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7.379310344827586E-2</v>
      </c>
      <c r="P247" s="6">
        <f t="shared" si="23"/>
        <v>7.379310344827586E-2</v>
      </c>
      <c r="Q247" t="str">
        <f t="shared" si="18"/>
        <v>theater</v>
      </c>
      <c r="R247" t="str">
        <f t="shared" si="19"/>
        <v>plays</v>
      </c>
      <c r="S247" s="10">
        <f t="shared" si="20"/>
        <v>41736.208333333336</v>
      </c>
      <c r="T247" s="10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4.9333333333333333E-2</v>
      </c>
      <c r="P248" s="6">
        <f t="shared" si="23"/>
        <v>4.9333333333333333E-2</v>
      </c>
      <c r="Q248" t="str">
        <f t="shared" si="18"/>
        <v>technology</v>
      </c>
      <c r="R248" t="str">
        <f t="shared" si="19"/>
        <v>web</v>
      </c>
      <c r="S248" s="10">
        <f t="shared" si="20"/>
        <v>41491.208333333336</v>
      </c>
      <c r="T248" s="10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9.5151515151515154E-2</v>
      </c>
      <c r="P249" s="6">
        <f t="shared" si="23"/>
        <v>9.5151515151515154E-2</v>
      </c>
      <c r="Q249" t="str">
        <f t="shared" si="18"/>
        <v>publishing</v>
      </c>
      <c r="R249" t="str">
        <f t="shared" si="19"/>
        <v>fiction</v>
      </c>
      <c r="S249" s="10">
        <f t="shared" si="20"/>
        <v>42726.25</v>
      </c>
      <c r="T249" s="10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3.5161290322580648E-2</v>
      </c>
      <c r="P250" s="6">
        <f t="shared" si="23"/>
        <v>3.5161290322580648E-2</v>
      </c>
      <c r="Q250" t="str">
        <f t="shared" si="18"/>
        <v>games</v>
      </c>
      <c r="R250" t="str">
        <f t="shared" si="19"/>
        <v>mobile games</v>
      </c>
      <c r="S250" s="10">
        <f t="shared" si="20"/>
        <v>42004.25</v>
      </c>
      <c r="T250" s="10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0.10512195121951219</v>
      </c>
      <c r="P251" s="6">
        <f t="shared" si="23"/>
        <v>0.10512195121951219</v>
      </c>
      <c r="Q251" t="str">
        <f t="shared" si="18"/>
        <v>publishing</v>
      </c>
      <c r="R251" t="str">
        <f t="shared" si="19"/>
        <v>translations</v>
      </c>
      <c r="S251" s="10">
        <f t="shared" si="20"/>
        <v>42006.25</v>
      </c>
      <c r="T251" s="10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0.01</v>
      </c>
      <c r="P252" s="6">
        <f t="shared" si="23"/>
        <v>0.01</v>
      </c>
      <c r="Q252" t="str">
        <f t="shared" si="18"/>
        <v>music</v>
      </c>
      <c r="R252" t="str">
        <f t="shared" si="19"/>
        <v>rock</v>
      </c>
      <c r="S252" s="10">
        <f t="shared" si="20"/>
        <v>40203.25</v>
      </c>
      <c r="T252" s="10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1.4225352112676056E-2</v>
      </c>
      <c r="P253" s="6">
        <f t="shared" si="23"/>
        <v>1.4225352112676056E-2</v>
      </c>
      <c r="Q253" t="str">
        <f t="shared" si="18"/>
        <v>theater</v>
      </c>
      <c r="R253" t="str">
        <f t="shared" si="19"/>
        <v>plays</v>
      </c>
      <c r="S253" s="10">
        <f t="shared" si="20"/>
        <v>41252.25</v>
      </c>
      <c r="T253" s="10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5.8999999999999997E-2</v>
      </c>
      <c r="P254" s="6">
        <f t="shared" si="23"/>
        <v>5.8999999999999997E-2</v>
      </c>
      <c r="Q254" t="str">
        <f t="shared" si="18"/>
        <v>theater</v>
      </c>
      <c r="R254" t="str">
        <f t="shared" si="19"/>
        <v>plays</v>
      </c>
      <c r="S254" s="10">
        <f t="shared" si="20"/>
        <v>41572.208333333336</v>
      </c>
      <c r="T254" s="10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1.0987654320987654E-2</v>
      </c>
      <c r="P255" s="6">
        <f t="shared" si="23"/>
        <v>1.0987654320987654E-2</v>
      </c>
      <c r="Q255" t="str">
        <f t="shared" si="18"/>
        <v>film &amp; video</v>
      </c>
      <c r="R255" t="str">
        <f t="shared" si="19"/>
        <v>drama</v>
      </c>
      <c r="S255" s="10">
        <f t="shared" si="20"/>
        <v>40641.208333333336</v>
      </c>
      <c r="T255" s="10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1.9130434782608695E-2</v>
      </c>
      <c r="P256" s="6">
        <f t="shared" si="23"/>
        <v>1.9130434782608695E-2</v>
      </c>
      <c r="Q256" t="str">
        <f t="shared" si="18"/>
        <v>publishing</v>
      </c>
      <c r="R256" t="str">
        <f t="shared" si="19"/>
        <v>nonfiction</v>
      </c>
      <c r="S256" s="10">
        <f t="shared" si="20"/>
        <v>42787.25</v>
      </c>
      <c r="T256" s="10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2.1080745341614908E-2</v>
      </c>
      <c r="P257" s="6">
        <f t="shared" si="23"/>
        <v>2.1080745341614908E-2</v>
      </c>
      <c r="Q257" t="str">
        <f t="shared" si="18"/>
        <v>music</v>
      </c>
      <c r="R257" t="str">
        <f t="shared" si="19"/>
        <v>rock</v>
      </c>
      <c r="S257" s="10">
        <f t="shared" si="20"/>
        <v>40590.25</v>
      </c>
      <c r="T257" s="10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3.6585365853658539E-3</v>
      </c>
      <c r="P258" s="6">
        <f t="shared" si="23"/>
        <v>3.6585365853658539E-3</v>
      </c>
      <c r="Q258" t="str">
        <f t="shared" si="18"/>
        <v>music</v>
      </c>
      <c r="R258" t="str">
        <f t="shared" si="19"/>
        <v>rock</v>
      </c>
      <c r="S258" s="10">
        <f t="shared" si="20"/>
        <v>42393.25</v>
      </c>
      <c r="T258" s="10">
        <f t="shared" si="2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1.6140350877192983E-2</v>
      </c>
      <c r="P259" s="6">
        <f t="shared" si="23"/>
        <v>1.6140350877192983E-2</v>
      </c>
      <c r="Q259" t="str">
        <f t="shared" ref="Q259:Q322" si="24">LEFT(N259,SEARCH("/",N259)-1)</f>
        <v>theater</v>
      </c>
      <c r="R259" t="str">
        <f t="shared" ref="R259:R322" si="25">RIGHT(N259,LEN(N259)-SEARCH("/",N259))</f>
        <v>plays</v>
      </c>
      <c r="S259" s="10">
        <f t="shared" ref="S259:S322" si="26">(((J259/60)/60)/24)+DATE(1970,1,1)</f>
        <v>41338.25</v>
      </c>
      <c r="T259" s="10">
        <f t="shared" ref="T259:T322" si="27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G260/D260</f>
        <v>3.7199999999999997E-2</v>
      </c>
      <c r="P260" s="6">
        <f t="shared" ref="P260:P323" si="29">G260/D260</f>
        <v>3.7199999999999997E-2</v>
      </c>
      <c r="Q260" t="str">
        <f t="shared" si="24"/>
        <v>theater</v>
      </c>
      <c r="R260" t="str">
        <f t="shared" si="25"/>
        <v>plays</v>
      </c>
      <c r="S260" s="10">
        <f t="shared" si="26"/>
        <v>42712.25</v>
      </c>
      <c r="T260" s="10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7.6666666666666661E-2</v>
      </c>
      <c r="P261" s="6">
        <f t="shared" si="29"/>
        <v>7.6666666666666661E-2</v>
      </c>
      <c r="Q261" t="str">
        <f t="shared" si="24"/>
        <v>photography</v>
      </c>
      <c r="R261" t="str">
        <f t="shared" si="25"/>
        <v>photography books</v>
      </c>
      <c r="S261" s="10">
        <f t="shared" si="26"/>
        <v>41251.25</v>
      </c>
      <c r="T261" s="10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4.1428571428571426E-2</v>
      </c>
      <c r="P262" s="6">
        <f t="shared" si="29"/>
        <v>4.1428571428571426E-2</v>
      </c>
      <c r="Q262" t="str">
        <f t="shared" si="24"/>
        <v>music</v>
      </c>
      <c r="R262" t="str">
        <f t="shared" si="25"/>
        <v>rock</v>
      </c>
      <c r="S262" s="10">
        <f t="shared" si="26"/>
        <v>41180.208333333336</v>
      </c>
      <c r="T262" s="10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5.3855278766310796E-3</v>
      </c>
      <c r="P263" s="6">
        <f t="shared" si="29"/>
        <v>5.3855278766310796E-3</v>
      </c>
      <c r="Q263" t="str">
        <f t="shared" si="24"/>
        <v>music</v>
      </c>
      <c r="R263" t="str">
        <f t="shared" si="25"/>
        <v>rock</v>
      </c>
      <c r="S263" s="10">
        <f t="shared" si="26"/>
        <v>40415.208333333336</v>
      </c>
      <c r="T263" s="10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6.2941176470588237E-2</v>
      </c>
      <c r="P264" s="6">
        <f t="shared" si="29"/>
        <v>6.2941176470588237E-2</v>
      </c>
      <c r="Q264" t="str">
        <f t="shared" si="24"/>
        <v>music</v>
      </c>
      <c r="R264" t="str">
        <f t="shared" si="25"/>
        <v>indie rock</v>
      </c>
      <c r="S264" s="10">
        <f t="shared" si="26"/>
        <v>40638.208333333336</v>
      </c>
      <c r="T264" s="10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6.8620689655172415E-2</v>
      </c>
      <c r="P265" s="6">
        <f t="shared" si="29"/>
        <v>6.8620689655172415E-2</v>
      </c>
      <c r="Q265" t="str">
        <f t="shared" si="24"/>
        <v>photography</v>
      </c>
      <c r="R265" t="str">
        <f t="shared" si="25"/>
        <v>photography books</v>
      </c>
      <c r="S265" s="10">
        <f t="shared" si="26"/>
        <v>40187.25</v>
      </c>
      <c r="T265" s="10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0.12087719298245614</v>
      </c>
      <c r="P266" s="6">
        <f t="shared" si="29"/>
        <v>0.12087719298245614</v>
      </c>
      <c r="Q266" t="str">
        <f t="shared" si="24"/>
        <v>theater</v>
      </c>
      <c r="R266" t="str">
        <f t="shared" si="25"/>
        <v>plays</v>
      </c>
      <c r="S266" s="10">
        <f t="shared" si="26"/>
        <v>41317.25</v>
      </c>
      <c r="T266" s="10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1.7551020408163264E-2</v>
      </c>
      <c r="P267" s="6">
        <f t="shared" si="29"/>
        <v>1.7551020408163264E-2</v>
      </c>
      <c r="Q267" t="str">
        <f t="shared" si="24"/>
        <v>theater</v>
      </c>
      <c r="R267" t="str">
        <f t="shared" si="25"/>
        <v>plays</v>
      </c>
      <c r="S267" s="10">
        <f t="shared" si="26"/>
        <v>42372.25</v>
      </c>
      <c r="T267" s="10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2.8436103663985701E-2</v>
      </c>
      <c r="P268" s="6">
        <f t="shared" si="29"/>
        <v>2.8436103663985701E-2</v>
      </c>
      <c r="Q268" t="str">
        <f t="shared" si="24"/>
        <v>music</v>
      </c>
      <c r="R268" t="str">
        <f t="shared" si="25"/>
        <v>jazz</v>
      </c>
      <c r="S268" s="10">
        <f t="shared" si="26"/>
        <v>41950.25</v>
      </c>
      <c r="T268" s="10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4.4935064935064932E-2</v>
      </c>
      <c r="P269" s="6">
        <f t="shared" si="29"/>
        <v>4.4935064935064932E-2</v>
      </c>
      <c r="Q269" t="str">
        <f t="shared" si="24"/>
        <v>theater</v>
      </c>
      <c r="R269" t="str">
        <f t="shared" si="25"/>
        <v>plays</v>
      </c>
      <c r="S269" s="10">
        <f t="shared" si="26"/>
        <v>41206.208333333336</v>
      </c>
      <c r="T269" s="10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3.2000000000000001E-2</v>
      </c>
      <c r="P270" s="6">
        <f t="shared" si="29"/>
        <v>3.2000000000000001E-2</v>
      </c>
      <c r="Q270" t="str">
        <f t="shared" si="24"/>
        <v>film &amp; video</v>
      </c>
      <c r="R270" t="str">
        <f t="shared" si="25"/>
        <v>documentary</v>
      </c>
      <c r="S270" s="10">
        <f t="shared" si="26"/>
        <v>41186.208333333336</v>
      </c>
      <c r="T270" s="10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2.4857142857142855E-2</v>
      </c>
      <c r="P271" s="6">
        <f t="shared" si="29"/>
        <v>2.4857142857142855E-2</v>
      </c>
      <c r="Q271" t="str">
        <f t="shared" si="24"/>
        <v>film &amp; video</v>
      </c>
      <c r="R271" t="str">
        <f t="shared" si="25"/>
        <v>television</v>
      </c>
      <c r="S271" s="10">
        <f t="shared" si="26"/>
        <v>43496.25</v>
      </c>
      <c r="T271" s="10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1.0868315123634273E-2</v>
      </c>
      <c r="P272" s="6">
        <f t="shared" si="29"/>
        <v>1.0868315123634273E-2</v>
      </c>
      <c r="Q272" t="str">
        <f t="shared" si="24"/>
        <v>games</v>
      </c>
      <c r="R272" t="str">
        <f t="shared" si="25"/>
        <v>video games</v>
      </c>
      <c r="S272" s="10">
        <f t="shared" si="26"/>
        <v>40514.25</v>
      </c>
      <c r="T272" s="10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3.9687703318152243E-4</v>
      </c>
      <c r="P273" s="6">
        <f t="shared" si="29"/>
        <v>3.9687703318152243E-4</v>
      </c>
      <c r="Q273" t="str">
        <f t="shared" si="24"/>
        <v>photography</v>
      </c>
      <c r="R273" t="str">
        <f t="shared" si="25"/>
        <v>photography books</v>
      </c>
      <c r="S273" s="10">
        <f t="shared" si="26"/>
        <v>42345.25</v>
      </c>
      <c r="T273" s="10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3.7064579256360079E-2</v>
      </c>
      <c r="P274" s="6">
        <f t="shared" si="29"/>
        <v>3.7064579256360079E-2</v>
      </c>
      <c r="Q274" t="str">
        <f t="shared" si="24"/>
        <v>theater</v>
      </c>
      <c r="R274" t="str">
        <f t="shared" si="25"/>
        <v>plays</v>
      </c>
      <c r="S274" s="10">
        <f t="shared" si="26"/>
        <v>43656.208333333328</v>
      </c>
      <c r="T274" s="10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3.6153846153846154E-2</v>
      </c>
      <c r="P275" s="6">
        <f t="shared" si="29"/>
        <v>3.6153846153846154E-2</v>
      </c>
      <c r="Q275" t="str">
        <f t="shared" si="24"/>
        <v>theater</v>
      </c>
      <c r="R275" t="str">
        <f t="shared" si="25"/>
        <v>plays</v>
      </c>
      <c r="S275" s="10">
        <f t="shared" si="26"/>
        <v>42995.208333333328</v>
      </c>
      <c r="T275" s="10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6.2500000000000003E-3</v>
      </c>
      <c r="P276" s="6">
        <f t="shared" si="29"/>
        <v>6.2500000000000003E-3</v>
      </c>
      <c r="Q276" t="str">
        <f t="shared" si="24"/>
        <v>theater</v>
      </c>
      <c r="R276" t="str">
        <f t="shared" si="25"/>
        <v>plays</v>
      </c>
      <c r="S276" s="10">
        <f t="shared" si="26"/>
        <v>43045.25</v>
      </c>
      <c r="T276" s="10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2.9743589743589743E-2</v>
      </c>
      <c r="P277" s="6">
        <f t="shared" si="29"/>
        <v>2.9743589743589743E-2</v>
      </c>
      <c r="Q277" t="str">
        <f t="shared" si="24"/>
        <v>publishing</v>
      </c>
      <c r="R277" t="str">
        <f t="shared" si="25"/>
        <v>translations</v>
      </c>
      <c r="S277" s="10">
        <f t="shared" si="26"/>
        <v>43561.208333333328</v>
      </c>
      <c r="T277" s="10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2.4181818181818183E-2</v>
      </c>
      <c r="P278" s="6">
        <f t="shared" si="29"/>
        <v>2.4181818181818183E-2</v>
      </c>
      <c r="Q278" t="str">
        <f t="shared" si="24"/>
        <v>games</v>
      </c>
      <c r="R278" t="str">
        <f t="shared" si="25"/>
        <v>video games</v>
      </c>
      <c r="S278" s="10">
        <f t="shared" si="26"/>
        <v>41018.208333333336</v>
      </c>
      <c r="T278" s="10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0.11857142857142858</v>
      </c>
      <c r="P279" s="6">
        <f t="shared" si="29"/>
        <v>0.11857142857142858</v>
      </c>
      <c r="Q279" t="str">
        <f t="shared" si="24"/>
        <v>theater</v>
      </c>
      <c r="R279" t="str">
        <f t="shared" si="25"/>
        <v>plays</v>
      </c>
      <c r="S279" s="10">
        <f t="shared" si="26"/>
        <v>40378.208333333336</v>
      </c>
      <c r="T279" s="10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3.3703703703703701E-2</v>
      </c>
      <c r="P280" s="6">
        <f t="shared" si="29"/>
        <v>3.3703703703703701E-2</v>
      </c>
      <c r="Q280" t="str">
        <f t="shared" si="24"/>
        <v>technology</v>
      </c>
      <c r="R280" t="str">
        <f t="shared" si="25"/>
        <v>web</v>
      </c>
      <c r="S280" s="10">
        <f t="shared" si="26"/>
        <v>41239.25</v>
      </c>
      <c r="T280" s="10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6.8250000000000005E-2</v>
      </c>
      <c r="P281" s="6">
        <f t="shared" si="29"/>
        <v>6.8250000000000005E-2</v>
      </c>
      <c r="Q281" t="str">
        <f t="shared" si="24"/>
        <v>theater</v>
      </c>
      <c r="R281" t="str">
        <f t="shared" si="25"/>
        <v>plays</v>
      </c>
      <c r="S281" s="10">
        <f t="shared" si="26"/>
        <v>43346.208333333328</v>
      </c>
      <c r="T281" s="10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0.15720000000000001</v>
      </c>
      <c r="P282" s="6">
        <f t="shared" si="29"/>
        <v>0.15720000000000001</v>
      </c>
      <c r="Q282" t="str">
        <f t="shared" si="24"/>
        <v>film &amp; video</v>
      </c>
      <c r="R282" t="str">
        <f t="shared" si="25"/>
        <v>animation</v>
      </c>
      <c r="S282" s="10">
        <f t="shared" si="26"/>
        <v>43060.25</v>
      </c>
      <c r="T282" s="10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1.2534954407294832E-2</v>
      </c>
      <c r="P283" s="6">
        <f t="shared" si="29"/>
        <v>1.2534954407294832E-2</v>
      </c>
      <c r="Q283" t="str">
        <f t="shared" si="24"/>
        <v>theater</v>
      </c>
      <c r="R283" t="str">
        <f t="shared" si="25"/>
        <v>plays</v>
      </c>
      <c r="S283" s="10">
        <f t="shared" si="26"/>
        <v>40979.25</v>
      </c>
      <c r="T283" s="10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1.5833333333333335E-2</v>
      </c>
      <c r="P284" s="6">
        <f t="shared" si="29"/>
        <v>1.5833333333333335E-2</v>
      </c>
      <c r="Q284" t="str">
        <f t="shared" si="24"/>
        <v>film &amp; video</v>
      </c>
      <c r="R284" t="str">
        <f t="shared" si="25"/>
        <v>television</v>
      </c>
      <c r="S284" s="10">
        <f t="shared" si="26"/>
        <v>42701.25</v>
      </c>
      <c r="T284" s="10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3.5802469135802471E-3</v>
      </c>
      <c r="P285" s="6">
        <f t="shared" si="29"/>
        <v>3.5802469135802471E-3</v>
      </c>
      <c r="Q285" t="str">
        <f t="shared" si="24"/>
        <v>music</v>
      </c>
      <c r="R285" t="str">
        <f t="shared" si="25"/>
        <v>rock</v>
      </c>
      <c r="S285" s="10">
        <f t="shared" si="26"/>
        <v>42520.208333333328</v>
      </c>
      <c r="T285" s="10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1.3469387755102041E-2</v>
      </c>
      <c r="P286" s="6">
        <f t="shared" si="29"/>
        <v>1.3469387755102041E-2</v>
      </c>
      <c r="Q286" t="str">
        <f t="shared" si="24"/>
        <v>technology</v>
      </c>
      <c r="R286" t="str">
        <f t="shared" si="25"/>
        <v>web</v>
      </c>
      <c r="S286" s="10">
        <f t="shared" si="26"/>
        <v>41030.208333333336</v>
      </c>
      <c r="T286" s="10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0.28222222222222221</v>
      </c>
      <c r="P287" s="6">
        <f t="shared" si="29"/>
        <v>0.28222222222222221</v>
      </c>
      <c r="Q287" t="str">
        <f t="shared" si="24"/>
        <v>theater</v>
      </c>
      <c r="R287" t="str">
        <f t="shared" si="25"/>
        <v>plays</v>
      </c>
      <c r="S287" s="10">
        <f t="shared" si="26"/>
        <v>42623.208333333328</v>
      </c>
      <c r="T287" s="10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1.6413916146297948E-3</v>
      </c>
      <c r="P288" s="6">
        <f t="shared" si="29"/>
        <v>1.6413916146297948E-3</v>
      </c>
      <c r="Q288" t="str">
        <f t="shared" si="24"/>
        <v>theater</v>
      </c>
      <c r="R288" t="str">
        <f t="shared" si="25"/>
        <v>plays</v>
      </c>
      <c r="S288" s="10">
        <f t="shared" si="26"/>
        <v>42697.25</v>
      </c>
      <c r="T288" s="10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2.7936507936507936E-2</v>
      </c>
      <c r="P289" s="6">
        <f t="shared" si="29"/>
        <v>2.7936507936507936E-2</v>
      </c>
      <c r="Q289" t="str">
        <f t="shared" si="24"/>
        <v>music</v>
      </c>
      <c r="R289" t="str">
        <f t="shared" si="25"/>
        <v>electric music</v>
      </c>
      <c r="S289" s="10">
        <f t="shared" si="26"/>
        <v>42122.208333333328</v>
      </c>
      <c r="T289" s="10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2.4464285714285713E-2</v>
      </c>
      <c r="P290" s="6">
        <f t="shared" si="29"/>
        <v>2.4464285714285713E-2</v>
      </c>
      <c r="Q290" t="str">
        <f t="shared" si="24"/>
        <v>music</v>
      </c>
      <c r="R290" t="str">
        <f t="shared" si="25"/>
        <v>metal</v>
      </c>
      <c r="S290" s="10">
        <f t="shared" si="26"/>
        <v>40982.208333333336</v>
      </c>
      <c r="T290" s="10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0.42125000000000001</v>
      </c>
      <c r="P291" s="6">
        <f t="shared" si="29"/>
        <v>0.42125000000000001</v>
      </c>
      <c r="Q291" t="str">
        <f t="shared" si="24"/>
        <v>theater</v>
      </c>
      <c r="R291" t="str">
        <f t="shared" si="25"/>
        <v>plays</v>
      </c>
      <c r="S291" s="10">
        <f t="shared" si="26"/>
        <v>42219.208333333328</v>
      </c>
      <c r="T291" s="10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5.3855278766310796E-3</v>
      </c>
      <c r="P292" s="6">
        <f t="shared" si="29"/>
        <v>5.3855278766310796E-3</v>
      </c>
      <c r="Q292" t="str">
        <f t="shared" si="24"/>
        <v>film &amp; video</v>
      </c>
      <c r="R292" t="str">
        <f t="shared" si="25"/>
        <v>documentary</v>
      </c>
      <c r="S292" s="10">
        <f t="shared" si="26"/>
        <v>41404.208333333336</v>
      </c>
      <c r="T292" s="10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5.9444444444444446E-2</v>
      </c>
      <c r="P293" s="6">
        <f t="shared" si="29"/>
        <v>5.9444444444444446E-2</v>
      </c>
      <c r="Q293" t="str">
        <f t="shared" si="24"/>
        <v>technology</v>
      </c>
      <c r="R293" t="str">
        <f t="shared" si="25"/>
        <v>web</v>
      </c>
      <c r="S293" s="10">
        <f t="shared" si="26"/>
        <v>40831.208333333336</v>
      </c>
      <c r="T293" s="10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1.3698630136986301E-3</v>
      </c>
      <c r="P294" s="6">
        <f t="shared" si="29"/>
        <v>1.3698630136986301E-3</v>
      </c>
      <c r="Q294" t="str">
        <f t="shared" si="24"/>
        <v>food</v>
      </c>
      <c r="R294" t="str">
        <f t="shared" si="25"/>
        <v>food trucks</v>
      </c>
      <c r="S294" s="10">
        <f t="shared" si="26"/>
        <v>40984.208333333336</v>
      </c>
      <c r="T294" s="10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4.9230769230769232E-3</v>
      </c>
      <c r="P295" s="6">
        <f t="shared" si="29"/>
        <v>4.9230769230769232E-3</v>
      </c>
      <c r="Q295" t="str">
        <f t="shared" si="24"/>
        <v>theater</v>
      </c>
      <c r="R295" t="str">
        <f t="shared" si="25"/>
        <v>plays</v>
      </c>
      <c r="S295" s="10">
        <f t="shared" si="26"/>
        <v>40456.208333333336</v>
      </c>
      <c r="T295" s="10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0.30499999999999999</v>
      </c>
      <c r="P296" s="6">
        <f t="shared" si="29"/>
        <v>0.30499999999999999</v>
      </c>
      <c r="Q296" t="str">
        <f t="shared" si="24"/>
        <v>theater</v>
      </c>
      <c r="R296" t="str">
        <f t="shared" si="25"/>
        <v>plays</v>
      </c>
      <c r="S296" s="10">
        <f t="shared" si="26"/>
        <v>43399.208333333328</v>
      </c>
      <c r="T296" s="10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9.901503369621565E-3</v>
      </c>
      <c r="P297" s="6">
        <f t="shared" si="29"/>
        <v>9.901503369621565E-3</v>
      </c>
      <c r="Q297" t="str">
        <f t="shared" si="24"/>
        <v>theater</v>
      </c>
      <c r="R297" t="str">
        <f t="shared" si="25"/>
        <v>plays</v>
      </c>
      <c r="S297" s="10">
        <f t="shared" si="26"/>
        <v>41562.208333333336</v>
      </c>
      <c r="T297" s="10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6.2295081967213119E-3</v>
      </c>
      <c r="P298" s="6">
        <f t="shared" si="29"/>
        <v>6.2295081967213119E-3</v>
      </c>
      <c r="Q298" t="str">
        <f t="shared" si="24"/>
        <v>theater</v>
      </c>
      <c r="R298" t="str">
        <f t="shared" si="25"/>
        <v>plays</v>
      </c>
      <c r="S298" s="10">
        <f t="shared" si="26"/>
        <v>43493.25</v>
      </c>
      <c r="T298" s="10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1.4444444444444444E-2</v>
      </c>
      <c r="P299" s="6">
        <f t="shared" si="29"/>
        <v>1.4444444444444444E-2</v>
      </c>
      <c r="Q299" t="str">
        <f t="shared" si="24"/>
        <v>theater</v>
      </c>
      <c r="R299" t="str">
        <f t="shared" si="25"/>
        <v>plays</v>
      </c>
      <c r="S299" s="10">
        <f t="shared" si="26"/>
        <v>41653.25</v>
      </c>
      <c r="T299" s="10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2.057142857142857E-2</v>
      </c>
      <c r="P300" s="6">
        <f t="shared" si="29"/>
        <v>2.057142857142857E-2</v>
      </c>
      <c r="Q300" t="str">
        <f t="shared" si="24"/>
        <v>music</v>
      </c>
      <c r="R300" t="str">
        <f t="shared" si="25"/>
        <v>rock</v>
      </c>
      <c r="S300" s="10">
        <f t="shared" si="26"/>
        <v>42426.25</v>
      </c>
      <c r="T300" s="10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1.2894736842105263E-2</v>
      </c>
      <c r="P301" s="6">
        <f t="shared" si="29"/>
        <v>1.2894736842105263E-2</v>
      </c>
      <c r="Q301" t="str">
        <f t="shared" si="24"/>
        <v>food</v>
      </c>
      <c r="R301" t="str">
        <f t="shared" si="25"/>
        <v>food trucks</v>
      </c>
      <c r="S301" s="10">
        <f t="shared" si="26"/>
        <v>42432.25</v>
      </c>
      <c r="T301" s="10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0.01</v>
      </c>
      <c r="P302" s="6">
        <f t="shared" si="29"/>
        <v>0.01</v>
      </c>
      <c r="Q302" t="str">
        <f t="shared" si="24"/>
        <v>publishing</v>
      </c>
      <c r="R302" t="str">
        <f t="shared" si="25"/>
        <v>nonfiction</v>
      </c>
      <c r="S302" s="10">
        <f t="shared" si="26"/>
        <v>42977.208333333328</v>
      </c>
      <c r="T302" s="10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0.32777777777777778</v>
      </c>
      <c r="P303" s="6">
        <f t="shared" si="29"/>
        <v>0.32777777777777778</v>
      </c>
      <c r="Q303" t="str">
        <f t="shared" si="24"/>
        <v>film &amp; video</v>
      </c>
      <c r="R303" t="str">
        <f t="shared" si="25"/>
        <v>documentary</v>
      </c>
      <c r="S303" s="10">
        <f t="shared" si="26"/>
        <v>42061.25</v>
      </c>
      <c r="T303" s="10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3.219448094612352E-3</v>
      </c>
      <c r="P304" s="6">
        <f t="shared" si="29"/>
        <v>3.219448094612352E-3</v>
      </c>
      <c r="Q304" t="str">
        <f t="shared" si="24"/>
        <v>theater</v>
      </c>
      <c r="R304" t="str">
        <f t="shared" si="25"/>
        <v>plays</v>
      </c>
      <c r="S304" s="10">
        <f t="shared" si="26"/>
        <v>43345.208333333328</v>
      </c>
      <c r="T304" s="10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9.4117647058823521E-3</v>
      </c>
      <c r="P305" s="6">
        <f t="shared" si="29"/>
        <v>9.4117647058823521E-3</v>
      </c>
      <c r="Q305" t="str">
        <f t="shared" si="24"/>
        <v>music</v>
      </c>
      <c r="R305" t="str">
        <f t="shared" si="25"/>
        <v>indie rock</v>
      </c>
      <c r="S305" s="10">
        <f t="shared" si="26"/>
        <v>42376.25</v>
      </c>
      <c r="T305" s="10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6.761904761904762E-2</v>
      </c>
      <c r="P306" s="6">
        <f t="shared" si="29"/>
        <v>6.761904761904762E-2</v>
      </c>
      <c r="Q306" t="str">
        <f t="shared" si="24"/>
        <v>film &amp; video</v>
      </c>
      <c r="R306" t="str">
        <f t="shared" si="25"/>
        <v>documentary</v>
      </c>
      <c r="S306" s="10">
        <f t="shared" si="26"/>
        <v>42589.208333333328</v>
      </c>
      <c r="T306" s="10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3.0357142857142857E-2</v>
      </c>
      <c r="P307" s="6">
        <f t="shared" si="29"/>
        <v>3.0357142857142857E-2</v>
      </c>
      <c r="Q307" t="str">
        <f t="shared" si="24"/>
        <v>theater</v>
      </c>
      <c r="R307" t="str">
        <f t="shared" si="25"/>
        <v>plays</v>
      </c>
      <c r="S307" s="10">
        <f t="shared" si="26"/>
        <v>42448.208333333328</v>
      </c>
      <c r="T307" s="10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1.0769230769230769E-3</v>
      </c>
      <c r="P308" s="6">
        <f t="shared" si="29"/>
        <v>1.0769230769230769E-3</v>
      </c>
      <c r="Q308" t="str">
        <f t="shared" si="24"/>
        <v>theater</v>
      </c>
      <c r="R308" t="str">
        <f t="shared" si="25"/>
        <v>plays</v>
      </c>
      <c r="S308" s="10">
        <f t="shared" si="26"/>
        <v>42930.208333333328</v>
      </c>
      <c r="T308" s="10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2.0030395136778116E-2</v>
      </c>
      <c r="P309" s="6">
        <f t="shared" si="29"/>
        <v>2.0030395136778116E-2</v>
      </c>
      <c r="Q309" t="str">
        <f t="shared" si="24"/>
        <v>publishing</v>
      </c>
      <c r="R309" t="str">
        <f t="shared" si="25"/>
        <v>fiction</v>
      </c>
      <c r="S309" s="10">
        <f t="shared" si="26"/>
        <v>41066.208333333336</v>
      </c>
      <c r="T309" s="10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6.7935702199661586E-3</v>
      </c>
      <c r="P310" s="6">
        <f t="shared" si="29"/>
        <v>6.7935702199661586E-3</v>
      </c>
      <c r="Q310" t="str">
        <f t="shared" si="24"/>
        <v>theater</v>
      </c>
      <c r="R310" t="str">
        <f t="shared" si="25"/>
        <v>plays</v>
      </c>
      <c r="S310" s="10">
        <f t="shared" si="26"/>
        <v>40651.208333333336</v>
      </c>
      <c r="T310" s="10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1.8292682926829267E-2</v>
      </c>
      <c r="P311" s="6">
        <f t="shared" si="29"/>
        <v>1.8292682926829267E-2</v>
      </c>
      <c r="Q311" t="str">
        <f t="shared" si="24"/>
        <v>music</v>
      </c>
      <c r="R311" t="str">
        <f t="shared" si="25"/>
        <v>indie rock</v>
      </c>
      <c r="S311" s="10">
        <f t="shared" si="26"/>
        <v>40807.208333333336</v>
      </c>
      <c r="T311" s="10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2.0512820512820513E-3</v>
      </c>
      <c r="P312" s="6">
        <f t="shared" si="29"/>
        <v>2.0512820512820513E-3</v>
      </c>
      <c r="Q312" t="str">
        <f t="shared" si="24"/>
        <v>games</v>
      </c>
      <c r="R312" t="str">
        <f t="shared" si="25"/>
        <v>video games</v>
      </c>
      <c r="S312" s="10">
        <f t="shared" si="26"/>
        <v>40277.208333333336</v>
      </c>
      <c r="T312" s="10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1.9206349206349206E-2</v>
      </c>
      <c r="P313" s="6">
        <f t="shared" si="29"/>
        <v>1.9206349206349206E-2</v>
      </c>
      <c r="Q313" t="str">
        <f t="shared" si="24"/>
        <v>theater</v>
      </c>
      <c r="R313" t="str">
        <f t="shared" si="25"/>
        <v>plays</v>
      </c>
      <c r="S313" s="10">
        <f t="shared" si="26"/>
        <v>40590.25</v>
      </c>
      <c r="T313" s="10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6.3316412859560064E-2</v>
      </c>
      <c r="P314" s="6">
        <f t="shared" si="29"/>
        <v>6.3316412859560064E-2</v>
      </c>
      <c r="Q314" t="str">
        <f t="shared" si="24"/>
        <v>theater</v>
      </c>
      <c r="R314" t="str">
        <f t="shared" si="25"/>
        <v>plays</v>
      </c>
      <c r="S314" s="10">
        <f t="shared" si="26"/>
        <v>41572.208333333336</v>
      </c>
      <c r="T314" s="10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0.10136363636363636</v>
      </c>
      <c r="P315" s="6">
        <f t="shared" si="29"/>
        <v>0.10136363636363636</v>
      </c>
      <c r="Q315" t="str">
        <f t="shared" si="24"/>
        <v>music</v>
      </c>
      <c r="R315" t="str">
        <f t="shared" si="25"/>
        <v>rock</v>
      </c>
      <c r="S315" s="10">
        <f t="shared" si="26"/>
        <v>40966.25</v>
      </c>
      <c r="T315" s="10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9.5000000000000001E-2</v>
      </c>
      <c r="P316" s="6">
        <f t="shared" si="29"/>
        <v>9.5000000000000001E-2</v>
      </c>
      <c r="Q316" t="str">
        <f t="shared" si="24"/>
        <v>film &amp; video</v>
      </c>
      <c r="R316" t="str">
        <f t="shared" si="25"/>
        <v>documentary</v>
      </c>
      <c r="S316" s="10">
        <f t="shared" si="26"/>
        <v>43536.208333333328</v>
      </c>
      <c r="T316" s="10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3.2631578947368419E-3</v>
      </c>
      <c r="P317" s="6">
        <f t="shared" si="29"/>
        <v>3.2631578947368419E-3</v>
      </c>
      <c r="Q317" t="str">
        <f t="shared" si="24"/>
        <v>theater</v>
      </c>
      <c r="R317" t="str">
        <f t="shared" si="25"/>
        <v>plays</v>
      </c>
      <c r="S317" s="10">
        <f t="shared" si="26"/>
        <v>41783.208333333336</v>
      </c>
      <c r="T317" s="10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1.125E-2</v>
      </c>
      <c r="P318" s="6">
        <f t="shared" si="29"/>
        <v>1.125E-2</v>
      </c>
      <c r="Q318" t="str">
        <f t="shared" si="24"/>
        <v>food</v>
      </c>
      <c r="R318" t="str">
        <f t="shared" si="25"/>
        <v>food trucks</v>
      </c>
      <c r="S318" s="10">
        <f t="shared" si="26"/>
        <v>43788.25</v>
      </c>
      <c r="T318" s="10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4.5454545454545452E-3</v>
      </c>
      <c r="P319" s="6">
        <f t="shared" si="29"/>
        <v>4.5454545454545452E-3</v>
      </c>
      <c r="Q319" t="str">
        <f t="shared" si="24"/>
        <v>theater</v>
      </c>
      <c r="R319" t="str">
        <f t="shared" si="25"/>
        <v>plays</v>
      </c>
      <c r="S319" s="10">
        <f t="shared" si="26"/>
        <v>42869.208333333328</v>
      </c>
      <c r="T319" s="10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2.9824561403508773E-3</v>
      </c>
      <c r="P320" s="6">
        <f t="shared" si="29"/>
        <v>2.9824561403508773E-3</v>
      </c>
      <c r="Q320" t="str">
        <f t="shared" si="24"/>
        <v>music</v>
      </c>
      <c r="R320" t="str">
        <f t="shared" si="25"/>
        <v>rock</v>
      </c>
      <c r="S320" s="10">
        <f t="shared" si="26"/>
        <v>41684.25</v>
      </c>
      <c r="T320" s="10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7.619047619047619E-3</v>
      </c>
      <c r="P321" s="6">
        <f t="shared" si="29"/>
        <v>7.619047619047619E-3</v>
      </c>
      <c r="Q321" t="str">
        <f t="shared" si="24"/>
        <v>technology</v>
      </c>
      <c r="R321" t="str">
        <f t="shared" si="25"/>
        <v>web</v>
      </c>
      <c r="S321" s="10">
        <f t="shared" si="26"/>
        <v>40402.208333333336</v>
      </c>
      <c r="T321" s="10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9.4786729857819908E-4</v>
      </c>
      <c r="P322" s="6">
        <f t="shared" si="29"/>
        <v>9.4786729857819908E-4</v>
      </c>
      <c r="Q322" t="str">
        <f t="shared" si="24"/>
        <v>publishing</v>
      </c>
      <c r="R322" t="str">
        <f t="shared" si="25"/>
        <v>fiction</v>
      </c>
      <c r="S322" s="10">
        <f t="shared" si="26"/>
        <v>40673.208333333336</v>
      </c>
      <c r="T322" s="10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1.4483568075117371E-2</v>
      </c>
      <c r="P323" s="6">
        <f t="shared" si="29"/>
        <v>1.4483568075117371E-2</v>
      </c>
      <c r="Q323" t="str">
        <f t="shared" ref="Q323:Q386" si="30">LEFT(N323,SEARCH("/",N323)-1)</f>
        <v>film &amp; video</v>
      </c>
      <c r="R323" t="str">
        <f t="shared" ref="R323:R386" si="31">RIGHT(N323,LEN(N323)-SEARCH("/",N323))</f>
        <v>shorts</v>
      </c>
      <c r="S323" s="10">
        <f t="shared" ref="S323:S386" si="32">(((J323/60)/60)/24)+DATE(1970,1,1)</f>
        <v>40634.208333333336</v>
      </c>
      <c r="T323" s="10">
        <f t="shared" ref="T323:T386" si="3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G324/D324</f>
        <v>4.3833757421543683E-2</v>
      </c>
      <c r="P324" s="6">
        <f t="shared" ref="P324:P387" si="35">G324/D324</f>
        <v>4.3833757421543683E-2</v>
      </c>
      <c r="Q324" t="str">
        <f t="shared" si="30"/>
        <v>theater</v>
      </c>
      <c r="R324" t="str">
        <f t="shared" si="31"/>
        <v>plays</v>
      </c>
      <c r="S324" s="10">
        <f t="shared" si="32"/>
        <v>40507.25</v>
      </c>
      <c r="T324" s="10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2.9213483146067415E-3</v>
      </c>
      <c r="P325" s="6">
        <f t="shared" si="35"/>
        <v>2.9213483146067415E-3</v>
      </c>
      <c r="Q325" t="str">
        <f t="shared" si="30"/>
        <v>film &amp; video</v>
      </c>
      <c r="R325" t="str">
        <f t="shared" si="31"/>
        <v>documentary</v>
      </c>
      <c r="S325" s="10">
        <f t="shared" si="32"/>
        <v>41725.208333333336</v>
      </c>
      <c r="T325" s="10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4.3239436619718311E-2</v>
      </c>
      <c r="P326" s="6">
        <f t="shared" si="35"/>
        <v>4.3239436619718311E-2</v>
      </c>
      <c r="Q326" t="str">
        <f t="shared" si="30"/>
        <v>theater</v>
      </c>
      <c r="R326" t="str">
        <f t="shared" si="31"/>
        <v>plays</v>
      </c>
      <c r="S326" s="10">
        <f t="shared" si="32"/>
        <v>42176.208333333328</v>
      </c>
      <c r="T326" s="10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1.123076923076923E-2</v>
      </c>
      <c r="P327" s="6">
        <f t="shared" si="35"/>
        <v>1.123076923076923E-2</v>
      </c>
      <c r="Q327" t="str">
        <f t="shared" si="30"/>
        <v>theater</v>
      </c>
      <c r="R327" t="str">
        <f t="shared" si="31"/>
        <v>plays</v>
      </c>
      <c r="S327" s="10">
        <f t="shared" si="32"/>
        <v>43267.208333333328</v>
      </c>
      <c r="T327" s="10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1.7777777777777778E-2</v>
      </c>
      <c r="P328" s="6">
        <f t="shared" si="35"/>
        <v>1.7777777777777778E-2</v>
      </c>
      <c r="Q328" t="str">
        <f t="shared" si="30"/>
        <v>film &amp; video</v>
      </c>
      <c r="R328" t="str">
        <f t="shared" si="31"/>
        <v>animation</v>
      </c>
      <c r="S328" s="10">
        <f t="shared" si="32"/>
        <v>42364.25</v>
      </c>
      <c r="T328" s="10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1.2692307692307692E-2</v>
      </c>
      <c r="P329" s="6">
        <f t="shared" si="35"/>
        <v>1.2692307692307692E-2</v>
      </c>
      <c r="Q329" t="str">
        <f t="shared" si="30"/>
        <v>theater</v>
      </c>
      <c r="R329" t="str">
        <f t="shared" si="31"/>
        <v>plays</v>
      </c>
      <c r="S329" s="10">
        <f t="shared" si="32"/>
        <v>43705.208333333328</v>
      </c>
      <c r="T329" s="10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2.4731509625126647E-2</v>
      </c>
      <c r="P330" s="6">
        <f t="shared" si="35"/>
        <v>2.4731509625126647E-2</v>
      </c>
      <c r="Q330" t="str">
        <f t="shared" si="30"/>
        <v>music</v>
      </c>
      <c r="R330" t="str">
        <f t="shared" si="31"/>
        <v>rock</v>
      </c>
      <c r="S330" s="10">
        <f t="shared" si="32"/>
        <v>43434.25</v>
      </c>
      <c r="T330" s="10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2.2494669509594881E-3</v>
      </c>
      <c r="P331" s="6">
        <f t="shared" si="35"/>
        <v>2.2494669509594881E-3</v>
      </c>
      <c r="Q331" t="str">
        <f t="shared" si="30"/>
        <v>games</v>
      </c>
      <c r="R331" t="str">
        <f t="shared" si="31"/>
        <v>video games</v>
      </c>
      <c r="S331" s="10">
        <f t="shared" si="32"/>
        <v>42716.25</v>
      </c>
      <c r="T331" s="10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4.1097922848664689E-2</v>
      </c>
      <c r="P332" s="6">
        <f t="shared" si="35"/>
        <v>4.1097922848664689E-2</v>
      </c>
      <c r="Q332" t="str">
        <f t="shared" si="30"/>
        <v>film &amp; video</v>
      </c>
      <c r="R332" t="str">
        <f t="shared" si="31"/>
        <v>documentary</v>
      </c>
      <c r="S332" s="10">
        <f t="shared" si="32"/>
        <v>43077.25</v>
      </c>
      <c r="T332" s="10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5.7575757575757579E-2</v>
      </c>
      <c r="P333" s="6">
        <f t="shared" si="35"/>
        <v>5.7575757575757579E-2</v>
      </c>
      <c r="Q333" t="str">
        <f t="shared" si="30"/>
        <v>food</v>
      </c>
      <c r="R333" t="str">
        <f t="shared" si="31"/>
        <v>food trucks</v>
      </c>
      <c r="S333" s="10">
        <f t="shared" si="32"/>
        <v>40896.25</v>
      </c>
      <c r="T333" s="10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2.2705314009661835E-2</v>
      </c>
      <c r="P334" s="6">
        <f t="shared" si="35"/>
        <v>2.2705314009661835E-2</v>
      </c>
      <c r="Q334" t="str">
        <f t="shared" si="30"/>
        <v>technology</v>
      </c>
      <c r="R334" t="str">
        <f t="shared" si="31"/>
        <v>wearables</v>
      </c>
      <c r="S334" s="10">
        <f t="shared" si="32"/>
        <v>41361.208333333336</v>
      </c>
      <c r="T334" s="10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2.6354166666666668E-2</v>
      </c>
      <c r="P335" s="6">
        <f t="shared" si="35"/>
        <v>2.6354166666666668E-2</v>
      </c>
      <c r="Q335" t="str">
        <f t="shared" si="30"/>
        <v>theater</v>
      </c>
      <c r="R335" t="str">
        <f t="shared" si="31"/>
        <v>plays</v>
      </c>
      <c r="S335" s="10">
        <f t="shared" si="32"/>
        <v>43424.25</v>
      </c>
      <c r="T335" s="10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1.6812688821752266E-2</v>
      </c>
      <c r="P336" s="6">
        <f t="shared" si="35"/>
        <v>1.6812688821752266E-2</v>
      </c>
      <c r="Q336" t="str">
        <f t="shared" si="30"/>
        <v>music</v>
      </c>
      <c r="R336" t="str">
        <f t="shared" si="31"/>
        <v>rock</v>
      </c>
      <c r="S336" s="10">
        <f t="shared" si="32"/>
        <v>43110.25</v>
      </c>
      <c r="T336" s="10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1.3135788262370541E-2</v>
      </c>
      <c r="P337" s="6">
        <f t="shared" si="35"/>
        <v>1.3135788262370541E-2</v>
      </c>
      <c r="Q337" t="str">
        <f t="shared" si="30"/>
        <v>music</v>
      </c>
      <c r="R337" t="str">
        <f t="shared" si="31"/>
        <v>rock</v>
      </c>
      <c r="S337" s="10">
        <f t="shared" si="32"/>
        <v>43784.25</v>
      </c>
      <c r="T337" s="10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1.5162659123055163E-2</v>
      </c>
      <c r="P338" s="6">
        <f t="shared" si="35"/>
        <v>1.5162659123055163E-2</v>
      </c>
      <c r="Q338" t="str">
        <f t="shared" si="30"/>
        <v>music</v>
      </c>
      <c r="R338" t="str">
        <f t="shared" si="31"/>
        <v>rock</v>
      </c>
      <c r="S338" s="10">
        <f t="shared" si="32"/>
        <v>40527.25</v>
      </c>
      <c r="T338" s="10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1.1587301587301587E-2</v>
      </c>
      <c r="P339" s="6">
        <f t="shared" si="35"/>
        <v>1.1587301587301587E-2</v>
      </c>
      <c r="Q339" t="str">
        <f t="shared" si="30"/>
        <v>theater</v>
      </c>
      <c r="R339" t="str">
        <f t="shared" si="31"/>
        <v>plays</v>
      </c>
      <c r="S339" s="10">
        <f t="shared" si="32"/>
        <v>43780.25</v>
      </c>
      <c r="T339" s="10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2.4212034383954154E-2</v>
      </c>
      <c r="P340" s="6">
        <f t="shared" si="35"/>
        <v>2.4212034383954154E-2</v>
      </c>
      <c r="Q340" t="str">
        <f t="shared" si="30"/>
        <v>theater</v>
      </c>
      <c r="R340" t="str">
        <f t="shared" si="31"/>
        <v>plays</v>
      </c>
      <c r="S340" s="10">
        <f t="shared" si="32"/>
        <v>40821.208333333336</v>
      </c>
      <c r="T340" s="10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9.5157740278796771E-3</v>
      </c>
      <c r="P341" s="6">
        <f t="shared" si="35"/>
        <v>9.5157740278796771E-3</v>
      </c>
      <c r="Q341" t="str">
        <f t="shared" si="30"/>
        <v>theater</v>
      </c>
      <c r="R341" t="str">
        <f t="shared" si="31"/>
        <v>plays</v>
      </c>
      <c r="S341" s="10">
        <f t="shared" si="32"/>
        <v>42949.208333333328</v>
      </c>
      <c r="T341" s="10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1.059299191374663E-2</v>
      </c>
      <c r="P342" s="6">
        <f t="shared" si="35"/>
        <v>1.059299191374663E-2</v>
      </c>
      <c r="Q342" t="str">
        <f t="shared" si="30"/>
        <v>photography</v>
      </c>
      <c r="R342" t="str">
        <f t="shared" si="31"/>
        <v>photography books</v>
      </c>
      <c r="S342" s="10">
        <f t="shared" si="32"/>
        <v>40889.25</v>
      </c>
      <c r="T342" s="10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1.0997375328083989E-2</v>
      </c>
      <c r="P343" s="6">
        <f t="shared" si="35"/>
        <v>1.0997375328083989E-2</v>
      </c>
      <c r="Q343" t="str">
        <f t="shared" si="30"/>
        <v>music</v>
      </c>
      <c r="R343" t="str">
        <f t="shared" si="31"/>
        <v>indie rock</v>
      </c>
      <c r="S343" s="10">
        <f t="shared" si="32"/>
        <v>42244.208333333328</v>
      </c>
      <c r="T343" s="10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6.8475991649269308E-3</v>
      </c>
      <c r="P344" s="6">
        <f t="shared" si="35"/>
        <v>6.8475991649269308E-3</v>
      </c>
      <c r="Q344" t="str">
        <f t="shared" si="30"/>
        <v>theater</v>
      </c>
      <c r="R344" t="str">
        <f t="shared" si="31"/>
        <v>plays</v>
      </c>
      <c r="S344" s="10">
        <f t="shared" si="32"/>
        <v>41475.208333333336</v>
      </c>
      <c r="T344" s="10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1.6333333333333332E-2</v>
      </c>
      <c r="P345" s="6">
        <f t="shared" si="35"/>
        <v>1.6333333333333332E-2</v>
      </c>
      <c r="Q345" t="str">
        <f t="shared" si="30"/>
        <v>theater</v>
      </c>
      <c r="R345" t="str">
        <f t="shared" si="31"/>
        <v>plays</v>
      </c>
      <c r="S345" s="10">
        <f t="shared" si="32"/>
        <v>41597.25</v>
      </c>
      <c r="T345" s="10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4.2004048582995951E-3</v>
      </c>
      <c r="P346" s="6">
        <f t="shared" si="35"/>
        <v>4.2004048582995951E-3</v>
      </c>
      <c r="Q346" t="str">
        <f t="shared" si="30"/>
        <v>games</v>
      </c>
      <c r="R346" t="str">
        <f t="shared" si="31"/>
        <v>video games</v>
      </c>
      <c r="S346" s="10">
        <f t="shared" si="32"/>
        <v>43122.25</v>
      </c>
      <c r="T346" s="10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2.1002538071065988E-3</v>
      </c>
      <c r="P347" s="6">
        <f t="shared" si="35"/>
        <v>2.1002538071065988E-3</v>
      </c>
      <c r="Q347" t="str">
        <f t="shared" si="30"/>
        <v>film &amp; video</v>
      </c>
      <c r="R347" t="str">
        <f t="shared" si="31"/>
        <v>drama</v>
      </c>
      <c r="S347" s="10">
        <f t="shared" si="32"/>
        <v>42194.208333333328</v>
      </c>
      <c r="T347" s="10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3.1250000000000002E-3</v>
      </c>
      <c r="P348" s="6">
        <f t="shared" si="35"/>
        <v>3.1250000000000002E-3</v>
      </c>
      <c r="Q348" t="str">
        <f t="shared" si="30"/>
        <v>music</v>
      </c>
      <c r="R348" t="str">
        <f t="shared" si="31"/>
        <v>indie rock</v>
      </c>
      <c r="S348" s="10">
        <f t="shared" si="32"/>
        <v>42971.208333333328</v>
      </c>
      <c r="T348" s="10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0.21222222222222223</v>
      </c>
      <c r="P349" s="6">
        <f t="shared" si="35"/>
        <v>0.21222222222222223</v>
      </c>
      <c r="Q349" t="str">
        <f t="shared" si="30"/>
        <v>technology</v>
      </c>
      <c r="R349" t="str">
        <f t="shared" si="31"/>
        <v>web</v>
      </c>
      <c r="S349" s="10">
        <f t="shared" si="32"/>
        <v>42046.25</v>
      </c>
      <c r="T349" s="10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1.7502512562814071E-2</v>
      </c>
      <c r="P350" s="6">
        <f t="shared" si="35"/>
        <v>1.7502512562814071E-2</v>
      </c>
      <c r="Q350" t="str">
        <f t="shared" si="30"/>
        <v>food</v>
      </c>
      <c r="R350" t="str">
        <f t="shared" si="31"/>
        <v>food trucks</v>
      </c>
      <c r="S350" s="10">
        <f t="shared" si="32"/>
        <v>42782.25</v>
      </c>
      <c r="T350" s="10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5.1050884955752213E-3</v>
      </c>
      <c r="P351" s="6">
        <f t="shared" si="35"/>
        <v>5.1050884955752213E-3</v>
      </c>
      <c r="Q351" t="str">
        <f t="shared" si="30"/>
        <v>theater</v>
      </c>
      <c r="R351" t="str">
        <f t="shared" si="31"/>
        <v>plays</v>
      </c>
      <c r="S351" s="10">
        <f t="shared" si="32"/>
        <v>42930.208333333328</v>
      </c>
      <c r="T351" s="10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0.01</v>
      </c>
      <c r="P352" s="6">
        <f t="shared" si="35"/>
        <v>0.01</v>
      </c>
      <c r="Q352" t="str">
        <f t="shared" si="30"/>
        <v>music</v>
      </c>
      <c r="R352" t="str">
        <f t="shared" si="31"/>
        <v>jazz</v>
      </c>
      <c r="S352" s="10">
        <f t="shared" si="32"/>
        <v>42144.208333333328</v>
      </c>
      <c r="T352" s="10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2.7165991902834009E-2</v>
      </c>
      <c r="P353" s="6">
        <f t="shared" si="35"/>
        <v>2.7165991902834009E-2</v>
      </c>
      <c r="Q353" t="str">
        <f t="shared" si="30"/>
        <v>music</v>
      </c>
      <c r="R353" t="str">
        <f t="shared" si="31"/>
        <v>rock</v>
      </c>
      <c r="S353" s="10">
        <f t="shared" si="32"/>
        <v>42240.208333333328</v>
      </c>
      <c r="T353" s="10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1.1785714285714287E-2</v>
      </c>
      <c r="P354" s="6">
        <f t="shared" si="35"/>
        <v>1.1785714285714287E-2</v>
      </c>
      <c r="Q354" t="str">
        <f t="shared" si="30"/>
        <v>theater</v>
      </c>
      <c r="R354" t="str">
        <f t="shared" si="31"/>
        <v>plays</v>
      </c>
      <c r="S354" s="10">
        <f t="shared" si="32"/>
        <v>42315.25</v>
      </c>
      <c r="T354" s="10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5.0684523809523811E-2</v>
      </c>
      <c r="P355" s="6">
        <f t="shared" si="35"/>
        <v>5.0684523809523811E-2</v>
      </c>
      <c r="Q355" t="str">
        <f t="shared" si="30"/>
        <v>theater</v>
      </c>
      <c r="R355" t="str">
        <f t="shared" si="31"/>
        <v>plays</v>
      </c>
      <c r="S355" s="10">
        <f t="shared" si="32"/>
        <v>43651.208333333328</v>
      </c>
      <c r="T355" s="10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1.3114754098360656E-2</v>
      </c>
      <c r="P356" s="6">
        <f t="shared" si="35"/>
        <v>1.3114754098360656E-2</v>
      </c>
      <c r="Q356" t="str">
        <f t="shared" si="30"/>
        <v>film &amp; video</v>
      </c>
      <c r="R356" t="str">
        <f t="shared" si="31"/>
        <v>documentary</v>
      </c>
      <c r="S356" s="10">
        <f t="shared" si="32"/>
        <v>41520.208333333336</v>
      </c>
      <c r="T356" s="10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2.2631578947368423E-2</v>
      </c>
      <c r="P357" s="6">
        <f t="shared" si="35"/>
        <v>2.2631578947368423E-2</v>
      </c>
      <c r="Q357" t="str">
        <f t="shared" si="30"/>
        <v>technology</v>
      </c>
      <c r="R357" t="str">
        <f t="shared" si="31"/>
        <v>wearables</v>
      </c>
      <c r="S357" s="10">
        <f t="shared" si="32"/>
        <v>42757.25</v>
      </c>
      <c r="T357" s="10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4.3010752688172043E-3</v>
      </c>
      <c r="P358" s="6">
        <f t="shared" si="35"/>
        <v>4.3010752688172043E-3</v>
      </c>
      <c r="Q358" t="str">
        <f t="shared" si="30"/>
        <v>theater</v>
      </c>
      <c r="R358" t="str">
        <f t="shared" si="31"/>
        <v>plays</v>
      </c>
      <c r="S358" s="10">
        <f t="shared" si="32"/>
        <v>40922.25</v>
      </c>
      <c r="T358" s="10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1.7826086956521738E-2</v>
      </c>
      <c r="P359" s="6">
        <f t="shared" si="35"/>
        <v>1.7826086956521738E-2</v>
      </c>
      <c r="Q359" t="str">
        <f t="shared" si="30"/>
        <v>games</v>
      </c>
      <c r="R359" t="str">
        <f t="shared" si="31"/>
        <v>video games</v>
      </c>
      <c r="S359" s="10">
        <f t="shared" si="32"/>
        <v>42250.208333333328</v>
      </c>
      <c r="T359" s="10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2.3711340206185568E-3</v>
      </c>
      <c r="P360" s="6">
        <f t="shared" si="35"/>
        <v>2.3711340206185568E-3</v>
      </c>
      <c r="Q360" t="str">
        <f t="shared" si="30"/>
        <v>photography</v>
      </c>
      <c r="R360" t="str">
        <f t="shared" si="31"/>
        <v>photography books</v>
      </c>
      <c r="S360" s="10">
        <f t="shared" si="32"/>
        <v>43322.208333333328</v>
      </c>
      <c r="T360" s="10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4.675E-2</v>
      </c>
      <c r="P361" s="6">
        <f t="shared" si="35"/>
        <v>4.675E-2</v>
      </c>
      <c r="Q361" t="str">
        <f t="shared" si="30"/>
        <v>film &amp; video</v>
      </c>
      <c r="R361" t="str">
        <f t="shared" si="31"/>
        <v>animation</v>
      </c>
      <c r="S361" s="10">
        <f t="shared" si="32"/>
        <v>40782.208333333336</v>
      </c>
      <c r="T361" s="10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4.8157453936348411E-2</v>
      </c>
      <c r="P362" s="6">
        <f t="shared" si="35"/>
        <v>4.8157453936348411E-2</v>
      </c>
      <c r="Q362" t="str">
        <f t="shared" si="30"/>
        <v>theater</v>
      </c>
      <c r="R362" t="str">
        <f t="shared" si="31"/>
        <v>plays</v>
      </c>
      <c r="S362" s="10">
        <f t="shared" si="32"/>
        <v>40544.25</v>
      </c>
      <c r="T362" s="10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1.6E-2</v>
      </c>
      <c r="P363" s="6">
        <f t="shared" si="35"/>
        <v>1.6E-2</v>
      </c>
      <c r="Q363" t="str">
        <f t="shared" si="30"/>
        <v>theater</v>
      </c>
      <c r="R363" t="str">
        <f t="shared" si="31"/>
        <v>plays</v>
      </c>
      <c r="S363" s="10">
        <f t="shared" si="32"/>
        <v>43015.208333333328</v>
      </c>
      <c r="T363" s="10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5.1621621621621622E-2</v>
      </c>
      <c r="P364" s="6">
        <f t="shared" si="35"/>
        <v>5.1621621621621622E-2</v>
      </c>
      <c r="Q364" t="str">
        <f t="shared" si="30"/>
        <v>music</v>
      </c>
      <c r="R364" t="str">
        <f t="shared" si="31"/>
        <v>rock</v>
      </c>
      <c r="S364" s="10">
        <f t="shared" si="32"/>
        <v>40570.25</v>
      </c>
      <c r="T364" s="10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2.6730769230769232E-2</v>
      </c>
      <c r="P365" s="6">
        <f t="shared" si="35"/>
        <v>2.6730769230769232E-2</v>
      </c>
      <c r="Q365" t="str">
        <f t="shared" si="30"/>
        <v>music</v>
      </c>
      <c r="R365" t="str">
        <f t="shared" si="31"/>
        <v>rock</v>
      </c>
      <c r="S365" s="10">
        <f t="shared" si="32"/>
        <v>40904.25</v>
      </c>
      <c r="T365" s="10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0.20666666666666667</v>
      </c>
      <c r="P366" s="6">
        <f t="shared" si="35"/>
        <v>0.20666666666666667</v>
      </c>
      <c r="Q366" t="str">
        <f t="shared" si="30"/>
        <v>music</v>
      </c>
      <c r="R366" t="str">
        <f t="shared" si="31"/>
        <v>indie rock</v>
      </c>
      <c r="S366" s="10">
        <f t="shared" si="32"/>
        <v>43164.25</v>
      </c>
      <c r="T366" s="10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7.0000000000000007E-2</v>
      </c>
      <c r="P367" s="6">
        <f t="shared" si="35"/>
        <v>7.0000000000000007E-2</v>
      </c>
      <c r="Q367" t="str">
        <f t="shared" si="30"/>
        <v>theater</v>
      </c>
      <c r="R367" t="str">
        <f t="shared" si="31"/>
        <v>plays</v>
      </c>
      <c r="S367" s="10">
        <f t="shared" si="32"/>
        <v>42733.25</v>
      </c>
      <c r="T367" s="10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5.6111111111111112E-2</v>
      </c>
      <c r="P368" s="6">
        <f t="shared" si="35"/>
        <v>5.6111111111111112E-2</v>
      </c>
      <c r="Q368" t="str">
        <f t="shared" si="30"/>
        <v>theater</v>
      </c>
      <c r="R368" t="str">
        <f t="shared" si="31"/>
        <v>plays</v>
      </c>
      <c r="S368" s="10">
        <f t="shared" si="32"/>
        <v>40546.25</v>
      </c>
      <c r="T368" s="10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7.575757575757576E-3</v>
      </c>
      <c r="P369" s="6">
        <f t="shared" si="35"/>
        <v>7.575757575757576E-3</v>
      </c>
      <c r="Q369" t="str">
        <f t="shared" si="30"/>
        <v>theater</v>
      </c>
      <c r="R369" t="str">
        <f t="shared" si="31"/>
        <v>plays</v>
      </c>
      <c r="S369" s="10">
        <f t="shared" si="32"/>
        <v>41930.208333333336</v>
      </c>
      <c r="T369" s="10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3.9615384615384615E-2</v>
      </c>
      <c r="P370" s="6">
        <f t="shared" si="35"/>
        <v>3.9615384615384615E-2</v>
      </c>
      <c r="Q370" t="str">
        <f t="shared" si="30"/>
        <v>film &amp; video</v>
      </c>
      <c r="R370" t="str">
        <f t="shared" si="31"/>
        <v>documentary</v>
      </c>
      <c r="S370" s="10">
        <f t="shared" si="32"/>
        <v>40464.208333333336</v>
      </c>
      <c r="T370" s="10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2.8518518518518519E-2</v>
      </c>
      <c r="P371" s="6">
        <f t="shared" si="35"/>
        <v>2.8518518518518519E-2</v>
      </c>
      <c r="Q371" t="str">
        <f t="shared" si="30"/>
        <v>film &amp; video</v>
      </c>
      <c r="R371" t="str">
        <f t="shared" si="31"/>
        <v>television</v>
      </c>
      <c r="S371" s="10">
        <f t="shared" si="32"/>
        <v>41308.25</v>
      </c>
      <c r="T371" s="10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5.3125556544968831E-2</v>
      </c>
      <c r="P372" s="6">
        <f t="shared" si="35"/>
        <v>5.3125556544968831E-2</v>
      </c>
      <c r="Q372" t="str">
        <f t="shared" si="30"/>
        <v>theater</v>
      </c>
      <c r="R372" t="str">
        <f t="shared" si="31"/>
        <v>plays</v>
      </c>
      <c r="S372" s="10">
        <f t="shared" si="32"/>
        <v>43570.208333333328</v>
      </c>
      <c r="T372" s="10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1.1501057082452431E-2</v>
      </c>
      <c r="P373" s="6">
        <f t="shared" si="35"/>
        <v>1.1501057082452431E-2</v>
      </c>
      <c r="Q373" t="str">
        <f t="shared" si="30"/>
        <v>theater</v>
      </c>
      <c r="R373" t="str">
        <f t="shared" si="31"/>
        <v>plays</v>
      </c>
      <c r="S373" s="10">
        <f t="shared" si="32"/>
        <v>42043.25</v>
      </c>
      <c r="T373" s="10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0.18777777777777777</v>
      </c>
      <c r="P374" s="6">
        <f t="shared" si="35"/>
        <v>0.18777777777777777</v>
      </c>
      <c r="Q374" t="str">
        <f t="shared" si="30"/>
        <v>film &amp; video</v>
      </c>
      <c r="R374" t="str">
        <f t="shared" si="31"/>
        <v>documentary</v>
      </c>
      <c r="S374" s="10">
        <f t="shared" si="32"/>
        <v>42012.25</v>
      </c>
      <c r="T374" s="10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9.3600000000000003E-2</v>
      </c>
      <c r="P375" s="6">
        <f t="shared" si="35"/>
        <v>9.3600000000000003E-2</v>
      </c>
      <c r="Q375" t="str">
        <f t="shared" si="30"/>
        <v>theater</v>
      </c>
      <c r="R375" t="str">
        <f t="shared" si="31"/>
        <v>plays</v>
      </c>
      <c r="S375" s="10">
        <f t="shared" si="32"/>
        <v>42964.208333333328</v>
      </c>
      <c r="T375" s="10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2.6344086021505377E-3</v>
      </c>
      <c r="P376" s="6">
        <f t="shared" si="35"/>
        <v>2.6344086021505377E-3</v>
      </c>
      <c r="Q376" t="str">
        <f t="shared" si="30"/>
        <v>film &amp; video</v>
      </c>
      <c r="R376" t="str">
        <f t="shared" si="31"/>
        <v>documentary</v>
      </c>
      <c r="S376" s="10">
        <f t="shared" si="32"/>
        <v>43476.25</v>
      </c>
      <c r="T376" s="10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9.2592592592592587E-3</v>
      </c>
      <c r="P377" s="6">
        <f t="shared" si="35"/>
        <v>9.2592592592592587E-3</v>
      </c>
      <c r="Q377" t="str">
        <f t="shared" si="30"/>
        <v>music</v>
      </c>
      <c r="R377" t="str">
        <f t="shared" si="31"/>
        <v>indie rock</v>
      </c>
      <c r="S377" s="10">
        <f t="shared" si="32"/>
        <v>42293.208333333328</v>
      </c>
      <c r="T377" s="10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3.8529411764705881E-2</v>
      </c>
      <c r="P378" s="6">
        <f t="shared" si="35"/>
        <v>3.8529411764705881E-2</v>
      </c>
      <c r="Q378" t="str">
        <f t="shared" si="30"/>
        <v>music</v>
      </c>
      <c r="R378" t="str">
        <f t="shared" si="31"/>
        <v>rock</v>
      </c>
      <c r="S378" s="10">
        <f t="shared" si="32"/>
        <v>41826.208333333336</v>
      </c>
      <c r="T378" s="10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2.5553319919517101E-3</v>
      </c>
      <c r="P379" s="6">
        <f t="shared" si="35"/>
        <v>2.5553319919517101E-3</v>
      </c>
      <c r="Q379" t="str">
        <f t="shared" si="30"/>
        <v>theater</v>
      </c>
      <c r="R379" t="str">
        <f t="shared" si="31"/>
        <v>plays</v>
      </c>
      <c r="S379" s="10">
        <f t="shared" si="32"/>
        <v>43760.208333333328</v>
      </c>
      <c r="T379" s="10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1.9921436588103253E-3</v>
      </c>
      <c r="P380" s="6">
        <f t="shared" si="35"/>
        <v>1.9921436588103253E-3</v>
      </c>
      <c r="Q380" t="str">
        <f t="shared" si="30"/>
        <v>film &amp; video</v>
      </c>
      <c r="R380" t="str">
        <f t="shared" si="31"/>
        <v>documentary</v>
      </c>
      <c r="S380" s="10">
        <f t="shared" si="32"/>
        <v>43241.208333333328</v>
      </c>
      <c r="T380" s="10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6.1111111111111114E-3</v>
      </c>
      <c r="P381" s="6">
        <f t="shared" si="35"/>
        <v>6.1111111111111114E-3</v>
      </c>
      <c r="Q381" t="str">
        <f t="shared" si="30"/>
        <v>theater</v>
      </c>
      <c r="R381" t="str">
        <f t="shared" si="31"/>
        <v>plays</v>
      </c>
      <c r="S381" s="10">
        <f t="shared" si="32"/>
        <v>40843.208333333336</v>
      </c>
      <c r="T381" s="10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3.3599999999999998E-2</v>
      </c>
      <c r="P382" s="6">
        <f t="shared" si="35"/>
        <v>3.3599999999999998E-2</v>
      </c>
      <c r="Q382" t="str">
        <f t="shared" si="30"/>
        <v>theater</v>
      </c>
      <c r="R382" t="str">
        <f t="shared" si="31"/>
        <v>plays</v>
      </c>
      <c r="S382" s="10">
        <f t="shared" si="32"/>
        <v>41448.208333333336</v>
      </c>
      <c r="T382" s="10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2.9245283018867925E-2</v>
      </c>
      <c r="P383" s="6">
        <f t="shared" si="35"/>
        <v>2.9245283018867925E-2</v>
      </c>
      <c r="Q383" t="str">
        <f t="shared" si="30"/>
        <v>theater</v>
      </c>
      <c r="R383" t="str">
        <f t="shared" si="31"/>
        <v>plays</v>
      </c>
      <c r="S383" s="10">
        <f t="shared" si="32"/>
        <v>42163.208333333328</v>
      </c>
      <c r="T383" s="10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7.3626373626373628E-3</v>
      </c>
      <c r="P384" s="6">
        <f t="shared" si="35"/>
        <v>7.3626373626373628E-3</v>
      </c>
      <c r="Q384" t="str">
        <f t="shared" si="30"/>
        <v>photography</v>
      </c>
      <c r="R384" t="str">
        <f t="shared" si="31"/>
        <v>photography books</v>
      </c>
      <c r="S384" s="10">
        <f t="shared" si="32"/>
        <v>43024.208333333328</v>
      </c>
      <c r="T384" s="10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0.03</v>
      </c>
      <c r="P385" s="6">
        <f t="shared" si="35"/>
        <v>0.03</v>
      </c>
      <c r="Q385" t="str">
        <f t="shared" si="30"/>
        <v>food</v>
      </c>
      <c r="R385" t="str">
        <f t="shared" si="31"/>
        <v>food trucks</v>
      </c>
      <c r="S385" s="10">
        <f t="shared" si="32"/>
        <v>43509.25</v>
      </c>
      <c r="T385" s="10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4.1949300699300703E-2</v>
      </c>
      <c r="P386" s="6">
        <f t="shared" si="35"/>
        <v>4.1949300699300703E-2</v>
      </c>
      <c r="Q386" t="str">
        <f t="shared" si="30"/>
        <v>film &amp; video</v>
      </c>
      <c r="R386" t="str">
        <f t="shared" si="31"/>
        <v>documentary</v>
      </c>
      <c r="S386" s="10">
        <f t="shared" si="32"/>
        <v>42776.25</v>
      </c>
      <c r="T386" s="10">
        <f t="shared" si="3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2.922879177377892E-2</v>
      </c>
      <c r="P387" s="6">
        <f t="shared" si="35"/>
        <v>2.922879177377892E-2</v>
      </c>
      <c r="Q387" t="str">
        <f t="shared" ref="Q387:Q450" si="36">LEFT(N387,SEARCH("/",N387)-1)</f>
        <v>publishing</v>
      </c>
      <c r="R387" t="str">
        <f t="shared" ref="R387:R450" si="37">RIGHT(N387,LEN(N387)-SEARCH("/",N387))</f>
        <v>nonfiction</v>
      </c>
      <c r="S387" s="10">
        <f t="shared" ref="S387:S450" si="38">(((J387/60)/60)/24)+DATE(1970,1,1)</f>
        <v>43553.208333333328</v>
      </c>
      <c r="T387" s="10">
        <f t="shared" ref="T387:T450" si="3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G388/D388</f>
        <v>7.8819188191881911E-3</v>
      </c>
      <c r="P388" s="6">
        <f t="shared" ref="P388:P451" si="41">G388/D388</f>
        <v>7.8819188191881911E-3</v>
      </c>
      <c r="Q388" t="str">
        <f t="shared" si="36"/>
        <v>theater</v>
      </c>
      <c r="R388" t="str">
        <f t="shared" si="37"/>
        <v>plays</v>
      </c>
      <c r="S388" s="10">
        <f t="shared" si="38"/>
        <v>40355.208333333336</v>
      </c>
      <c r="T388" s="10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3.8899082568807338E-3</v>
      </c>
      <c r="P389" s="6">
        <f t="shared" si="41"/>
        <v>3.8899082568807338E-3</v>
      </c>
      <c r="Q389" t="str">
        <f t="shared" si="36"/>
        <v>technology</v>
      </c>
      <c r="R389" t="str">
        <f t="shared" si="37"/>
        <v>wearables</v>
      </c>
      <c r="S389" s="10">
        <f t="shared" si="38"/>
        <v>41072.208333333336</v>
      </c>
      <c r="T389" s="10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1.2630662020905923E-3</v>
      </c>
      <c r="P390" s="6">
        <f t="shared" si="41"/>
        <v>1.2630662020905923E-3</v>
      </c>
      <c r="Q390" t="str">
        <f t="shared" si="36"/>
        <v>music</v>
      </c>
      <c r="R390" t="str">
        <f t="shared" si="37"/>
        <v>indie rock</v>
      </c>
      <c r="S390" s="10">
        <f t="shared" si="38"/>
        <v>40912.25</v>
      </c>
      <c r="T390" s="10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1.3879518072289156E-2</v>
      </c>
      <c r="P391" s="6">
        <f t="shared" si="41"/>
        <v>1.3879518072289156E-2</v>
      </c>
      <c r="Q391" t="str">
        <f t="shared" si="36"/>
        <v>theater</v>
      </c>
      <c r="R391" t="str">
        <f t="shared" si="37"/>
        <v>plays</v>
      </c>
      <c r="S391" s="10">
        <f t="shared" si="38"/>
        <v>40479.208333333336</v>
      </c>
      <c r="T391" s="10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2.0833333333333332E-2</v>
      </c>
      <c r="P392" s="6">
        <f t="shared" si="41"/>
        <v>2.0833333333333332E-2</v>
      </c>
      <c r="Q392" t="str">
        <f t="shared" si="36"/>
        <v>photography</v>
      </c>
      <c r="R392" t="str">
        <f t="shared" si="37"/>
        <v>photography books</v>
      </c>
      <c r="S392" s="10">
        <f t="shared" si="38"/>
        <v>41530.208333333336</v>
      </c>
      <c r="T392" s="10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2.5000000000000001E-3</v>
      </c>
      <c r="P393" s="6">
        <f t="shared" si="41"/>
        <v>2.5000000000000001E-3</v>
      </c>
      <c r="Q393" t="str">
        <f t="shared" si="36"/>
        <v>publishing</v>
      </c>
      <c r="R393" t="str">
        <f t="shared" si="37"/>
        <v>nonfiction</v>
      </c>
      <c r="S393" s="10">
        <f t="shared" si="38"/>
        <v>41653.25</v>
      </c>
      <c r="T393" s="10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1.5626822157434401E-2</v>
      </c>
      <c r="P394" s="6">
        <f t="shared" si="41"/>
        <v>1.5626822157434401E-2</v>
      </c>
      <c r="Q394" t="str">
        <f t="shared" si="36"/>
        <v>technology</v>
      </c>
      <c r="R394" t="str">
        <f t="shared" si="37"/>
        <v>wearables</v>
      </c>
      <c r="S394" s="10">
        <f t="shared" si="38"/>
        <v>40549.25</v>
      </c>
      <c r="T394" s="10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4.8710191082802549E-2</v>
      </c>
      <c r="P395" s="6">
        <f t="shared" si="41"/>
        <v>4.8710191082802549E-2</v>
      </c>
      <c r="Q395" t="str">
        <f t="shared" si="36"/>
        <v>music</v>
      </c>
      <c r="R395" t="str">
        <f t="shared" si="37"/>
        <v>jazz</v>
      </c>
      <c r="S395" s="10">
        <f t="shared" si="38"/>
        <v>42933.208333333328</v>
      </c>
      <c r="T395" s="10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4.2500000000000003E-2</v>
      </c>
      <c r="P396" s="6">
        <f t="shared" si="41"/>
        <v>4.2500000000000003E-2</v>
      </c>
      <c r="Q396" t="str">
        <f t="shared" si="36"/>
        <v>film &amp; video</v>
      </c>
      <c r="R396" t="str">
        <f t="shared" si="37"/>
        <v>documentary</v>
      </c>
      <c r="S396" s="10">
        <f t="shared" si="38"/>
        <v>41484.208333333336</v>
      </c>
      <c r="T396" s="10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3.0985915492957747E-2</v>
      </c>
      <c r="P397" s="6">
        <f t="shared" si="41"/>
        <v>3.0985915492957747E-2</v>
      </c>
      <c r="Q397" t="str">
        <f t="shared" si="36"/>
        <v>theater</v>
      </c>
      <c r="R397" t="str">
        <f t="shared" si="37"/>
        <v>plays</v>
      </c>
      <c r="S397" s="10">
        <f t="shared" si="38"/>
        <v>40885.25</v>
      </c>
      <c r="T397" s="10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3.4793926247288505E-2</v>
      </c>
      <c r="P398" s="6">
        <f t="shared" si="41"/>
        <v>3.4793926247288505E-2</v>
      </c>
      <c r="Q398" t="str">
        <f t="shared" si="36"/>
        <v>film &amp; video</v>
      </c>
      <c r="R398" t="str">
        <f t="shared" si="37"/>
        <v>drama</v>
      </c>
      <c r="S398" s="10">
        <f t="shared" si="38"/>
        <v>43378.208333333328</v>
      </c>
      <c r="T398" s="10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5.6049382716049381E-2</v>
      </c>
      <c r="P399" s="6">
        <f t="shared" si="41"/>
        <v>5.6049382716049381E-2</v>
      </c>
      <c r="Q399" t="str">
        <f t="shared" si="36"/>
        <v>music</v>
      </c>
      <c r="R399" t="str">
        <f t="shared" si="37"/>
        <v>rock</v>
      </c>
      <c r="S399" s="10">
        <f t="shared" si="38"/>
        <v>41417.208333333336</v>
      </c>
      <c r="T399" s="10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7.2352941176470592E-2</v>
      </c>
      <c r="P400" s="6">
        <f t="shared" si="41"/>
        <v>7.2352941176470592E-2</v>
      </c>
      <c r="Q400" t="str">
        <f t="shared" si="36"/>
        <v>film &amp; video</v>
      </c>
      <c r="R400" t="str">
        <f t="shared" si="37"/>
        <v>animation</v>
      </c>
      <c r="S400" s="10">
        <f t="shared" si="38"/>
        <v>43228.208333333328</v>
      </c>
      <c r="T400" s="10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9.6711202466598142E-3</v>
      </c>
      <c r="P401" s="6">
        <f t="shared" si="41"/>
        <v>9.6711202466598142E-3</v>
      </c>
      <c r="Q401" t="str">
        <f t="shared" si="36"/>
        <v>music</v>
      </c>
      <c r="R401" t="str">
        <f t="shared" si="37"/>
        <v>indie rock</v>
      </c>
      <c r="S401" s="10">
        <f t="shared" si="38"/>
        <v>40576.25</v>
      </c>
      <c r="T401" s="10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0.01</v>
      </c>
      <c r="P402" s="6">
        <f t="shared" si="41"/>
        <v>0.01</v>
      </c>
      <c r="Q402" t="str">
        <f t="shared" si="36"/>
        <v>photography</v>
      </c>
      <c r="R402" t="str">
        <f t="shared" si="37"/>
        <v>photography books</v>
      </c>
      <c r="S402" s="10">
        <f t="shared" si="38"/>
        <v>41502.208333333336</v>
      </c>
      <c r="T402" s="10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0.3322222222222222</v>
      </c>
      <c r="P403" s="6">
        <f t="shared" si="41"/>
        <v>0.3322222222222222</v>
      </c>
      <c r="Q403" t="str">
        <f t="shared" si="36"/>
        <v>theater</v>
      </c>
      <c r="R403" t="str">
        <f t="shared" si="37"/>
        <v>plays</v>
      </c>
      <c r="S403" s="10">
        <f t="shared" si="38"/>
        <v>43765.208333333328</v>
      </c>
      <c r="T403" s="10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5.4794520547945206E-3</v>
      </c>
      <c r="P404" s="6">
        <f t="shared" si="41"/>
        <v>5.4794520547945206E-3</v>
      </c>
      <c r="Q404" t="str">
        <f t="shared" si="36"/>
        <v>film &amp; video</v>
      </c>
      <c r="R404" t="str">
        <f t="shared" si="37"/>
        <v>shorts</v>
      </c>
      <c r="S404" s="10">
        <f t="shared" si="38"/>
        <v>40914.25</v>
      </c>
      <c r="T404" s="10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1.5398365679264555E-2</v>
      </c>
      <c r="P405" s="6">
        <f t="shared" si="41"/>
        <v>1.5398365679264555E-2</v>
      </c>
      <c r="Q405" t="str">
        <f t="shared" si="36"/>
        <v>theater</v>
      </c>
      <c r="R405" t="str">
        <f t="shared" si="37"/>
        <v>plays</v>
      </c>
      <c r="S405" s="10">
        <f t="shared" si="38"/>
        <v>40310.208333333336</v>
      </c>
      <c r="T405" s="10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4.5746421267893661E-2</v>
      </c>
      <c r="P406" s="6">
        <f t="shared" si="41"/>
        <v>4.5746421267893661E-2</v>
      </c>
      <c r="Q406" t="str">
        <f t="shared" si="36"/>
        <v>theater</v>
      </c>
      <c r="R406" t="str">
        <f t="shared" si="37"/>
        <v>plays</v>
      </c>
      <c r="S406" s="10">
        <f t="shared" si="38"/>
        <v>43053.25</v>
      </c>
      <c r="T406" s="10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1.4695945945945947E-2</v>
      </c>
      <c r="P407" s="6">
        <f t="shared" si="41"/>
        <v>1.4695945945945947E-2</v>
      </c>
      <c r="Q407" t="str">
        <f t="shared" si="36"/>
        <v>theater</v>
      </c>
      <c r="R407" t="str">
        <f t="shared" si="37"/>
        <v>plays</v>
      </c>
      <c r="S407" s="10">
        <f t="shared" si="38"/>
        <v>43255.208333333328</v>
      </c>
      <c r="T407" s="10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1.6412213740458016E-2</v>
      </c>
      <c r="P408" s="6">
        <f t="shared" si="41"/>
        <v>1.6412213740458016E-2</v>
      </c>
      <c r="Q408" t="str">
        <f t="shared" si="36"/>
        <v>film &amp; video</v>
      </c>
      <c r="R408" t="str">
        <f t="shared" si="37"/>
        <v>documentary</v>
      </c>
      <c r="S408" s="10">
        <f t="shared" si="38"/>
        <v>41304.25</v>
      </c>
      <c r="T408" s="10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0.1423529411764706</v>
      </c>
      <c r="P409" s="6">
        <f t="shared" si="41"/>
        <v>0.1423529411764706</v>
      </c>
      <c r="Q409" t="str">
        <f t="shared" si="36"/>
        <v>theater</v>
      </c>
      <c r="R409" t="str">
        <f t="shared" si="37"/>
        <v>plays</v>
      </c>
      <c r="S409" s="10">
        <f t="shared" si="38"/>
        <v>43751.208333333328</v>
      </c>
      <c r="T409" s="10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1.6739130434782607E-2</v>
      </c>
      <c r="P410" s="6">
        <f t="shared" si="41"/>
        <v>1.6739130434782607E-2</v>
      </c>
      <c r="Q410" t="str">
        <f t="shared" si="36"/>
        <v>film &amp; video</v>
      </c>
      <c r="R410" t="str">
        <f t="shared" si="37"/>
        <v>documentary</v>
      </c>
      <c r="S410" s="10">
        <f t="shared" si="38"/>
        <v>42541.208333333328</v>
      </c>
      <c r="T410" s="10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5.2654867256637164E-3</v>
      </c>
      <c r="P411" s="6">
        <f t="shared" si="41"/>
        <v>5.2654867256637164E-3</v>
      </c>
      <c r="Q411" t="str">
        <f t="shared" si="36"/>
        <v>music</v>
      </c>
      <c r="R411" t="str">
        <f t="shared" si="37"/>
        <v>rock</v>
      </c>
      <c r="S411" s="10">
        <f t="shared" si="38"/>
        <v>42843.208333333328</v>
      </c>
      <c r="T411" s="10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7.2283669486011715E-3</v>
      </c>
      <c r="P412" s="6">
        <f t="shared" si="41"/>
        <v>7.2283669486011715E-3</v>
      </c>
      <c r="Q412" t="str">
        <f t="shared" si="36"/>
        <v>games</v>
      </c>
      <c r="R412" t="str">
        <f t="shared" si="37"/>
        <v>mobile games</v>
      </c>
      <c r="S412" s="10">
        <f t="shared" si="38"/>
        <v>42122.208333333328</v>
      </c>
      <c r="T412" s="10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1.0512820512820513E-2</v>
      </c>
      <c r="P413" s="6">
        <f t="shared" si="41"/>
        <v>1.0512820512820513E-2</v>
      </c>
      <c r="Q413" t="str">
        <f t="shared" si="36"/>
        <v>theater</v>
      </c>
      <c r="R413" t="str">
        <f t="shared" si="37"/>
        <v>plays</v>
      </c>
      <c r="S413" s="10">
        <f t="shared" si="38"/>
        <v>42884.208333333328</v>
      </c>
      <c r="T413" s="10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6.3809523809523816E-2</v>
      </c>
      <c r="P414" s="6">
        <f t="shared" si="41"/>
        <v>6.3809523809523816E-2</v>
      </c>
      <c r="Q414" t="str">
        <f t="shared" si="36"/>
        <v>publishing</v>
      </c>
      <c r="R414" t="str">
        <f t="shared" si="37"/>
        <v>fiction</v>
      </c>
      <c r="S414" s="10">
        <f t="shared" si="38"/>
        <v>41642.25</v>
      </c>
      <c r="T414" s="10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5.7467018469656989E-3</v>
      </c>
      <c r="P415" s="6">
        <f t="shared" si="41"/>
        <v>5.7467018469656989E-3</v>
      </c>
      <c r="Q415" t="str">
        <f t="shared" si="36"/>
        <v>film &amp; video</v>
      </c>
      <c r="R415" t="str">
        <f t="shared" si="37"/>
        <v>animation</v>
      </c>
      <c r="S415" s="10">
        <f t="shared" si="38"/>
        <v>43431.25</v>
      </c>
      <c r="T415" s="10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2.9208289054197662E-2</v>
      </c>
      <c r="P416" s="6">
        <f t="shared" si="41"/>
        <v>2.9208289054197662E-2</v>
      </c>
      <c r="Q416" t="str">
        <f t="shared" si="36"/>
        <v>food</v>
      </c>
      <c r="R416" t="str">
        <f t="shared" si="37"/>
        <v>food trucks</v>
      </c>
      <c r="S416" s="10">
        <f t="shared" si="38"/>
        <v>40288.208333333336</v>
      </c>
      <c r="T416" s="10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3.682819383259912E-3</v>
      </c>
      <c r="P417" s="6">
        <f t="shared" si="41"/>
        <v>3.682819383259912E-3</v>
      </c>
      <c r="Q417" t="str">
        <f t="shared" si="36"/>
        <v>theater</v>
      </c>
      <c r="R417" t="str">
        <f t="shared" si="37"/>
        <v>plays</v>
      </c>
      <c r="S417" s="10">
        <f t="shared" si="38"/>
        <v>40921.25</v>
      </c>
      <c r="T417" s="10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1.0690936106983654E-2</v>
      </c>
      <c r="P418" s="6">
        <f t="shared" si="41"/>
        <v>1.0690936106983654E-2</v>
      </c>
      <c r="Q418" t="str">
        <f t="shared" si="36"/>
        <v>film &amp; video</v>
      </c>
      <c r="R418" t="str">
        <f t="shared" si="37"/>
        <v>documentary</v>
      </c>
      <c r="S418" s="10">
        <f t="shared" si="38"/>
        <v>40560.25</v>
      </c>
      <c r="T418" s="10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8.8235294117647058E-3</v>
      </c>
      <c r="P419" s="6">
        <f t="shared" si="41"/>
        <v>8.8235294117647058E-3</v>
      </c>
      <c r="Q419" t="str">
        <f t="shared" si="36"/>
        <v>theater</v>
      </c>
      <c r="R419" t="str">
        <f t="shared" si="37"/>
        <v>plays</v>
      </c>
      <c r="S419" s="10">
        <f t="shared" si="38"/>
        <v>43407.208333333328</v>
      </c>
      <c r="T419" s="10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1.2211362248014661E-2</v>
      </c>
      <c r="P420" s="6">
        <f t="shared" si="41"/>
        <v>1.2211362248014661E-2</v>
      </c>
      <c r="Q420" t="str">
        <f t="shared" si="36"/>
        <v>film &amp; video</v>
      </c>
      <c r="R420" t="str">
        <f t="shared" si="37"/>
        <v>documentary</v>
      </c>
      <c r="S420" s="10">
        <f t="shared" si="38"/>
        <v>41035.208333333336</v>
      </c>
      <c r="T420" s="10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4.5720562390158169E-2</v>
      </c>
      <c r="P421" s="6">
        <f t="shared" si="41"/>
        <v>4.5720562390158169E-2</v>
      </c>
      <c r="Q421" t="str">
        <f t="shared" si="36"/>
        <v>technology</v>
      </c>
      <c r="R421" t="str">
        <f t="shared" si="37"/>
        <v>web</v>
      </c>
      <c r="S421" s="10">
        <f t="shared" si="38"/>
        <v>40899.25</v>
      </c>
      <c r="T421" s="10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1.8800000000000001E-2</v>
      </c>
      <c r="P422" s="6">
        <f t="shared" si="41"/>
        <v>1.8800000000000001E-2</v>
      </c>
      <c r="Q422" t="str">
        <f t="shared" si="36"/>
        <v>theater</v>
      </c>
      <c r="R422" t="str">
        <f t="shared" si="37"/>
        <v>plays</v>
      </c>
      <c r="S422" s="10">
        <f t="shared" si="38"/>
        <v>42911.208333333328</v>
      </c>
      <c r="T422" s="10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1.2553191489361702E-2</v>
      </c>
      <c r="P423" s="6">
        <f t="shared" si="41"/>
        <v>1.2553191489361702E-2</v>
      </c>
      <c r="Q423" t="str">
        <f t="shared" si="36"/>
        <v>technology</v>
      </c>
      <c r="R423" t="str">
        <f t="shared" si="37"/>
        <v>wearables</v>
      </c>
      <c r="S423" s="10">
        <f t="shared" si="38"/>
        <v>42915.208333333328</v>
      </c>
      <c r="T423" s="10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2.3563218390804597E-2</v>
      </c>
      <c r="P424" s="6">
        <f t="shared" si="41"/>
        <v>2.3563218390804597E-2</v>
      </c>
      <c r="Q424" t="str">
        <f t="shared" si="36"/>
        <v>theater</v>
      </c>
      <c r="R424" t="str">
        <f t="shared" si="37"/>
        <v>plays</v>
      </c>
      <c r="S424" s="10">
        <f t="shared" si="38"/>
        <v>40285.208333333336</v>
      </c>
      <c r="T424" s="10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1.0960757780784844E-3</v>
      </c>
      <c r="P425" s="6">
        <f t="shared" si="41"/>
        <v>1.0960757780784844E-3</v>
      </c>
      <c r="Q425" t="str">
        <f t="shared" si="36"/>
        <v>food</v>
      </c>
      <c r="R425" t="str">
        <f t="shared" si="37"/>
        <v>food trucks</v>
      </c>
      <c r="S425" s="10">
        <f t="shared" si="38"/>
        <v>40808.208333333336</v>
      </c>
      <c r="T425" s="10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1.6274509803921568E-2</v>
      </c>
      <c r="P426" s="6">
        <f t="shared" si="41"/>
        <v>1.6274509803921568E-2</v>
      </c>
      <c r="Q426" t="str">
        <f t="shared" si="36"/>
        <v>music</v>
      </c>
      <c r="R426" t="str">
        <f t="shared" si="37"/>
        <v>indie rock</v>
      </c>
      <c r="S426" s="10">
        <f t="shared" si="38"/>
        <v>43208.208333333328</v>
      </c>
      <c r="T426" s="10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3.4074074074074076E-2</v>
      </c>
      <c r="P427" s="6">
        <f t="shared" si="41"/>
        <v>3.4074074074074076E-2</v>
      </c>
      <c r="Q427" t="str">
        <f t="shared" si="36"/>
        <v>photography</v>
      </c>
      <c r="R427" t="str">
        <f t="shared" si="37"/>
        <v>photography books</v>
      </c>
      <c r="S427" s="10">
        <f t="shared" si="38"/>
        <v>42213.208333333328</v>
      </c>
      <c r="T427" s="10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0.12166666666666667</v>
      </c>
      <c r="P428" s="6">
        <f t="shared" si="41"/>
        <v>0.12166666666666667</v>
      </c>
      <c r="Q428" t="str">
        <f t="shared" si="36"/>
        <v>theater</v>
      </c>
      <c r="R428" t="str">
        <f t="shared" si="37"/>
        <v>plays</v>
      </c>
      <c r="S428" s="10">
        <f t="shared" si="38"/>
        <v>41332.25</v>
      </c>
      <c r="T428" s="10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1.4475644699140401E-2</v>
      </c>
      <c r="P429" s="6">
        <f t="shared" si="41"/>
        <v>1.4475644699140401E-2</v>
      </c>
      <c r="Q429" t="str">
        <f t="shared" si="36"/>
        <v>theater</v>
      </c>
      <c r="R429" t="str">
        <f t="shared" si="37"/>
        <v>plays</v>
      </c>
      <c r="S429" s="10">
        <f t="shared" si="38"/>
        <v>41895.208333333336</v>
      </c>
      <c r="T429" s="10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7.3668639053254435E-3</v>
      </c>
      <c r="P430" s="6">
        <f t="shared" si="41"/>
        <v>7.3668639053254435E-3</v>
      </c>
      <c r="Q430" t="str">
        <f t="shared" si="36"/>
        <v>film &amp; video</v>
      </c>
      <c r="R430" t="str">
        <f t="shared" si="37"/>
        <v>animation</v>
      </c>
      <c r="S430" s="10">
        <f t="shared" si="38"/>
        <v>40585.25</v>
      </c>
      <c r="T430" s="10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1.1193717277486911E-2</v>
      </c>
      <c r="P431" s="6">
        <f t="shared" si="41"/>
        <v>1.1193717277486911E-2</v>
      </c>
      <c r="Q431" t="str">
        <f t="shared" si="36"/>
        <v>photography</v>
      </c>
      <c r="R431" t="str">
        <f t="shared" si="37"/>
        <v>photography books</v>
      </c>
      <c r="S431" s="10">
        <f t="shared" si="38"/>
        <v>41680.25</v>
      </c>
      <c r="T431" s="10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1.037037037037037E-2</v>
      </c>
      <c r="P432" s="6">
        <f t="shared" si="41"/>
        <v>1.037037037037037E-2</v>
      </c>
      <c r="Q432" t="str">
        <f t="shared" si="36"/>
        <v>theater</v>
      </c>
      <c r="R432" t="str">
        <f t="shared" si="37"/>
        <v>plays</v>
      </c>
      <c r="S432" s="10">
        <f t="shared" si="38"/>
        <v>43737.208333333328</v>
      </c>
      <c r="T432" s="10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1.8431372549019609E-2</v>
      </c>
      <c r="P433" s="6">
        <f t="shared" si="41"/>
        <v>1.8431372549019609E-2</v>
      </c>
      <c r="Q433" t="str">
        <f t="shared" si="36"/>
        <v>theater</v>
      </c>
      <c r="R433" t="str">
        <f t="shared" si="37"/>
        <v>plays</v>
      </c>
      <c r="S433" s="10">
        <f t="shared" si="38"/>
        <v>43273.208333333328</v>
      </c>
      <c r="T433" s="10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1.1818181818181818E-2</v>
      </c>
      <c r="P434" s="6">
        <f t="shared" si="41"/>
        <v>1.1818181818181818E-2</v>
      </c>
      <c r="Q434" t="str">
        <f t="shared" si="36"/>
        <v>theater</v>
      </c>
      <c r="R434" t="str">
        <f t="shared" si="37"/>
        <v>plays</v>
      </c>
      <c r="S434" s="10">
        <f t="shared" si="38"/>
        <v>41761.208333333336</v>
      </c>
      <c r="T434" s="10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6.5238879736408571E-3</v>
      </c>
      <c r="P435" s="6">
        <f t="shared" si="41"/>
        <v>6.5238879736408571E-3</v>
      </c>
      <c r="Q435" t="str">
        <f t="shared" si="36"/>
        <v>film &amp; video</v>
      </c>
      <c r="R435" t="str">
        <f t="shared" si="37"/>
        <v>documentary</v>
      </c>
      <c r="S435" s="10">
        <f t="shared" si="38"/>
        <v>41603.25</v>
      </c>
      <c r="T435" s="10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1.8518518518518519E-3</v>
      </c>
      <c r="P436" s="6">
        <f t="shared" si="41"/>
        <v>1.8518518518518519E-3</v>
      </c>
      <c r="Q436" t="str">
        <f t="shared" si="36"/>
        <v>theater</v>
      </c>
      <c r="R436" t="str">
        <f t="shared" si="37"/>
        <v>plays</v>
      </c>
      <c r="S436" s="10">
        <f t="shared" si="38"/>
        <v>42705.25</v>
      </c>
      <c r="T436" s="10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1.124015748031496E-2</v>
      </c>
      <c r="P437" s="6">
        <f t="shared" si="41"/>
        <v>1.124015748031496E-2</v>
      </c>
      <c r="Q437" t="str">
        <f t="shared" si="36"/>
        <v>theater</v>
      </c>
      <c r="R437" t="str">
        <f t="shared" si="37"/>
        <v>plays</v>
      </c>
      <c r="S437" s="10">
        <f t="shared" si="38"/>
        <v>41988.25</v>
      </c>
      <c r="T437" s="10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0.19153846153846155</v>
      </c>
      <c r="P438" s="6">
        <f t="shared" si="41"/>
        <v>0.19153846153846155</v>
      </c>
      <c r="Q438" t="str">
        <f t="shared" si="36"/>
        <v>music</v>
      </c>
      <c r="R438" t="str">
        <f t="shared" si="37"/>
        <v>jazz</v>
      </c>
      <c r="S438" s="10">
        <f t="shared" si="38"/>
        <v>43575.208333333328</v>
      </c>
      <c r="T438" s="10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2.3703703703703703E-2</v>
      </c>
      <c r="P439" s="6">
        <f t="shared" si="41"/>
        <v>2.3703703703703703E-2</v>
      </c>
      <c r="Q439" t="str">
        <f t="shared" si="36"/>
        <v>film &amp; video</v>
      </c>
      <c r="R439" t="str">
        <f t="shared" si="37"/>
        <v>animation</v>
      </c>
      <c r="S439" s="10">
        <f t="shared" si="38"/>
        <v>42260.208333333328</v>
      </c>
      <c r="T439" s="10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2.9759036144578314E-2</v>
      </c>
      <c r="P440" s="6">
        <f t="shared" si="41"/>
        <v>2.9759036144578314E-2</v>
      </c>
      <c r="Q440" t="str">
        <f t="shared" si="36"/>
        <v>theater</v>
      </c>
      <c r="R440" t="str">
        <f t="shared" si="37"/>
        <v>plays</v>
      </c>
      <c r="S440" s="10">
        <f t="shared" si="38"/>
        <v>41337.25</v>
      </c>
      <c r="T440" s="10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8.0739436619718316E-2</v>
      </c>
      <c r="P441" s="6">
        <f t="shared" si="41"/>
        <v>8.0739436619718316E-2</v>
      </c>
      <c r="Q441" t="str">
        <f t="shared" si="36"/>
        <v>film &amp; video</v>
      </c>
      <c r="R441" t="str">
        <f t="shared" si="37"/>
        <v>science fiction</v>
      </c>
      <c r="S441" s="10">
        <f t="shared" si="38"/>
        <v>42680.208333333328</v>
      </c>
      <c r="T441" s="10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3.0546341463414634E-2</v>
      </c>
      <c r="P442" s="6">
        <f t="shared" si="41"/>
        <v>3.0546341463414634E-2</v>
      </c>
      <c r="Q442" t="str">
        <f t="shared" si="36"/>
        <v>film &amp; video</v>
      </c>
      <c r="R442" t="str">
        <f t="shared" si="37"/>
        <v>television</v>
      </c>
      <c r="S442" s="10">
        <f t="shared" si="38"/>
        <v>42916.208333333328</v>
      </c>
      <c r="T442" s="10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4.5714285714285718E-3</v>
      </c>
      <c r="P443" s="6">
        <f t="shared" si="41"/>
        <v>4.5714285714285718E-3</v>
      </c>
      <c r="Q443" t="str">
        <f t="shared" si="36"/>
        <v>technology</v>
      </c>
      <c r="R443" t="str">
        <f t="shared" si="37"/>
        <v>wearables</v>
      </c>
      <c r="S443" s="10">
        <f t="shared" si="38"/>
        <v>41025.208333333336</v>
      </c>
      <c r="T443" s="10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2.6481481481481481E-2</v>
      </c>
      <c r="P444" s="6">
        <f t="shared" si="41"/>
        <v>2.6481481481481481E-2</v>
      </c>
      <c r="Q444" t="str">
        <f t="shared" si="36"/>
        <v>theater</v>
      </c>
      <c r="R444" t="str">
        <f t="shared" si="37"/>
        <v>plays</v>
      </c>
      <c r="S444" s="10">
        <f t="shared" si="38"/>
        <v>42980.208333333328</v>
      </c>
      <c r="T444" s="10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9.6774193548387101E-3</v>
      </c>
      <c r="P445" s="6">
        <f t="shared" si="41"/>
        <v>9.6774193548387101E-3</v>
      </c>
      <c r="Q445" t="str">
        <f t="shared" si="36"/>
        <v>theater</v>
      </c>
      <c r="R445" t="str">
        <f t="shared" si="37"/>
        <v>plays</v>
      </c>
      <c r="S445" s="10">
        <f t="shared" si="38"/>
        <v>40451.208333333336</v>
      </c>
      <c r="T445" s="10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4.774193548387097E-2</v>
      </c>
      <c r="P446" s="6">
        <f t="shared" si="41"/>
        <v>4.774193548387097E-2</v>
      </c>
      <c r="Q446" t="str">
        <f t="shared" si="36"/>
        <v>music</v>
      </c>
      <c r="R446" t="str">
        <f t="shared" si="37"/>
        <v>indie rock</v>
      </c>
      <c r="S446" s="10">
        <f t="shared" si="38"/>
        <v>40748.208333333336</v>
      </c>
      <c r="T446" s="10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8.0952380952380956E-2</v>
      </c>
      <c r="P447" s="6">
        <f t="shared" si="41"/>
        <v>8.0952380952380956E-2</v>
      </c>
      <c r="Q447" t="str">
        <f t="shared" si="36"/>
        <v>theater</v>
      </c>
      <c r="R447" t="str">
        <f t="shared" si="37"/>
        <v>plays</v>
      </c>
      <c r="S447" s="10">
        <f t="shared" si="38"/>
        <v>40515.25</v>
      </c>
      <c r="T447" s="10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2.7352941176470587E-2</v>
      </c>
      <c r="P448" s="6">
        <f t="shared" si="41"/>
        <v>2.7352941176470587E-2</v>
      </c>
      <c r="Q448" t="str">
        <f t="shared" si="36"/>
        <v>technology</v>
      </c>
      <c r="R448" t="str">
        <f t="shared" si="37"/>
        <v>wearables</v>
      </c>
      <c r="S448" s="10">
        <f t="shared" si="38"/>
        <v>41261.25</v>
      </c>
      <c r="T448" s="10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2.8286082474226803E-3</v>
      </c>
      <c r="P449" s="6">
        <f t="shared" si="41"/>
        <v>2.8286082474226803E-3</v>
      </c>
      <c r="Q449" t="str">
        <f t="shared" si="36"/>
        <v>film &amp; video</v>
      </c>
      <c r="R449" t="str">
        <f t="shared" si="37"/>
        <v>television</v>
      </c>
      <c r="S449" s="10">
        <f t="shared" si="38"/>
        <v>43088.25</v>
      </c>
      <c r="T449" s="10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6.7296996662958844E-3</v>
      </c>
      <c r="P450" s="6">
        <f t="shared" si="41"/>
        <v>6.7296996662958844E-3</v>
      </c>
      <c r="Q450" t="str">
        <f t="shared" si="36"/>
        <v>games</v>
      </c>
      <c r="R450" t="str">
        <f t="shared" si="37"/>
        <v>video games</v>
      </c>
      <c r="S450" s="10">
        <f t="shared" si="38"/>
        <v>41378.208333333336</v>
      </c>
      <c r="T450" s="10">
        <f t="shared" si="3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9.555555555555556E-2</v>
      </c>
      <c r="P451" s="6">
        <f t="shared" si="41"/>
        <v>9.555555555555556E-2</v>
      </c>
      <c r="Q451" t="str">
        <f t="shared" ref="Q451:Q514" si="42">LEFT(N451,SEARCH("/",N451)-1)</f>
        <v>games</v>
      </c>
      <c r="R451" t="str">
        <f t="shared" ref="R451:R514" si="43">RIGHT(N451,LEN(N451)-SEARCH("/",N451))</f>
        <v>video games</v>
      </c>
      <c r="S451" s="10">
        <f t="shared" ref="S451:S514" si="44">(((J451/60)/60)/24)+DATE(1970,1,1)</f>
        <v>43530.25</v>
      </c>
      <c r="T451" s="10">
        <f t="shared" ref="T451:T514" si="45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G452/D452</f>
        <v>0.01</v>
      </c>
      <c r="P452" s="6">
        <f t="shared" ref="P452:P515" si="47">G452/D452</f>
        <v>0.01</v>
      </c>
      <c r="Q452" t="str">
        <f t="shared" si="42"/>
        <v>film &amp; video</v>
      </c>
      <c r="R452" t="str">
        <f t="shared" si="43"/>
        <v>animation</v>
      </c>
      <c r="S452" s="10">
        <f t="shared" si="44"/>
        <v>43394.208333333328</v>
      </c>
      <c r="T452" s="10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4.2358490566037736E-2</v>
      </c>
      <c r="P453" s="6">
        <f t="shared" si="47"/>
        <v>4.2358490566037736E-2</v>
      </c>
      <c r="Q453" t="str">
        <f t="shared" si="42"/>
        <v>music</v>
      </c>
      <c r="R453" t="str">
        <f t="shared" si="43"/>
        <v>rock</v>
      </c>
      <c r="S453" s="10">
        <f t="shared" si="44"/>
        <v>42935.208333333328</v>
      </c>
      <c r="T453" s="10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6.4583333333333333E-3</v>
      </c>
      <c r="P454" s="6">
        <f t="shared" si="47"/>
        <v>6.4583333333333333E-3</v>
      </c>
      <c r="Q454" t="str">
        <f t="shared" si="42"/>
        <v>film &amp; video</v>
      </c>
      <c r="R454" t="str">
        <f t="shared" si="43"/>
        <v>drama</v>
      </c>
      <c r="S454" s="10">
        <f t="shared" si="44"/>
        <v>40365.208333333336</v>
      </c>
      <c r="T454" s="10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6.4747807017543858E-3</v>
      </c>
      <c r="P455" s="6">
        <f t="shared" si="47"/>
        <v>6.4747807017543858E-3</v>
      </c>
      <c r="Q455" t="str">
        <f t="shared" si="42"/>
        <v>film &amp; video</v>
      </c>
      <c r="R455" t="str">
        <f t="shared" si="43"/>
        <v>science fiction</v>
      </c>
      <c r="S455" s="10">
        <f t="shared" si="44"/>
        <v>42705.25</v>
      </c>
      <c r="T455" s="10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9.75E-3</v>
      </c>
      <c r="P456" s="6">
        <f t="shared" si="47"/>
        <v>9.75E-3</v>
      </c>
      <c r="Q456" t="str">
        <f t="shared" si="42"/>
        <v>film &amp; video</v>
      </c>
      <c r="R456" t="str">
        <f t="shared" si="43"/>
        <v>drama</v>
      </c>
      <c r="S456" s="10">
        <f t="shared" si="44"/>
        <v>41568.208333333336</v>
      </c>
      <c r="T456" s="10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3.1991416309012873E-2</v>
      </c>
      <c r="P457" s="6">
        <f t="shared" si="47"/>
        <v>3.1991416309012873E-2</v>
      </c>
      <c r="Q457" t="str">
        <f t="shared" si="42"/>
        <v>theater</v>
      </c>
      <c r="R457" t="str">
        <f t="shared" si="43"/>
        <v>plays</v>
      </c>
      <c r="S457" s="10">
        <f t="shared" si="44"/>
        <v>40809.208333333336</v>
      </c>
      <c r="T457" s="10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1.0963114754098361E-2</v>
      </c>
      <c r="P458" s="6">
        <f t="shared" si="47"/>
        <v>1.0963114754098361E-2</v>
      </c>
      <c r="Q458" t="str">
        <f t="shared" si="42"/>
        <v>music</v>
      </c>
      <c r="R458" t="str">
        <f t="shared" si="43"/>
        <v>indie rock</v>
      </c>
      <c r="S458" s="10">
        <f t="shared" si="44"/>
        <v>43141.25</v>
      </c>
      <c r="T458" s="10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9.1999999999999998E-3</v>
      </c>
      <c r="P459" s="6">
        <f t="shared" si="47"/>
        <v>9.1999999999999998E-3</v>
      </c>
      <c r="Q459" t="str">
        <f t="shared" si="42"/>
        <v>theater</v>
      </c>
      <c r="R459" t="str">
        <f t="shared" si="43"/>
        <v>plays</v>
      </c>
      <c r="S459" s="10">
        <f t="shared" si="44"/>
        <v>42657.208333333328</v>
      </c>
      <c r="T459" s="10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6.2721893491124267E-2</v>
      </c>
      <c r="P460" s="6">
        <f t="shared" si="47"/>
        <v>6.2721893491124267E-2</v>
      </c>
      <c r="Q460" t="str">
        <f t="shared" si="42"/>
        <v>theater</v>
      </c>
      <c r="R460" t="str">
        <f t="shared" si="43"/>
        <v>plays</v>
      </c>
      <c r="S460" s="10">
        <f t="shared" si="44"/>
        <v>40265.208333333336</v>
      </c>
      <c r="T460" s="10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1.6666666666666666E-2</v>
      </c>
      <c r="P461" s="6">
        <f t="shared" si="47"/>
        <v>1.6666666666666666E-2</v>
      </c>
      <c r="Q461" t="str">
        <f t="shared" si="42"/>
        <v>film &amp; video</v>
      </c>
      <c r="R461" t="str">
        <f t="shared" si="43"/>
        <v>documentary</v>
      </c>
      <c r="S461" s="10">
        <f t="shared" si="44"/>
        <v>42001.25</v>
      </c>
      <c r="T461" s="10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2.0833333333333332E-2</v>
      </c>
      <c r="P462" s="6">
        <f t="shared" si="47"/>
        <v>2.0833333333333332E-2</v>
      </c>
      <c r="Q462" t="str">
        <f t="shared" si="42"/>
        <v>theater</v>
      </c>
      <c r="R462" t="str">
        <f t="shared" si="43"/>
        <v>plays</v>
      </c>
      <c r="S462" s="10">
        <f t="shared" si="44"/>
        <v>40399.208333333336</v>
      </c>
      <c r="T462" s="10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2.1052631578947368E-2</v>
      </c>
      <c r="P463" s="6">
        <f t="shared" si="47"/>
        <v>2.1052631578947368E-2</v>
      </c>
      <c r="Q463" t="str">
        <f t="shared" si="42"/>
        <v>film &amp; video</v>
      </c>
      <c r="R463" t="str">
        <f t="shared" si="43"/>
        <v>drama</v>
      </c>
      <c r="S463" s="10">
        <f t="shared" si="44"/>
        <v>41757.208333333336</v>
      </c>
      <c r="T463" s="10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2.8336864406779661E-3</v>
      </c>
      <c r="P464" s="6">
        <f t="shared" si="47"/>
        <v>2.8336864406779661E-3</v>
      </c>
      <c r="Q464" t="str">
        <f t="shared" si="42"/>
        <v>games</v>
      </c>
      <c r="R464" t="str">
        <f t="shared" si="43"/>
        <v>mobile games</v>
      </c>
      <c r="S464" s="10">
        <f t="shared" si="44"/>
        <v>41304.25</v>
      </c>
      <c r="T464" s="10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1.5673864482501861E-2</v>
      </c>
      <c r="P465" s="6">
        <f t="shared" si="47"/>
        <v>1.5673864482501861E-2</v>
      </c>
      <c r="Q465" t="str">
        <f t="shared" si="42"/>
        <v>film &amp; video</v>
      </c>
      <c r="R465" t="str">
        <f t="shared" si="43"/>
        <v>animation</v>
      </c>
      <c r="S465" s="10">
        <f t="shared" si="44"/>
        <v>41639.25</v>
      </c>
      <c r="T465" s="10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3.4213483146067418E-2</v>
      </c>
      <c r="P466" s="6">
        <f t="shared" si="47"/>
        <v>3.4213483146067418E-2</v>
      </c>
      <c r="Q466" t="str">
        <f t="shared" si="42"/>
        <v>theater</v>
      </c>
      <c r="R466" t="str">
        <f t="shared" si="43"/>
        <v>plays</v>
      </c>
      <c r="S466" s="10">
        <f t="shared" si="44"/>
        <v>43142.25</v>
      </c>
      <c r="T466" s="10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1.7021276595744681E-2</v>
      </c>
      <c r="P467" s="6">
        <f t="shared" si="47"/>
        <v>1.7021276595744681E-2</v>
      </c>
      <c r="Q467" t="str">
        <f t="shared" si="42"/>
        <v>publishing</v>
      </c>
      <c r="R467" t="str">
        <f t="shared" si="43"/>
        <v>translations</v>
      </c>
      <c r="S467" s="10">
        <f t="shared" si="44"/>
        <v>43127.25</v>
      </c>
      <c r="T467" s="10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3.5000000000000003E-2</v>
      </c>
      <c r="P468" s="6">
        <f t="shared" si="47"/>
        <v>3.5000000000000003E-2</v>
      </c>
      <c r="Q468" t="str">
        <f t="shared" si="42"/>
        <v>technology</v>
      </c>
      <c r="R468" t="str">
        <f t="shared" si="43"/>
        <v>wearables</v>
      </c>
      <c r="S468" s="10">
        <f t="shared" si="44"/>
        <v>41409.208333333336</v>
      </c>
      <c r="T468" s="10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9.9285714285714283E-2</v>
      </c>
      <c r="P469" s="6">
        <f t="shared" si="47"/>
        <v>9.9285714285714283E-2</v>
      </c>
      <c r="Q469" t="str">
        <f t="shared" si="42"/>
        <v>technology</v>
      </c>
      <c r="R469" t="str">
        <f t="shared" si="43"/>
        <v>web</v>
      </c>
      <c r="S469" s="10">
        <f t="shared" si="44"/>
        <v>42331.25</v>
      </c>
      <c r="T469" s="10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4.0000000000000001E-3</v>
      </c>
      <c r="P470" s="6">
        <f t="shared" si="47"/>
        <v>4.0000000000000001E-3</v>
      </c>
      <c r="Q470" t="str">
        <f t="shared" si="42"/>
        <v>theater</v>
      </c>
      <c r="R470" t="str">
        <f t="shared" si="43"/>
        <v>plays</v>
      </c>
      <c r="S470" s="10">
        <f t="shared" si="44"/>
        <v>43569.208333333328</v>
      </c>
      <c r="T470" s="10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2.8392857142857143E-2</v>
      </c>
      <c r="P471" s="6">
        <f t="shared" si="47"/>
        <v>2.8392857142857143E-2</v>
      </c>
      <c r="Q471" t="str">
        <f t="shared" si="42"/>
        <v>film &amp; video</v>
      </c>
      <c r="R471" t="str">
        <f t="shared" si="43"/>
        <v>drama</v>
      </c>
      <c r="S471" s="10">
        <f t="shared" si="44"/>
        <v>42142.208333333328</v>
      </c>
      <c r="T471" s="10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0.10583333333333333</v>
      </c>
      <c r="P472" s="6">
        <f t="shared" si="47"/>
        <v>0.10583333333333333</v>
      </c>
      <c r="Q472" t="str">
        <f t="shared" si="42"/>
        <v>technology</v>
      </c>
      <c r="R472" t="str">
        <f t="shared" si="43"/>
        <v>wearables</v>
      </c>
      <c r="S472" s="10">
        <f t="shared" si="44"/>
        <v>42716.25</v>
      </c>
      <c r="T472" s="10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6.2580645161290319E-2</v>
      </c>
      <c r="P473" s="6">
        <f t="shared" si="47"/>
        <v>6.2580645161290319E-2</v>
      </c>
      <c r="Q473" t="str">
        <f t="shared" si="42"/>
        <v>food</v>
      </c>
      <c r="R473" t="str">
        <f t="shared" si="43"/>
        <v>food trucks</v>
      </c>
      <c r="S473" s="10">
        <f t="shared" si="44"/>
        <v>41031.208333333336</v>
      </c>
      <c r="T473" s="10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3.7386215864759426E-3</v>
      </c>
      <c r="P474" s="6">
        <f t="shared" si="47"/>
        <v>3.7386215864759426E-3</v>
      </c>
      <c r="Q474" t="str">
        <f t="shared" si="42"/>
        <v>music</v>
      </c>
      <c r="R474" t="str">
        <f t="shared" si="43"/>
        <v>rock</v>
      </c>
      <c r="S474" s="10">
        <f t="shared" si="44"/>
        <v>43535.208333333328</v>
      </c>
      <c r="T474" s="10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2.12E-2</v>
      </c>
      <c r="P475" s="6">
        <f t="shared" si="47"/>
        <v>2.12E-2</v>
      </c>
      <c r="Q475" t="str">
        <f t="shared" si="42"/>
        <v>music</v>
      </c>
      <c r="R475" t="str">
        <f t="shared" si="43"/>
        <v>electric music</v>
      </c>
      <c r="S475" s="10">
        <f t="shared" si="44"/>
        <v>43277.208333333328</v>
      </c>
      <c r="T475" s="10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3.5499999999999997E-2</v>
      </c>
      <c r="P476" s="6">
        <f t="shared" si="47"/>
        <v>3.5499999999999997E-2</v>
      </c>
      <c r="Q476" t="str">
        <f t="shared" si="42"/>
        <v>film &amp; video</v>
      </c>
      <c r="R476" t="str">
        <f t="shared" si="43"/>
        <v>television</v>
      </c>
      <c r="S476" s="10">
        <f t="shared" si="44"/>
        <v>41989.25</v>
      </c>
      <c r="T476" s="10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2.8513513513513514E-2</v>
      </c>
      <c r="P477" s="6">
        <f t="shared" si="47"/>
        <v>2.8513513513513514E-2</v>
      </c>
      <c r="Q477" t="str">
        <f t="shared" si="42"/>
        <v>publishing</v>
      </c>
      <c r="R477" t="str">
        <f t="shared" si="43"/>
        <v>translations</v>
      </c>
      <c r="S477" s="10">
        <f t="shared" si="44"/>
        <v>41450.208333333336</v>
      </c>
      <c r="T477" s="10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5.848563968668407E-3</v>
      </c>
      <c r="P478" s="6">
        <f t="shared" si="47"/>
        <v>5.848563968668407E-3</v>
      </c>
      <c r="Q478" t="str">
        <f t="shared" si="42"/>
        <v>publishing</v>
      </c>
      <c r="R478" t="str">
        <f t="shared" si="43"/>
        <v>fiction</v>
      </c>
      <c r="S478" s="10">
        <f t="shared" si="44"/>
        <v>43322.208333333328</v>
      </c>
      <c r="T478" s="10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1.3294117647058824E-2</v>
      </c>
      <c r="P479" s="6">
        <f t="shared" si="47"/>
        <v>1.3294117647058824E-2</v>
      </c>
      <c r="Q479" t="str">
        <f t="shared" si="42"/>
        <v>film &amp; video</v>
      </c>
      <c r="R479" t="str">
        <f t="shared" si="43"/>
        <v>science fiction</v>
      </c>
      <c r="S479" s="10">
        <f t="shared" si="44"/>
        <v>40720.208333333336</v>
      </c>
      <c r="T479" s="10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4.005813953488372E-2</v>
      </c>
      <c r="P480" s="6">
        <f t="shared" si="47"/>
        <v>4.005813953488372E-2</v>
      </c>
      <c r="Q480" t="str">
        <f t="shared" si="42"/>
        <v>technology</v>
      </c>
      <c r="R480" t="str">
        <f t="shared" si="43"/>
        <v>wearables</v>
      </c>
      <c r="S480" s="10">
        <f t="shared" si="44"/>
        <v>42072.208333333328</v>
      </c>
      <c r="T480" s="10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7.2083333333333333E-2</v>
      </c>
      <c r="P481" s="6">
        <f t="shared" si="47"/>
        <v>7.2083333333333333E-2</v>
      </c>
      <c r="Q481" t="str">
        <f t="shared" si="42"/>
        <v>food</v>
      </c>
      <c r="R481" t="str">
        <f t="shared" si="43"/>
        <v>food trucks</v>
      </c>
      <c r="S481" s="10">
        <f t="shared" si="44"/>
        <v>42945.208333333328</v>
      </c>
      <c r="T481" s="10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1.0116279069767442E-2</v>
      </c>
      <c r="P482" s="6">
        <f t="shared" si="47"/>
        <v>1.0116279069767442E-2</v>
      </c>
      <c r="Q482" t="str">
        <f t="shared" si="42"/>
        <v>photography</v>
      </c>
      <c r="R482" t="str">
        <f t="shared" si="43"/>
        <v>photography books</v>
      </c>
      <c r="S482" s="10">
        <f t="shared" si="44"/>
        <v>40248.25</v>
      </c>
      <c r="T482" s="10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7.8229908443540191E-3</v>
      </c>
      <c r="P483" s="6">
        <f t="shared" si="47"/>
        <v>7.8229908443540191E-3</v>
      </c>
      <c r="Q483" t="str">
        <f t="shared" si="42"/>
        <v>theater</v>
      </c>
      <c r="R483" t="str">
        <f t="shared" si="43"/>
        <v>plays</v>
      </c>
      <c r="S483" s="10">
        <f t="shared" si="44"/>
        <v>41913.208333333336</v>
      </c>
      <c r="T483" s="10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2.142857142857143E-3</v>
      </c>
      <c r="P484" s="6">
        <f t="shared" si="47"/>
        <v>2.142857142857143E-3</v>
      </c>
      <c r="Q484" t="str">
        <f t="shared" si="42"/>
        <v>publishing</v>
      </c>
      <c r="R484" t="str">
        <f t="shared" si="43"/>
        <v>fiction</v>
      </c>
      <c r="S484" s="10">
        <f t="shared" si="44"/>
        <v>40963.25</v>
      </c>
      <c r="T484" s="10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6.0612691466083151E-3</v>
      </c>
      <c r="P485" s="6">
        <f t="shared" si="47"/>
        <v>6.0612691466083151E-3</v>
      </c>
      <c r="Q485" t="str">
        <f t="shared" si="42"/>
        <v>theater</v>
      </c>
      <c r="R485" t="str">
        <f t="shared" si="43"/>
        <v>plays</v>
      </c>
      <c r="S485" s="10">
        <f t="shared" si="44"/>
        <v>43811.25</v>
      </c>
      <c r="T485" s="10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5.3108108108108107E-2</v>
      </c>
      <c r="P486" s="6">
        <f t="shared" si="47"/>
        <v>5.3108108108108107E-2</v>
      </c>
      <c r="Q486" t="str">
        <f t="shared" si="42"/>
        <v>food</v>
      </c>
      <c r="R486" t="str">
        <f t="shared" si="43"/>
        <v>food trucks</v>
      </c>
      <c r="S486" s="10">
        <f t="shared" si="44"/>
        <v>41855.208333333336</v>
      </c>
      <c r="T486" s="10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7.152317880794702E-3</v>
      </c>
      <c r="P487" s="6">
        <f t="shared" si="47"/>
        <v>7.152317880794702E-3</v>
      </c>
      <c r="Q487" t="str">
        <f t="shared" si="42"/>
        <v>theater</v>
      </c>
      <c r="R487" t="str">
        <f t="shared" si="43"/>
        <v>plays</v>
      </c>
      <c r="S487" s="10">
        <f t="shared" si="44"/>
        <v>43626.208333333328</v>
      </c>
      <c r="T487" s="10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4.0384615384615385E-3</v>
      </c>
      <c r="P488" s="6">
        <f t="shared" si="47"/>
        <v>4.0384615384615385E-3</v>
      </c>
      <c r="Q488" t="str">
        <f t="shared" si="42"/>
        <v>publishing</v>
      </c>
      <c r="R488" t="str">
        <f t="shared" si="43"/>
        <v>translations</v>
      </c>
      <c r="S488" s="10">
        <f t="shared" si="44"/>
        <v>43168.25</v>
      </c>
      <c r="T488" s="10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2.126926563916591E-2</v>
      </c>
      <c r="P489" s="6">
        <f t="shared" si="47"/>
        <v>2.126926563916591E-2</v>
      </c>
      <c r="Q489" t="str">
        <f t="shared" si="42"/>
        <v>theater</v>
      </c>
      <c r="R489" t="str">
        <f t="shared" si="43"/>
        <v>plays</v>
      </c>
      <c r="S489" s="10">
        <f t="shared" si="44"/>
        <v>42845.208333333328</v>
      </c>
      <c r="T489" s="10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2.1698113207547168E-2</v>
      </c>
      <c r="P490" s="6">
        <f t="shared" si="47"/>
        <v>2.1698113207547168E-2</v>
      </c>
      <c r="Q490" t="str">
        <f t="shared" si="42"/>
        <v>theater</v>
      </c>
      <c r="R490" t="str">
        <f t="shared" si="43"/>
        <v>plays</v>
      </c>
      <c r="S490" s="10">
        <f t="shared" si="44"/>
        <v>42403.25</v>
      </c>
      <c r="T490" s="10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9.2391304347826091E-3</v>
      </c>
      <c r="P491" s="6">
        <f t="shared" si="47"/>
        <v>9.2391304347826091E-3</v>
      </c>
      <c r="Q491" t="str">
        <f t="shared" si="42"/>
        <v>technology</v>
      </c>
      <c r="R491" t="str">
        <f t="shared" si="43"/>
        <v>wearables</v>
      </c>
      <c r="S491" s="10">
        <f t="shared" si="44"/>
        <v>40406.208333333336</v>
      </c>
      <c r="T491" s="10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0.06</v>
      </c>
      <c r="P492" s="6">
        <f t="shared" si="47"/>
        <v>0.06</v>
      </c>
      <c r="Q492" t="str">
        <f t="shared" si="42"/>
        <v>journalism</v>
      </c>
      <c r="R492" t="str">
        <f t="shared" si="43"/>
        <v>audio</v>
      </c>
      <c r="S492" s="10">
        <f t="shared" si="44"/>
        <v>43786.25</v>
      </c>
      <c r="T492" s="10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4.301056338028169E-2</v>
      </c>
      <c r="P493" s="6">
        <f t="shared" si="47"/>
        <v>4.301056338028169E-2</v>
      </c>
      <c r="Q493" t="str">
        <f t="shared" si="42"/>
        <v>food</v>
      </c>
      <c r="R493" t="str">
        <f t="shared" si="43"/>
        <v>food trucks</v>
      </c>
      <c r="S493" s="10">
        <f t="shared" si="44"/>
        <v>41456.208333333336</v>
      </c>
      <c r="T493" s="10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3.1151832460732986E-3</v>
      </c>
      <c r="P494" s="6">
        <f t="shared" si="47"/>
        <v>3.1151832460732986E-3</v>
      </c>
      <c r="Q494" t="str">
        <f t="shared" si="42"/>
        <v>film &amp; video</v>
      </c>
      <c r="R494" t="str">
        <f t="shared" si="43"/>
        <v>shorts</v>
      </c>
      <c r="S494" s="10">
        <f t="shared" si="44"/>
        <v>40336.208333333336</v>
      </c>
      <c r="T494" s="10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7.1111111111111111E-2</v>
      </c>
      <c r="P495" s="6">
        <f t="shared" si="47"/>
        <v>7.1111111111111111E-2</v>
      </c>
      <c r="Q495" t="str">
        <f t="shared" si="42"/>
        <v>photography</v>
      </c>
      <c r="R495" t="str">
        <f t="shared" si="43"/>
        <v>photography books</v>
      </c>
      <c r="S495" s="10">
        <f t="shared" si="44"/>
        <v>43645.208333333328</v>
      </c>
      <c r="T495" s="10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0.1072</v>
      </c>
      <c r="P496" s="6">
        <f t="shared" si="47"/>
        <v>0.1072</v>
      </c>
      <c r="Q496" t="str">
        <f t="shared" si="42"/>
        <v>technology</v>
      </c>
      <c r="R496" t="str">
        <f t="shared" si="43"/>
        <v>wearables</v>
      </c>
      <c r="S496" s="10">
        <f t="shared" si="44"/>
        <v>40990.208333333336</v>
      </c>
      <c r="T496" s="10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6.0937499999999999E-2</v>
      </c>
      <c r="P497" s="6">
        <f t="shared" si="47"/>
        <v>6.0937499999999999E-2</v>
      </c>
      <c r="Q497" t="str">
        <f t="shared" si="42"/>
        <v>theater</v>
      </c>
      <c r="R497" t="str">
        <f t="shared" si="43"/>
        <v>plays</v>
      </c>
      <c r="S497" s="10">
        <f t="shared" si="44"/>
        <v>41800.208333333336</v>
      </c>
      <c r="T497" s="10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2.9379760609357999E-4</v>
      </c>
      <c r="P498" s="6">
        <f t="shared" si="47"/>
        <v>2.9379760609357999E-4</v>
      </c>
      <c r="Q498" t="str">
        <f t="shared" si="42"/>
        <v>film &amp; video</v>
      </c>
      <c r="R498" t="str">
        <f t="shared" si="43"/>
        <v>animation</v>
      </c>
      <c r="S498" s="10">
        <f t="shared" si="44"/>
        <v>42876.208333333328</v>
      </c>
      <c r="T498" s="10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1.2244897959183673E-2</v>
      </c>
      <c r="P499" s="6">
        <f t="shared" si="47"/>
        <v>1.2244897959183673E-2</v>
      </c>
      <c r="Q499" t="str">
        <f t="shared" si="42"/>
        <v>technology</v>
      </c>
      <c r="R499" t="str">
        <f t="shared" si="43"/>
        <v>wearables</v>
      </c>
      <c r="S499" s="10">
        <f t="shared" si="44"/>
        <v>42724.25</v>
      </c>
      <c r="T499" s="10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2.9937952430196483E-3</v>
      </c>
      <c r="P500" s="6">
        <f t="shared" si="47"/>
        <v>2.9937952430196483E-3</v>
      </c>
      <c r="Q500" t="str">
        <f t="shared" si="42"/>
        <v>technology</v>
      </c>
      <c r="R500" t="str">
        <f t="shared" si="43"/>
        <v>web</v>
      </c>
      <c r="S500" s="10">
        <f t="shared" si="44"/>
        <v>42005.25</v>
      </c>
      <c r="T500" s="10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1.264957264957265E-2</v>
      </c>
      <c r="P501" s="6">
        <f t="shared" si="47"/>
        <v>1.264957264957265E-2</v>
      </c>
      <c r="Q501" t="str">
        <f t="shared" si="42"/>
        <v>film &amp; video</v>
      </c>
      <c r="R501" t="str">
        <f t="shared" si="43"/>
        <v>documentary</v>
      </c>
      <c r="S501" s="10">
        <f t="shared" si="44"/>
        <v>42444.208333333328</v>
      </c>
      <c r="T501" s="10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s="6">
        <f t="shared" si="47"/>
        <v>0</v>
      </c>
      <c r="Q502" t="str">
        <f t="shared" si="42"/>
        <v>theater</v>
      </c>
      <c r="R502" t="str">
        <f t="shared" si="43"/>
        <v>plays</v>
      </c>
      <c r="S502" s="10">
        <f t="shared" si="44"/>
        <v>41395.208333333336</v>
      </c>
      <c r="T502" s="10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1.1692708333333333E-2</v>
      </c>
      <c r="P503" s="6">
        <f t="shared" si="47"/>
        <v>1.1692708333333333E-2</v>
      </c>
      <c r="Q503" t="str">
        <f t="shared" si="42"/>
        <v>film &amp; video</v>
      </c>
      <c r="R503" t="str">
        <f t="shared" si="43"/>
        <v>documentary</v>
      </c>
      <c r="S503" s="10">
        <f t="shared" si="44"/>
        <v>41345.208333333336</v>
      </c>
      <c r="T503" s="10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0.14307692307692307</v>
      </c>
      <c r="P504" s="6">
        <f t="shared" si="47"/>
        <v>0.14307692307692307</v>
      </c>
      <c r="Q504" t="str">
        <f t="shared" si="42"/>
        <v>games</v>
      </c>
      <c r="R504" t="str">
        <f t="shared" si="43"/>
        <v>video games</v>
      </c>
      <c r="S504" s="10">
        <f t="shared" si="44"/>
        <v>41117.208333333336</v>
      </c>
      <c r="T504" s="10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1.803921568627451E-2</v>
      </c>
      <c r="P505" s="6">
        <f t="shared" si="47"/>
        <v>1.803921568627451E-2</v>
      </c>
      <c r="Q505" t="str">
        <f t="shared" si="42"/>
        <v>film &amp; video</v>
      </c>
      <c r="R505" t="str">
        <f t="shared" si="43"/>
        <v>drama</v>
      </c>
      <c r="S505" s="10">
        <f t="shared" si="44"/>
        <v>42186.208333333328</v>
      </c>
      <c r="T505" s="10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8.266666666666667E-3</v>
      </c>
      <c r="P506" s="6">
        <f t="shared" si="47"/>
        <v>8.266666666666667E-3</v>
      </c>
      <c r="Q506" t="str">
        <f t="shared" si="42"/>
        <v>music</v>
      </c>
      <c r="R506" t="str">
        <f t="shared" si="43"/>
        <v>rock</v>
      </c>
      <c r="S506" s="10">
        <f t="shared" si="44"/>
        <v>42142.208333333328</v>
      </c>
      <c r="T506" s="10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3.8598442714126808E-3</v>
      </c>
      <c r="P507" s="6">
        <f t="shared" si="47"/>
        <v>3.8598442714126808E-3</v>
      </c>
      <c r="Q507" t="str">
        <f t="shared" si="42"/>
        <v>publishing</v>
      </c>
      <c r="R507" t="str">
        <f t="shared" si="43"/>
        <v>radio &amp; podcasts</v>
      </c>
      <c r="S507" s="10">
        <f t="shared" si="44"/>
        <v>41341.25</v>
      </c>
      <c r="T507" s="10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0.14044444444444446</v>
      </c>
      <c r="P508" s="6">
        <f t="shared" si="47"/>
        <v>0.14044444444444446</v>
      </c>
      <c r="Q508" t="str">
        <f t="shared" si="42"/>
        <v>theater</v>
      </c>
      <c r="R508" t="str">
        <f t="shared" si="43"/>
        <v>plays</v>
      </c>
      <c r="S508" s="10">
        <f t="shared" si="44"/>
        <v>43062.25</v>
      </c>
      <c r="T508" s="10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9.0476190476190474E-3</v>
      </c>
      <c r="P509" s="6">
        <f t="shared" si="47"/>
        <v>9.0476190476190474E-3</v>
      </c>
      <c r="Q509" t="str">
        <f t="shared" si="42"/>
        <v>technology</v>
      </c>
      <c r="R509" t="str">
        <f t="shared" si="43"/>
        <v>web</v>
      </c>
      <c r="S509" s="10">
        <f t="shared" si="44"/>
        <v>41373.208333333336</v>
      </c>
      <c r="T509" s="10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2.1175448755066589E-2</v>
      </c>
      <c r="P510" s="6">
        <f t="shared" si="47"/>
        <v>2.1175448755066589E-2</v>
      </c>
      <c r="Q510" t="str">
        <f t="shared" si="42"/>
        <v>theater</v>
      </c>
      <c r="R510" t="str">
        <f t="shared" si="43"/>
        <v>plays</v>
      </c>
      <c r="S510" s="10">
        <f t="shared" si="44"/>
        <v>43310.208333333328</v>
      </c>
      <c r="T510" s="10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7.465875370919881E-3</v>
      </c>
      <c r="P511" s="6">
        <f t="shared" si="47"/>
        <v>7.465875370919881E-3</v>
      </c>
      <c r="Q511" t="str">
        <f t="shared" si="42"/>
        <v>theater</v>
      </c>
      <c r="R511" t="str">
        <f t="shared" si="43"/>
        <v>plays</v>
      </c>
      <c r="S511" s="10">
        <f t="shared" si="44"/>
        <v>41034.208333333336</v>
      </c>
      <c r="T511" s="10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1.6794871794871796E-2</v>
      </c>
      <c r="P512" s="6">
        <f t="shared" si="47"/>
        <v>1.6794871794871796E-2</v>
      </c>
      <c r="Q512" t="str">
        <f t="shared" si="42"/>
        <v>film &amp; video</v>
      </c>
      <c r="R512" t="str">
        <f t="shared" si="43"/>
        <v>drama</v>
      </c>
      <c r="S512" s="10">
        <f t="shared" si="44"/>
        <v>43251.208333333328</v>
      </c>
      <c r="T512" s="10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2.4492557510148848E-3</v>
      </c>
      <c r="P513" s="6">
        <f t="shared" si="47"/>
        <v>2.4492557510148848E-3</v>
      </c>
      <c r="Q513" t="str">
        <f t="shared" si="42"/>
        <v>theater</v>
      </c>
      <c r="R513" t="str">
        <f t="shared" si="43"/>
        <v>plays</v>
      </c>
      <c r="S513" s="10">
        <f t="shared" si="44"/>
        <v>43671.208333333328</v>
      </c>
      <c r="T513" s="10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2.6263736263736265E-2</v>
      </c>
      <c r="P514" s="6">
        <f t="shared" si="47"/>
        <v>2.6263736263736265E-2</v>
      </c>
      <c r="Q514" t="str">
        <f t="shared" si="42"/>
        <v>games</v>
      </c>
      <c r="R514" t="str">
        <f t="shared" si="43"/>
        <v>video games</v>
      </c>
      <c r="S514" s="10">
        <f t="shared" si="44"/>
        <v>41825.208333333336</v>
      </c>
      <c r="T514" s="10">
        <f t="shared" si="4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4.2168674698795181E-3</v>
      </c>
      <c r="P515" s="6">
        <f t="shared" si="47"/>
        <v>4.2168674698795181E-3</v>
      </c>
      <c r="Q515" t="str">
        <f t="shared" ref="Q515:Q578" si="48">LEFT(N515,SEARCH("/",N515)-1)</f>
        <v>film &amp; video</v>
      </c>
      <c r="R515" t="str">
        <f t="shared" ref="R515:R578" si="49">RIGHT(N515,LEN(N515)-SEARCH("/",N515))</f>
        <v>television</v>
      </c>
      <c r="S515" s="10">
        <f t="shared" ref="S515:S578" si="50">(((J515/60)/60)/24)+DATE(1970,1,1)</f>
        <v>40430.208333333336</v>
      </c>
      <c r="T515" s="10">
        <f t="shared" ref="T515:T578" si="51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G516/D516</f>
        <v>3.8067772170151406E-3</v>
      </c>
      <c r="P516" s="6">
        <f t="shared" ref="P516:P579" si="53">G516/D516</f>
        <v>3.8067772170151406E-3</v>
      </c>
      <c r="Q516" t="str">
        <f t="shared" si="48"/>
        <v>music</v>
      </c>
      <c r="R516" t="str">
        <f t="shared" si="49"/>
        <v>rock</v>
      </c>
      <c r="S516" s="10">
        <f t="shared" si="50"/>
        <v>41614.25</v>
      </c>
      <c r="T516" s="10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1.5465116279069768E-2</v>
      </c>
      <c r="P517" s="6">
        <f t="shared" si="53"/>
        <v>1.5465116279069768E-2</v>
      </c>
      <c r="Q517" t="str">
        <f t="shared" si="48"/>
        <v>theater</v>
      </c>
      <c r="R517" t="str">
        <f t="shared" si="49"/>
        <v>plays</v>
      </c>
      <c r="S517" s="10">
        <f t="shared" si="50"/>
        <v>40900.25</v>
      </c>
      <c r="T517" s="10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6.7464114832535881E-3</v>
      </c>
      <c r="P518" s="6">
        <f t="shared" si="53"/>
        <v>6.7464114832535881E-3</v>
      </c>
      <c r="Q518" t="str">
        <f t="shared" si="48"/>
        <v>publishing</v>
      </c>
      <c r="R518" t="str">
        <f t="shared" si="49"/>
        <v>nonfiction</v>
      </c>
      <c r="S518" s="10">
        <f t="shared" si="50"/>
        <v>40396.208333333336</v>
      </c>
      <c r="T518" s="10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1.3220338983050847E-2</v>
      </c>
      <c r="P519" s="6">
        <f t="shared" si="53"/>
        <v>1.3220338983050847E-2</v>
      </c>
      <c r="Q519" t="str">
        <f t="shared" si="48"/>
        <v>food</v>
      </c>
      <c r="R519" t="str">
        <f t="shared" si="49"/>
        <v>food trucks</v>
      </c>
      <c r="S519" s="10">
        <f t="shared" si="50"/>
        <v>42860.208333333328</v>
      </c>
      <c r="T519" s="10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1.1363636363636363E-3</v>
      </c>
      <c r="P520" s="6">
        <f t="shared" si="53"/>
        <v>1.1363636363636363E-3</v>
      </c>
      <c r="Q520" t="str">
        <f t="shared" si="48"/>
        <v>film &amp; video</v>
      </c>
      <c r="R520" t="str">
        <f t="shared" si="49"/>
        <v>animation</v>
      </c>
      <c r="S520" s="10">
        <f t="shared" si="50"/>
        <v>43154.25</v>
      </c>
      <c r="T520" s="10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9.9774901519414736E-3</v>
      </c>
      <c r="P521" s="6">
        <f t="shared" si="53"/>
        <v>9.9774901519414736E-3</v>
      </c>
      <c r="Q521" t="str">
        <f t="shared" si="48"/>
        <v>music</v>
      </c>
      <c r="R521" t="str">
        <f t="shared" si="49"/>
        <v>rock</v>
      </c>
      <c r="S521" s="10">
        <f t="shared" si="50"/>
        <v>42012.25</v>
      </c>
      <c r="T521" s="10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0.04</v>
      </c>
      <c r="P522" s="6">
        <f t="shared" si="53"/>
        <v>0.04</v>
      </c>
      <c r="Q522" t="str">
        <f t="shared" si="48"/>
        <v>theater</v>
      </c>
      <c r="R522" t="str">
        <f t="shared" si="49"/>
        <v>plays</v>
      </c>
      <c r="S522" s="10">
        <f t="shared" si="50"/>
        <v>43574.208333333328</v>
      </c>
      <c r="T522" s="10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4.8552631578947368E-2</v>
      </c>
      <c r="P523" s="6">
        <f t="shared" si="53"/>
        <v>4.8552631578947368E-2</v>
      </c>
      <c r="Q523" t="str">
        <f t="shared" si="48"/>
        <v>film &amp; video</v>
      </c>
      <c r="R523" t="str">
        <f t="shared" si="49"/>
        <v>drama</v>
      </c>
      <c r="S523" s="10">
        <f t="shared" si="50"/>
        <v>42605.208333333328</v>
      </c>
      <c r="T523" s="10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3.7821782178217821E-3</v>
      </c>
      <c r="P524" s="6">
        <f t="shared" si="53"/>
        <v>3.7821782178217821E-3</v>
      </c>
      <c r="Q524" t="str">
        <f t="shared" si="48"/>
        <v>film &amp; video</v>
      </c>
      <c r="R524" t="str">
        <f t="shared" si="49"/>
        <v>shorts</v>
      </c>
      <c r="S524" s="10">
        <f t="shared" si="50"/>
        <v>41093.208333333336</v>
      </c>
      <c r="T524" s="10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9.8888888888888887E-2</v>
      </c>
      <c r="P525" s="6">
        <f t="shared" si="53"/>
        <v>9.8888888888888887E-2</v>
      </c>
      <c r="Q525" t="str">
        <f t="shared" si="48"/>
        <v>film &amp; video</v>
      </c>
      <c r="R525" t="str">
        <f t="shared" si="49"/>
        <v>shorts</v>
      </c>
      <c r="S525" s="10">
        <f t="shared" si="50"/>
        <v>40241.25</v>
      </c>
      <c r="T525" s="10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2.0465356773526372E-2</v>
      </c>
      <c r="P526" s="6">
        <f t="shared" si="53"/>
        <v>2.0465356773526372E-2</v>
      </c>
      <c r="Q526" t="str">
        <f t="shared" si="48"/>
        <v>theater</v>
      </c>
      <c r="R526" t="str">
        <f t="shared" si="49"/>
        <v>plays</v>
      </c>
      <c r="S526" s="10">
        <f t="shared" si="50"/>
        <v>40294.208333333336</v>
      </c>
      <c r="T526" s="10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0.03</v>
      </c>
      <c r="P527" s="6">
        <f t="shared" si="53"/>
        <v>0.03</v>
      </c>
      <c r="Q527" t="str">
        <f t="shared" si="48"/>
        <v>technology</v>
      </c>
      <c r="R527" t="str">
        <f t="shared" si="49"/>
        <v>wearables</v>
      </c>
      <c r="S527" s="10">
        <f t="shared" si="50"/>
        <v>40505.25</v>
      </c>
      <c r="T527" s="10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1.7710843373493976E-2</v>
      </c>
      <c r="P528" s="6">
        <f t="shared" si="53"/>
        <v>1.7710843373493976E-2</v>
      </c>
      <c r="Q528" t="str">
        <f t="shared" si="48"/>
        <v>theater</v>
      </c>
      <c r="R528" t="str">
        <f t="shared" si="49"/>
        <v>plays</v>
      </c>
      <c r="S528" s="10">
        <f t="shared" si="50"/>
        <v>42364.25</v>
      </c>
      <c r="T528" s="10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3.2135306553911204E-2</v>
      </c>
      <c r="P529" s="6">
        <f t="shared" si="53"/>
        <v>3.2135306553911204E-2</v>
      </c>
      <c r="Q529" t="str">
        <f t="shared" si="48"/>
        <v>film &amp; video</v>
      </c>
      <c r="R529" t="str">
        <f t="shared" si="49"/>
        <v>animation</v>
      </c>
      <c r="S529" s="10">
        <f t="shared" si="50"/>
        <v>42405.25</v>
      </c>
      <c r="T529" s="10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8.8888888888888889E-3</v>
      </c>
      <c r="P530" s="6">
        <f t="shared" si="53"/>
        <v>8.8888888888888889E-3</v>
      </c>
      <c r="Q530" t="str">
        <f t="shared" si="48"/>
        <v>music</v>
      </c>
      <c r="R530" t="str">
        <f t="shared" si="49"/>
        <v>indie rock</v>
      </c>
      <c r="S530" s="10">
        <f t="shared" si="50"/>
        <v>41601.25</v>
      </c>
      <c r="T530" s="10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1.7647058823529412E-3</v>
      </c>
      <c r="P531" s="6">
        <f t="shared" si="53"/>
        <v>1.7647058823529412E-3</v>
      </c>
      <c r="Q531" t="str">
        <f t="shared" si="48"/>
        <v>games</v>
      </c>
      <c r="R531" t="str">
        <f t="shared" si="49"/>
        <v>video games</v>
      </c>
      <c r="S531" s="10">
        <f t="shared" si="50"/>
        <v>41769.208333333336</v>
      </c>
      <c r="T531" s="10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1.6990476190476191E-2</v>
      </c>
      <c r="P532" s="6">
        <f t="shared" si="53"/>
        <v>1.6990476190476191E-2</v>
      </c>
      <c r="Q532" t="str">
        <f t="shared" si="48"/>
        <v>publishing</v>
      </c>
      <c r="R532" t="str">
        <f t="shared" si="49"/>
        <v>fiction</v>
      </c>
      <c r="S532" s="10">
        <f t="shared" si="50"/>
        <v>40421.208333333336</v>
      </c>
      <c r="T532" s="10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1.9496518478843063E-2</v>
      </c>
      <c r="P533" s="6">
        <f t="shared" si="53"/>
        <v>1.9496518478843063E-2</v>
      </c>
      <c r="Q533" t="str">
        <f t="shared" si="48"/>
        <v>games</v>
      </c>
      <c r="R533" t="str">
        <f t="shared" si="49"/>
        <v>video games</v>
      </c>
      <c r="S533" s="10">
        <f t="shared" si="50"/>
        <v>41589.25</v>
      </c>
      <c r="T533" s="10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7.8750000000000001E-2</v>
      </c>
      <c r="P534" s="6">
        <f t="shared" si="53"/>
        <v>7.8750000000000001E-2</v>
      </c>
      <c r="Q534" t="str">
        <f t="shared" si="48"/>
        <v>theater</v>
      </c>
      <c r="R534" t="str">
        <f t="shared" si="49"/>
        <v>plays</v>
      </c>
      <c r="S534" s="10">
        <f t="shared" si="50"/>
        <v>43125.25</v>
      </c>
      <c r="T534" s="10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1.9186851211072664E-2</v>
      </c>
      <c r="P535" s="6">
        <f t="shared" si="53"/>
        <v>1.9186851211072664E-2</v>
      </c>
      <c r="Q535" t="str">
        <f t="shared" si="48"/>
        <v>music</v>
      </c>
      <c r="R535" t="str">
        <f t="shared" si="49"/>
        <v>indie rock</v>
      </c>
      <c r="S535" s="10">
        <f t="shared" si="50"/>
        <v>41479.208333333336</v>
      </c>
      <c r="T535" s="10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2.7272727272727275E-3</v>
      </c>
      <c r="P536" s="6">
        <f t="shared" si="53"/>
        <v>2.7272727272727275E-3</v>
      </c>
      <c r="Q536" t="str">
        <f t="shared" si="48"/>
        <v>film &amp; video</v>
      </c>
      <c r="R536" t="str">
        <f t="shared" si="49"/>
        <v>drama</v>
      </c>
      <c r="S536" s="10">
        <f t="shared" si="50"/>
        <v>43329.208333333328</v>
      </c>
      <c r="T536" s="10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7.7692307692307686E-2</v>
      </c>
      <c r="P537" s="6">
        <f t="shared" si="53"/>
        <v>7.7692307692307686E-2</v>
      </c>
      <c r="Q537" t="str">
        <f t="shared" si="48"/>
        <v>theater</v>
      </c>
      <c r="R537" t="str">
        <f t="shared" si="49"/>
        <v>plays</v>
      </c>
      <c r="S537" s="10">
        <f t="shared" si="50"/>
        <v>43259.208333333328</v>
      </c>
      <c r="T537" s="10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1.4285714285714285E-2</v>
      </c>
      <c r="P538" s="6">
        <f t="shared" si="53"/>
        <v>1.4285714285714285E-2</v>
      </c>
      <c r="Q538" t="str">
        <f t="shared" si="48"/>
        <v>publishing</v>
      </c>
      <c r="R538" t="str">
        <f t="shared" si="49"/>
        <v>fiction</v>
      </c>
      <c r="S538" s="10">
        <f t="shared" si="50"/>
        <v>40414.208333333336</v>
      </c>
      <c r="T538" s="10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1.2464454976303318E-2</v>
      </c>
      <c r="P539" s="6">
        <f t="shared" si="53"/>
        <v>1.2464454976303318E-2</v>
      </c>
      <c r="Q539" t="str">
        <f t="shared" si="48"/>
        <v>film &amp; video</v>
      </c>
      <c r="R539" t="str">
        <f t="shared" si="49"/>
        <v>documentary</v>
      </c>
      <c r="S539" s="10">
        <f t="shared" si="50"/>
        <v>43342.208333333328</v>
      </c>
      <c r="T539" s="10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8.5657633840052882E-3</v>
      </c>
      <c r="P540" s="6">
        <f t="shared" si="53"/>
        <v>8.5657633840052882E-3</v>
      </c>
      <c r="Q540" t="str">
        <f t="shared" si="48"/>
        <v>games</v>
      </c>
      <c r="R540" t="str">
        <f t="shared" si="49"/>
        <v>mobile games</v>
      </c>
      <c r="S540" s="10">
        <f t="shared" si="50"/>
        <v>41539.208333333336</v>
      </c>
      <c r="T540" s="10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7.8571428571428577E-3</v>
      </c>
      <c r="P541" s="6">
        <f t="shared" si="53"/>
        <v>7.8571428571428577E-3</v>
      </c>
      <c r="Q541" t="str">
        <f t="shared" si="48"/>
        <v>food</v>
      </c>
      <c r="R541" t="str">
        <f t="shared" si="49"/>
        <v>food trucks</v>
      </c>
      <c r="S541" s="10">
        <f t="shared" si="50"/>
        <v>43647.208333333328</v>
      </c>
      <c r="T541" s="10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4.660377358490566E-2</v>
      </c>
      <c r="P542" s="6">
        <f t="shared" si="53"/>
        <v>4.660377358490566E-2</v>
      </c>
      <c r="Q542" t="str">
        <f t="shared" si="48"/>
        <v>photography</v>
      </c>
      <c r="R542" t="str">
        <f t="shared" si="49"/>
        <v>photography books</v>
      </c>
      <c r="S542" s="10">
        <f t="shared" si="50"/>
        <v>43225.208333333328</v>
      </c>
      <c r="T542" s="10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2.2191011235955056E-3</v>
      </c>
      <c r="P543" s="6">
        <f t="shared" si="53"/>
        <v>2.2191011235955056E-3</v>
      </c>
      <c r="Q543" t="str">
        <f t="shared" si="48"/>
        <v>games</v>
      </c>
      <c r="R543" t="str">
        <f t="shared" si="49"/>
        <v>mobile games</v>
      </c>
      <c r="S543" s="10">
        <f t="shared" si="50"/>
        <v>42165.208333333328</v>
      </c>
      <c r="T543" s="10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6.3636363636363641E-4</v>
      </c>
      <c r="P544" s="6">
        <f t="shared" si="53"/>
        <v>6.3636363636363641E-4</v>
      </c>
      <c r="Q544" t="str">
        <f t="shared" si="48"/>
        <v>music</v>
      </c>
      <c r="R544" t="str">
        <f t="shared" si="49"/>
        <v>indie rock</v>
      </c>
      <c r="S544" s="10">
        <f t="shared" si="50"/>
        <v>42391.25</v>
      </c>
      <c r="T544" s="10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2.1201413427561835E-3</v>
      </c>
      <c r="P545" s="6">
        <f t="shared" si="53"/>
        <v>2.1201413427561835E-3</v>
      </c>
      <c r="Q545" t="str">
        <f t="shared" si="48"/>
        <v>games</v>
      </c>
      <c r="R545" t="str">
        <f t="shared" si="49"/>
        <v>video games</v>
      </c>
      <c r="S545" s="10">
        <f t="shared" si="50"/>
        <v>41528.208333333336</v>
      </c>
      <c r="T545" s="10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0.03</v>
      </c>
      <c r="P546" s="6">
        <f t="shared" si="53"/>
        <v>0.03</v>
      </c>
      <c r="Q546" t="str">
        <f t="shared" si="48"/>
        <v>music</v>
      </c>
      <c r="R546" t="str">
        <f t="shared" si="49"/>
        <v>rock</v>
      </c>
      <c r="S546" s="10">
        <f t="shared" si="50"/>
        <v>42377.25</v>
      </c>
      <c r="T546" s="10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1.4556277056277057E-2</v>
      </c>
      <c r="P547" s="6">
        <f t="shared" si="53"/>
        <v>1.4556277056277057E-2</v>
      </c>
      <c r="Q547" t="str">
        <f t="shared" si="48"/>
        <v>theater</v>
      </c>
      <c r="R547" t="str">
        <f t="shared" si="49"/>
        <v>plays</v>
      </c>
      <c r="S547" s="10">
        <f t="shared" si="50"/>
        <v>43824.25</v>
      </c>
      <c r="T547" s="10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2.0952380952380951E-2</v>
      </c>
      <c r="P548" s="6">
        <f t="shared" si="53"/>
        <v>2.0952380952380951E-2</v>
      </c>
      <c r="Q548" t="str">
        <f t="shared" si="48"/>
        <v>theater</v>
      </c>
      <c r="R548" t="str">
        <f t="shared" si="49"/>
        <v>plays</v>
      </c>
      <c r="S548" s="10">
        <f t="shared" si="50"/>
        <v>43360.208333333328</v>
      </c>
      <c r="T548" s="10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0.12</v>
      </c>
      <c r="P549" s="6">
        <f t="shared" si="53"/>
        <v>0.12</v>
      </c>
      <c r="Q549" t="str">
        <f t="shared" si="48"/>
        <v>film &amp; video</v>
      </c>
      <c r="R549" t="str">
        <f t="shared" si="49"/>
        <v>drama</v>
      </c>
      <c r="S549" s="10">
        <f t="shared" si="50"/>
        <v>42029.25</v>
      </c>
      <c r="T549" s="10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4.5158850226928893E-2</v>
      </c>
      <c r="P550" s="6">
        <f t="shared" si="53"/>
        <v>4.5158850226928893E-2</v>
      </c>
      <c r="Q550" t="str">
        <f t="shared" si="48"/>
        <v>theater</v>
      </c>
      <c r="R550" t="str">
        <f t="shared" si="49"/>
        <v>plays</v>
      </c>
      <c r="S550" s="10">
        <f t="shared" si="50"/>
        <v>42461.208333333328</v>
      </c>
      <c r="T550" s="10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2.5830508474576273E-2</v>
      </c>
      <c r="P551" s="6">
        <f t="shared" si="53"/>
        <v>2.5830508474576273E-2</v>
      </c>
      <c r="Q551" t="str">
        <f t="shared" si="48"/>
        <v>technology</v>
      </c>
      <c r="R551" t="str">
        <f t="shared" si="49"/>
        <v>wearables</v>
      </c>
      <c r="S551" s="10">
        <f t="shared" si="50"/>
        <v>41422.208333333336</v>
      </c>
      <c r="T551" s="10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0.01</v>
      </c>
      <c r="P552" s="6">
        <f t="shared" si="53"/>
        <v>0.01</v>
      </c>
      <c r="Q552" t="str">
        <f t="shared" si="48"/>
        <v>music</v>
      </c>
      <c r="R552" t="str">
        <f t="shared" si="49"/>
        <v>indie rock</v>
      </c>
      <c r="S552" s="10">
        <f t="shared" si="50"/>
        <v>40968.25</v>
      </c>
      <c r="T552" s="10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1.5430316490838423E-2</v>
      </c>
      <c r="P553" s="6">
        <f t="shared" si="53"/>
        <v>1.5430316490838423E-2</v>
      </c>
      <c r="Q553" t="str">
        <f t="shared" si="48"/>
        <v>technology</v>
      </c>
      <c r="R553" t="str">
        <f t="shared" si="49"/>
        <v>web</v>
      </c>
      <c r="S553" s="10">
        <f t="shared" si="50"/>
        <v>41993.25</v>
      </c>
      <c r="T553" s="10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1.0222222222222223E-2</v>
      </c>
      <c r="P554" s="6">
        <f t="shared" si="53"/>
        <v>1.0222222222222223E-2</v>
      </c>
      <c r="Q554" t="str">
        <f t="shared" si="48"/>
        <v>theater</v>
      </c>
      <c r="R554" t="str">
        <f t="shared" si="49"/>
        <v>plays</v>
      </c>
      <c r="S554" s="10">
        <f t="shared" si="50"/>
        <v>42700.25</v>
      </c>
      <c r="T554" s="10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6.0257913247362248E-3</v>
      </c>
      <c r="P555" s="6">
        <f t="shared" si="53"/>
        <v>6.0257913247362248E-3</v>
      </c>
      <c r="Q555" t="str">
        <f t="shared" si="48"/>
        <v>music</v>
      </c>
      <c r="R555" t="str">
        <f t="shared" si="49"/>
        <v>rock</v>
      </c>
      <c r="S555" s="10">
        <f t="shared" si="50"/>
        <v>40545.25</v>
      </c>
      <c r="T555" s="10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5.831578947368421E-2</v>
      </c>
      <c r="P556" s="6">
        <f t="shared" si="53"/>
        <v>5.831578947368421E-2</v>
      </c>
      <c r="Q556" t="str">
        <f t="shared" si="48"/>
        <v>music</v>
      </c>
      <c r="R556" t="str">
        <f t="shared" si="49"/>
        <v>indie rock</v>
      </c>
      <c r="S556" s="10">
        <f t="shared" si="50"/>
        <v>42723.25</v>
      </c>
      <c r="T556" s="10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2.1428571428571429E-2</v>
      </c>
      <c r="P557" s="6">
        <f t="shared" si="53"/>
        <v>2.1428571428571429E-2</v>
      </c>
      <c r="Q557" t="str">
        <f t="shared" si="48"/>
        <v>music</v>
      </c>
      <c r="R557" t="str">
        <f t="shared" si="49"/>
        <v>rock</v>
      </c>
      <c r="S557" s="10">
        <f t="shared" si="50"/>
        <v>41731.208333333336</v>
      </c>
      <c r="T557" s="10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2.3461538461538461E-2</v>
      </c>
      <c r="P558" s="6">
        <f t="shared" si="53"/>
        <v>2.3461538461538461E-2</v>
      </c>
      <c r="Q558" t="str">
        <f t="shared" si="48"/>
        <v>publishing</v>
      </c>
      <c r="R558" t="str">
        <f t="shared" si="49"/>
        <v>translations</v>
      </c>
      <c r="S558" s="10">
        <f t="shared" si="50"/>
        <v>40792.208333333336</v>
      </c>
      <c r="T558" s="10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3.6833333333333336E-2</v>
      </c>
      <c r="P559" s="6">
        <f t="shared" si="53"/>
        <v>3.6833333333333336E-2</v>
      </c>
      <c r="Q559" t="str">
        <f t="shared" si="48"/>
        <v>film &amp; video</v>
      </c>
      <c r="R559" t="str">
        <f t="shared" si="49"/>
        <v>science fiction</v>
      </c>
      <c r="S559" s="10">
        <f t="shared" si="50"/>
        <v>42279.208333333328</v>
      </c>
      <c r="T559" s="10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2.1724137931034483E-2</v>
      </c>
      <c r="P560" s="6">
        <f t="shared" si="53"/>
        <v>2.1724137931034483E-2</v>
      </c>
      <c r="Q560" t="str">
        <f t="shared" si="48"/>
        <v>theater</v>
      </c>
      <c r="R560" t="str">
        <f t="shared" si="49"/>
        <v>plays</v>
      </c>
      <c r="S560" s="10">
        <f t="shared" si="50"/>
        <v>42424.25</v>
      </c>
      <c r="T560" s="10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9.7056030389363716E-3</v>
      </c>
      <c r="P561" s="6">
        <f t="shared" si="53"/>
        <v>9.7056030389363716E-3</v>
      </c>
      <c r="Q561" t="str">
        <f t="shared" si="48"/>
        <v>theater</v>
      </c>
      <c r="R561" t="str">
        <f t="shared" si="49"/>
        <v>plays</v>
      </c>
      <c r="S561" s="10">
        <f t="shared" si="50"/>
        <v>42584.208333333328</v>
      </c>
      <c r="T561" s="10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0.15884999999999999</v>
      </c>
      <c r="P562" s="6">
        <f t="shared" si="53"/>
        <v>0.15884999999999999</v>
      </c>
      <c r="Q562" t="str">
        <f t="shared" si="48"/>
        <v>film &amp; video</v>
      </c>
      <c r="R562" t="str">
        <f t="shared" si="49"/>
        <v>animation</v>
      </c>
      <c r="S562" s="10">
        <f t="shared" si="50"/>
        <v>40865.25</v>
      </c>
      <c r="T562" s="10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6.6000000000000003E-2</v>
      </c>
      <c r="P563" s="6">
        <f t="shared" si="53"/>
        <v>6.6000000000000003E-2</v>
      </c>
      <c r="Q563" t="str">
        <f t="shared" si="48"/>
        <v>theater</v>
      </c>
      <c r="R563" t="str">
        <f t="shared" si="49"/>
        <v>plays</v>
      </c>
      <c r="S563" s="10">
        <f t="shared" si="50"/>
        <v>40833.208333333336</v>
      </c>
      <c r="T563" s="10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2.6262626262626263E-3</v>
      </c>
      <c r="P564" s="6">
        <f t="shared" si="53"/>
        <v>2.6262626262626263E-3</v>
      </c>
      <c r="Q564" t="str">
        <f t="shared" si="48"/>
        <v>music</v>
      </c>
      <c r="R564" t="str">
        <f t="shared" si="49"/>
        <v>rock</v>
      </c>
      <c r="S564" s="10">
        <f t="shared" si="50"/>
        <v>43536.208333333328</v>
      </c>
      <c r="T564" s="10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2.2972972972972974E-2</v>
      </c>
      <c r="P565" s="6">
        <f t="shared" si="53"/>
        <v>2.2972972972972974E-2</v>
      </c>
      <c r="Q565" t="str">
        <f t="shared" si="48"/>
        <v>film &amp; video</v>
      </c>
      <c r="R565" t="str">
        <f t="shared" si="49"/>
        <v>documentary</v>
      </c>
      <c r="S565" s="10">
        <f t="shared" si="50"/>
        <v>43417.25</v>
      </c>
      <c r="T565" s="10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1.061055127445169E-2</v>
      </c>
      <c r="P566" s="6">
        <f t="shared" si="53"/>
        <v>1.061055127445169E-2</v>
      </c>
      <c r="Q566" t="str">
        <f t="shared" si="48"/>
        <v>theater</v>
      </c>
      <c r="R566" t="str">
        <f t="shared" si="49"/>
        <v>plays</v>
      </c>
      <c r="S566" s="10">
        <f t="shared" si="50"/>
        <v>42078.208333333328</v>
      </c>
      <c r="T566" s="10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3.7892518440463645E-2</v>
      </c>
      <c r="P567" s="6">
        <f t="shared" si="53"/>
        <v>3.7892518440463645E-2</v>
      </c>
      <c r="Q567" t="str">
        <f t="shared" si="48"/>
        <v>theater</v>
      </c>
      <c r="R567" t="str">
        <f t="shared" si="49"/>
        <v>plays</v>
      </c>
      <c r="S567" s="10">
        <f t="shared" si="50"/>
        <v>40862.25</v>
      </c>
      <c r="T567" s="10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3.9784946236559142E-3</v>
      </c>
      <c r="P568" s="6">
        <f t="shared" si="53"/>
        <v>3.9784946236559142E-3</v>
      </c>
      <c r="Q568" t="str">
        <f t="shared" si="48"/>
        <v>music</v>
      </c>
      <c r="R568" t="str">
        <f t="shared" si="49"/>
        <v>electric music</v>
      </c>
      <c r="S568" s="10">
        <f t="shared" si="50"/>
        <v>42424.25</v>
      </c>
      <c r="T568" s="10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3.5882352941176469E-2</v>
      </c>
      <c r="P569" s="6">
        <f t="shared" si="53"/>
        <v>3.5882352941176469E-2</v>
      </c>
      <c r="Q569" t="str">
        <f t="shared" si="48"/>
        <v>music</v>
      </c>
      <c r="R569" t="str">
        <f t="shared" si="49"/>
        <v>rock</v>
      </c>
      <c r="S569" s="10">
        <f t="shared" si="50"/>
        <v>41830.208333333336</v>
      </c>
      <c r="T569" s="10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7.1546961325966857E-2</v>
      </c>
      <c r="P570" s="6">
        <f t="shared" si="53"/>
        <v>7.1546961325966857E-2</v>
      </c>
      <c r="Q570" t="str">
        <f t="shared" si="48"/>
        <v>theater</v>
      </c>
      <c r="R570" t="str">
        <f t="shared" si="49"/>
        <v>plays</v>
      </c>
      <c r="S570" s="10">
        <f t="shared" si="50"/>
        <v>40374.208333333336</v>
      </c>
      <c r="T570" s="10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2.9303482587064677E-2</v>
      </c>
      <c r="P571" s="6">
        <f t="shared" si="53"/>
        <v>2.9303482587064677E-2</v>
      </c>
      <c r="Q571" t="str">
        <f t="shared" si="48"/>
        <v>film &amp; video</v>
      </c>
      <c r="R571" t="str">
        <f t="shared" si="49"/>
        <v>animation</v>
      </c>
      <c r="S571" s="10">
        <f t="shared" si="50"/>
        <v>40554.25</v>
      </c>
      <c r="T571" s="10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8.7339743589743585E-2</v>
      </c>
      <c r="P572" s="6">
        <f t="shared" si="53"/>
        <v>8.7339743589743585E-2</v>
      </c>
      <c r="Q572" t="str">
        <f t="shared" si="48"/>
        <v>music</v>
      </c>
      <c r="R572" t="str">
        <f t="shared" si="49"/>
        <v>rock</v>
      </c>
      <c r="S572" s="10">
        <f t="shared" si="50"/>
        <v>41993.25</v>
      </c>
      <c r="T572" s="10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0.01</v>
      </c>
      <c r="P573" s="6">
        <f t="shared" si="53"/>
        <v>0.01</v>
      </c>
      <c r="Q573" t="str">
        <f t="shared" si="48"/>
        <v>film &amp; video</v>
      </c>
      <c r="R573" t="str">
        <f t="shared" si="49"/>
        <v>shorts</v>
      </c>
      <c r="S573" s="10">
        <f t="shared" si="50"/>
        <v>42174.208333333328</v>
      </c>
      <c r="T573" s="10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1.0444444444444444E-2</v>
      </c>
      <c r="P574" s="6">
        <f t="shared" si="53"/>
        <v>1.0444444444444444E-2</v>
      </c>
      <c r="Q574" t="str">
        <f t="shared" si="48"/>
        <v>music</v>
      </c>
      <c r="R574" t="str">
        <f t="shared" si="49"/>
        <v>rock</v>
      </c>
      <c r="S574" s="10">
        <f t="shared" si="50"/>
        <v>42275.208333333328</v>
      </c>
      <c r="T574" s="10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4.4776119402985072E-2</v>
      </c>
      <c r="P575" s="6">
        <f t="shared" si="53"/>
        <v>4.4776119402985072E-2</v>
      </c>
      <c r="Q575" t="str">
        <f t="shared" si="48"/>
        <v>journalism</v>
      </c>
      <c r="R575" t="str">
        <f t="shared" si="49"/>
        <v>audio</v>
      </c>
      <c r="S575" s="10">
        <f t="shared" si="50"/>
        <v>41761.208333333336</v>
      </c>
      <c r="T575" s="10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5.3333333333333337E-2</v>
      </c>
      <c r="P576" s="6">
        <f t="shared" si="53"/>
        <v>5.3333333333333337E-2</v>
      </c>
      <c r="Q576" t="str">
        <f t="shared" si="48"/>
        <v>food</v>
      </c>
      <c r="R576" t="str">
        <f t="shared" si="49"/>
        <v>food trucks</v>
      </c>
      <c r="S576" s="10">
        <f t="shared" si="50"/>
        <v>43806.25</v>
      </c>
      <c r="T576" s="10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6.6986794717887157E-3</v>
      </c>
      <c r="P577" s="6">
        <f t="shared" si="53"/>
        <v>6.6986794717887157E-3</v>
      </c>
      <c r="Q577" t="str">
        <f t="shared" si="48"/>
        <v>theater</v>
      </c>
      <c r="R577" t="str">
        <f t="shared" si="49"/>
        <v>plays</v>
      </c>
      <c r="S577" s="10">
        <f t="shared" si="50"/>
        <v>41779.208333333336</v>
      </c>
      <c r="T577" s="10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6.5979381443298972E-3</v>
      </c>
      <c r="P578" s="6">
        <f t="shared" si="53"/>
        <v>6.5979381443298972E-3</v>
      </c>
      <c r="Q578" t="str">
        <f t="shared" si="48"/>
        <v>theater</v>
      </c>
      <c r="R578" t="str">
        <f t="shared" si="49"/>
        <v>plays</v>
      </c>
      <c r="S578" s="10">
        <f t="shared" si="50"/>
        <v>43040.208333333328</v>
      </c>
      <c r="T578" s="10">
        <f t="shared" si="51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4.5121951219512192E-3</v>
      </c>
      <c r="P579" s="6">
        <f t="shared" si="53"/>
        <v>4.5121951219512192E-3</v>
      </c>
      <c r="Q579" t="str">
        <f t="shared" ref="Q579:Q642" si="54">LEFT(N579,SEARCH("/",N579)-1)</f>
        <v>music</v>
      </c>
      <c r="R579" t="str">
        <f t="shared" ref="R579:R642" si="55">RIGHT(N579,LEN(N579)-SEARCH("/",N579))</f>
        <v>jazz</v>
      </c>
      <c r="S579" s="10">
        <f t="shared" ref="S579:S642" si="56">(((J579/60)/60)/24)+DATE(1970,1,1)</f>
        <v>40613.25</v>
      </c>
      <c r="T579" s="10">
        <f t="shared" ref="T579:T642" si="57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G580/D580</f>
        <v>2.538860103626943E-3</v>
      </c>
      <c r="P580" s="6">
        <f t="shared" ref="P580:P643" si="59">G580/D580</f>
        <v>2.538860103626943E-3</v>
      </c>
      <c r="Q580" t="str">
        <f t="shared" si="54"/>
        <v>film &amp; video</v>
      </c>
      <c r="R580" t="str">
        <f t="shared" si="55"/>
        <v>science fiction</v>
      </c>
      <c r="S580" s="10">
        <f t="shared" si="56"/>
        <v>40878.25</v>
      </c>
      <c r="T580" s="10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1.4032258064516129E-2</v>
      </c>
      <c r="P581" s="6">
        <f t="shared" si="59"/>
        <v>1.4032258064516129E-2</v>
      </c>
      <c r="Q581" t="str">
        <f t="shared" si="54"/>
        <v>music</v>
      </c>
      <c r="R581" t="str">
        <f t="shared" si="55"/>
        <v>jazz</v>
      </c>
      <c r="S581" s="10">
        <f t="shared" si="56"/>
        <v>40762.208333333336</v>
      </c>
      <c r="T581" s="10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7.1141552511415532E-2</v>
      </c>
      <c r="P582" s="6">
        <f t="shared" si="59"/>
        <v>7.1141552511415532E-2</v>
      </c>
      <c r="Q582" t="str">
        <f t="shared" si="54"/>
        <v>theater</v>
      </c>
      <c r="R582" t="str">
        <f t="shared" si="55"/>
        <v>plays</v>
      </c>
      <c r="S582" s="10">
        <f t="shared" si="56"/>
        <v>41696.25</v>
      </c>
      <c r="T582" s="10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1.1833333333333333E-2</v>
      </c>
      <c r="P583" s="6">
        <f t="shared" si="59"/>
        <v>1.1833333333333333E-2</v>
      </c>
      <c r="Q583" t="str">
        <f t="shared" si="54"/>
        <v>technology</v>
      </c>
      <c r="R583" t="str">
        <f t="shared" si="55"/>
        <v>web</v>
      </c>
      <c r="S583" s="10">
        <f t="shared" si="56"/>
        <v>40662.208333333336</v>
      </c>
      <c r="T583" s="10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4.827586206896552E-3</v>
      </c>
      <c r="P584" s="6">
        <f t="shared" si="59"/>
        <v>4.827586206896552E-3</v>
      </c>
      <c r="Q584" t="str">
        <f t="shared" si="54"/>
        <v>games</v>
      </c>
      <c r="R584" t="str">
        <f t="shared" si="55"/>
        <v>video games</v>
      </c>
      <c r="S584" s="10">
        <f t="shared" si="56"/>
        <v>42165.208333333328</v>
      </c>
      <c r="T584" s="10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4.8095238095238094E-2</v>
      </c>
      <c r="P585" s="6">
        <f t="shared" si="59"/>
        <v>4.8095238095238094E-2</v>
      </c>
      <c r="Q585" t="str">
        <f t="shared" si="54"/>
        <v>film &amp; video</v>
      </c>
      <c r="R585" t="str">
        <f t="shared" si="55"/>
        <v>documentary</v>
      </c>
      <c r="S585" s="10">
        <f t="shared" si="56"/>
        <v>40959.25</v>
      </c>
      <c r="T585" s="10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1.8668981481481481E-2</v>
      </c>
      <c r="P586" s="6">
        <f t="shared" si="59"/>
        <v>1.8668981481481481E-2</v>
      </c>
      <c r="Q586" t="str">
        <f t="shared" si="54"/>
        <v>technology</v>
      </c>
      <c r="R586" t="str">
        <f t="shared" si="55"/>
        <v>web</v>
      </c>
      <c r="S586" s="10">
        <f t="shared" si="56"/>
        <v>41024.208333333336</v>
      </c>
      <c r="T586" s="10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1.5280898876404495E-2</v>
      </c>
      <c r="P587" s="6">
        <f t="shared" si="59"/>
        <v>1.5280898876404495E-2</v>
      </c>
      <c r="Q587" t="str">
        <f t="shared" si="54"/>
        <v>publishing</v>
      </c>
      <c r="R587" t="str">
        <f t="shared" si="55"/>
        <v>translations</v>
      </c>
      <c r="S587" s="10">
        <f t="shared" si="56"/>
        <v>40255.208333333336</v>
      </c>
      <c r="T587" s="10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0.18571428571428572</v>
      </c>
      <c r="P588" s="6">
        <f t="shared" si="59"/>
        <v>0.18571428571428572</v>
      </c>
      <c r="Q588" t="str">
        <f t="shared" si="54"/>
        <v>music</v>
      </c>
      <c r="R588" t="str">
        <f t="shared" si="55"/>
        <v>rock</v>
      </c>
      <c r="S588" s="10">
        <f t="shared" si="56"/>
        <v>40499.25</v>
      </c>
      <c r="T588" s="10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1.6595744680851062E-2</v>
      </c>
      <c r="P589" s="6">
        <f t="shared" si="59"/>
        <v>1.6595744680851062E-2</v>
      </c>
      <c r="Q589" t="str">
        <f t="shared" si="54"/>
        <v>food</v>
      </c>
      <c r="R589" t="str">
        <f t="shared" si="55"/>
        <v>food trucks</v>
      </c>
      <c r="S589" s="10">
        <f t="shared" si="56"/>
        <v>43484.25</v>
      </c>
      <c r="T589" s="10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8.6802030456852794E-3</v>
      </c>
      <c r="P590" s="6">
        <f t="shared" si="59"/>
        <v>8.6802030456852794E-3</v>
      </c>
      <c r="Q590" t="str">
        <f t="shared" si="54"/>
        <v>theater</v>
      </c>
      <c r="R590" t="str">
        <f t="shared" si="55"/>
        <v>plays</v>
      </c>
      <c r="S590" s="10">
        <f t="shared" si="56"/>
        <v>40262.208333333336</v>
      </c>
      <c r="T590" s="10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1.2911392405063291E-2</v>
      </c>
      <c r="P591" s="6">
        <f t="shared" si="59"/>
        <v>1.2911392405063291E-2</v>
      </c>
      <c r="Q591" t="str">
        <f t="shared" si="54"/>
        <v>film &amp; video</v>
      </c>
      <c r="R591" t="str">
        <f t="shared" si="55"/>
        <v>documentary</v>
      </c>
      <c r="S591" s="10">
        <f t="shared" si="56"/>
        <v>42190.208333333328</v>
      </c>
      <c r="T591" s="10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1.2112676056338029E-2</v>
      </c>
      <c r="P592" s="6">
        <f t="shared" si="59"/>
        <v>1.2112676056338029E-2</v>
      </c>
      <c r="Q592" t="str">
        <f t="shared" si="54"/>
        <v>publishing</v>
      </c>
      <c r="R592" t="str">
        <f t="shared" si="55"/>
        <v>radio &amp; podcasts</v>
      </c>
      <c r="S592" s="10">
        <f t="shared" si="56"/>
        <v>41994.25</v>
      </c>
      <c r="T592" s="10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0.17</v>
      </c>
      <c r="P593" s="6">
        <f t="shared" si="59"/>
        <v>0.17</v>
      </c>
      <c r="Q593" t="str">
        <f t="shared" si="54"/>
        <v>games</v>
      </c>
      <c r="R593" t="str">
        <f t="shared" si="55"/>
        <v>video games</v>
      </c>
      <c r="S593" s="10">
        <f t="shared" si="56"/>
        <v>40373.208333333336</v>
      </c>
      <c r="T593" s="10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1.6135204081632654E-3</v>
      </c>
      <c r="P594" s="6">
        <f t="shared" si="59"/>
        <v>1.6135204081632654E-3</v>
      </c>
      <c r="Q594" t="str">
        <f t="shared" si="54"/>
        <v>theater</v>
      </c>
      <c r="R594" t="str">
        <f t="shared" si="55"/>
        <v>plays</v>
      </c>
      <c r="S594" s="10">
        <f t="shared" si="56"/>
        <v>41789.208333333336</v>
      </c>
      <c r="T594" s="10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3.2944078947368421E-2</v>
      </c>
      <c r="P595" s="6">
        <f t="shared" si="59"/>
        <v>3.2944078947368421E-2</v>
      </c>
      <c r="Q595" t="str">
        <f t="shared" si="54"/>
        <v>film &amp; video</v>
      </c>
      <c r="R595" t="str">
        <f t="shared" si="55"/>
        <v>animation</v>
      </c>
      <c r="S595" s="10">
        <f t="shared" si="56"/>
        <v>41724.208333333336</v>
      </c>
      <c r="T595" s="10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9.9809281627463438E-4</v>
      </c>
      <c r="P596" s="6">
        <f t="shared" si="59"/>
        <v>9.9809281627463438E-4</v>
      </c>
      <c r="Q596" t="str">
        <f t="shared" si="54"/>
        <v>theater</v>
      </c>
      <c r="R596" t="str">
        <f t="shared" si="55"/>
        <v>plays</v>
      </c>
      <c r="S596" s="10">
        <f t="shared" si="56"/>
        <v>42548.208333333328</v>
      </c>
      <c r="T596" s="10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2.3172119487908961E-2</v>
      </c>
      <c r="P597" s="6">
        <f t="shared" si="59"/>
        <v>2.3172119487908961E-2</v>
      </c>
      <c r="Q597" t="str">
        <f t="shared" si="54"/>
        <v>theater</v>
      </c>
      <c r="R597" t="str">
        <f t="shared" si="55"/>
        <v>plays</v>
      </c>
      <c r="S597" s="10">
        <f t="shared" si="56"/>
        <v>40253.208333333336</v>
      </c>
      <c r="T597" s="10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2.3164556962025316E-2</v>
      </c>
      <c r="P598" s="6">
        <f t="shared" si="59"/>
        <v>2.3164556962025316E-2</v>
      </c>
      <c r="Q598" t="str">
        <f t="shared" si="54"/>
        <v>film &amp; video</v>
      </c>
      <c r="R598" t="str">
        <f t="shared" si="55"/>
        <v>drama</v>
      </c>
      <c r="S598" s="10">
        <f t="shared" si="56"/>
        <v>42434.25</v>
      </c>
      <c r="T598" s="10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2.9647696476964771E-2</v>
      </c>
      <c r="P599" s="6">
        <f t="shared" si="59"/>
        <v>2.9647696476964771E-2</v>
      </c>
      <c r="Q599" t="str">
        <f t="shared" si="54"/>
        <v>theater</v>
      </c>
      <c r="R599" t="str">
        <f t="shared" si="55"/>
        <v>plays</v>
      </c>
      <c r="S599" s="10">
        <f t="shared" si="56"/>
        <v>43786.25</v>
      </c>
      <c r="T599" s="10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2.2202764976958524E-2</v>
      </c>
      <c r="P600" s="6">
        <f t="shared" si="59"/>
        <v>2.2202764976958524E-2</v>
      </c>
      <c r="Q600" t="str">
        <f t="shared" si="54"/>
        <v>music</v>
      </c>
      <c r="R600" t="str">
        <f t="shared" si="55"/>
        <v>rock</v>
      </c>
      <c r="S600" s="10">
        <f t="shared" si="56"/>
        <v>40344.208333333336</v>
      </c>
      <c r="T600" s="10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5.8446186742694222E-4</v>
      </c>
      <c r="P601" s="6">
        <f t="shared" si="59"/>
        <v>5.8446186742694222E-4</v>
      </c>
      <c r="Q601" t="str">
        <f t="shared" si="54"/>
        <v>film &amp; video</v>
      </c>
      <c r="R601" t="str">
        <f t="shared" si="55"/>
        <v>documentary</v>
      </c>
      <c r="S601" s="10">
        <f t="shared" si="56"/>
        <v>42047.25</v>
      </c>
      <c r="T601" s="10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0.01</v>
      </c>
      <c r="P602" s="6">
        <f t="shared" si="59"/>
        <v>0.01</v>
      </c>
      <c r="Q602" t="str">
        <f t="shared" si="54"/>
        <v>food</v>
      </c>
      <c r="R602" t="str">
        <f t="shared" si="55"/>
        <v>food trucks</v>
      </c>
      <c r="S602" s="10">
        <f t="shared" si="56"/>
        <v>41485.208333333336</v>
      </c>
      <c r="T602" s="10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3.0793650793650793E-2</v>
      </c>
      <c r="P603" s="6">
        <f t="shared" si="59"/>
        <v>3.0793650793650793E-2</v>
      </c>
      <c r="Q603" t="str">
        <f t="shared" si="54"/>
        <v>technology</v>
      </c>
      <c r="R603" t="str">
        <f t="shared" si="55"/>
        <v>wearables</v>
      </c>
      <c r="S603" s="10">
        <f t="shared" si="56"/>
        <v>41789.208333333336</v>
      </c>
      <c r="T603" s="10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1.6033755274261603E-2</v>
      </c>
      <c r="P604" s="6">
        <f t="shared" si="59"/>
        <v>1.6033755274261603E-2</v>
      </c>
      <c r="Q604" t="str">
        <f t="shared" si="54"/>
        <v>theater</v>
      </c>
      <c r="R604" t="str">
        <f t="shared" si="55"/>
        <v>plays</v>
      </c>
      <c r="S604" s="10">
        <f t="shared" si="56"/>
        <v>42160.208333333328</v>
      </c>
      <c r="T604" s="10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1.9245283018867923E-2</v>
      </c>
      <c r="P605" s="6">
        <f t="shared" si="59"/>
        <v>1.9245283018867923E-2</v>
      </c>
      <c r="Q605" t="str">
        <f t="shared" si="54"/>
        <v>theater</v>
      </c>
      <c r="R605" t="str">
        <f t="shared" si="55"/>
        <v>plays</v>
      </c>
      <c r="S605" s="10">
        <f t="shared" si="56"/>
        <v>43573.208333333328</v>
      </c>
      <c r="T605" s="10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3.2209695603156709E-2</v>
      </c>
      <c r="P606" s="6">
        <f t="shared" si="59"/>
        <v>3.2209695603156709E-2</v>
      </c>
      <c r="Q606" t="str">
        <f t="shared" si="54"/>
        <v>theater</v>
      </c>
      <c r="R606" t="str">
        <f t="shared" si="55"/>
        <v>plays</v>
      </c>
      <c r="S606" s="10">
        <f t="shared" si="56"/>
        <v>40565.25</v>
      </c>
      <c r="T606" s="10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3.2424242424242425E-2</v>
      </c>
      <c r="P607" s="6">
        <f t="shared" si="59"/>
        <v>3.2424242424242425E-2</v>
      </c>
      <c r="Q607" t="str">
        <f t="shared" si="54"/>
        <v>publishing</v>
      </c>
      <c r="R607" t="str">
        <f t="shared" si="55"/>
        <v>nonfiction</v>
      </c>
      <c r="S607" s="10">
        <f t="shared" si="56"/>
        <v>42280.208333333328</v>
      </c>
      <c r="T607" s="10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4.7058823529411764E-2</v>
      </c>
      <c r="P608" s="6">
        <f t="shared" si="59"/>
        <v>4.7058823529411764E-2</v>
      </c>
      <c r="Q608" t="str">
        <f t="shared" si="54"/>
        <v>music</v>
      </c>
      <c r="R608" t="str">
        <f t="shared" si="55"/>
        <v>rock</v>
      </c>
      <c r="S608" s="10">
        <f t="shared" si="56"/>
        <v>42436.25</v>
      </c>
      <c r="T608" s="10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1.6206395348837211E-2</v>
      </c>
      <c r="P609" s="6">
        <f t="shared" si="59"/>
        <v>1.6206395348837211E-2</v>
      </c>
      <c r="Q609" t="str">
        <f t="shared" si="54"/>
        <v>food</v>
      </c>
      <c r="R609" t="str">
        <f t="shared" si="55"/>
        <v>food trucks</v>
      </c>
      <c r="S609" s="10">
        <f t="shared" si="56"/>
        <v>41721.208333333336</v>
      </c>
      <c r="T609" s="10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8.1025641025641026E-2</v>
      </c>
      <c r="P610" s="6">
        <f t="shared" si="59"/>
        <v>8.1025641025641026E-2</v>
      </c>
      <c r="Q610" t="str">
        <f t="shared" si="54"/>
        <v>music</v>
      </c>
      <c r="R610" t="str">
        <f t="shared" si="55"/>
        <v>jazz</v>
      </c>
      <c r="S610" s="10">
        <f t="shared" si="56"/>
        <v>43530.25</v>
      </c>
      <c r="T610" s="10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1.17E-2</v>
      </c>
      <c r="P611" s="6">
        <f t="shared" si="59"/>
        <v>1.17E-2</v>
      </c>
      <c r="Q611" t="str">
        <f t="shared" si="54"/>
        <v>film &amp; video</v>
      </c>
      <c r="R611" t="str">
        <f t="shared" si="55"/>
        <v>science fiction</v>
      </c>
      <c r="S611" s="10">
        <f t="shared" si="56"/>
        <v>43481.25</v>
      </c>
      <c r="T611" s="10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0.14967289719626167</v>
      </c>
      <c r="P612" s="6">
        <f t="shared" si="59"/>
        <v>0.14967289719626167</v>
      </c>
      <c r="Q612" t="str">
        <f t="shared" si="54"/>
        <v>theater</v>
      </c>
      <c r="R612" t="str">
        <f t="shared" si="55"/>
        <v>plays</v>
      </c>
      <c r="S612" s="10">
        <f t="shared" si="56"/>
        <v>41259.25</v>
      </c>
      <c r="T612" s="10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1.8292682926829269E-3</v>
      </c>
      <c r="P613" s="6">
        <f t="shared" si="59"/>
        <v>1.8292682926829269E-3</v>
      </c>
      <c r="Q613" t="str">
        <f t="shared" si="54"/>
        <v>theater</v>
      </c>
      <c r="R613" t="str">
        <f t="shared" si="55"/>
        <v>plays</v>
      </c>
      <c r="S613" s="10">
        <f t="shared" si="56"/>
        <v>41480.208333333336</v>
      </c>
      <c r="T613" s="10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3.0967741935483871E-2</v>
      </c>
      <c r="P614" s="6">
        <f t="shared" si="59"/>
        <v>3.0967741935483871E-2</v>
      </c>
      <c r="Q614" t="str">
        <f t="shared" si="54"/>
        <v>music</v>
      </c>
      <c r="R614" t="str">
        <f t="shared" si="55"/>
        <v>electric music</v>
      </c>
      <c r="S614" s="10">
        <f t="shared" si="56"/>
        <v>40474.208333333336</v>
      </c>
      <c r="T614" s="10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2.3636363636363636E-2</v>
      </c>
      <c r="P615" s="6">
        <f t="shared" si="59"/>
        <v>2.3636363636363636E-2</v>
      </c>
      <c r="Q615" t="str">
        <f t="shared" si="54"/>
        <v>theater</v>
      </c>
      <c r="R615" t="str">
        <f t="shared" si="55"/>
        <v>plays</v>
      </c>
      <c r="S615" s="10">
        <f t="shared" si="56"/>
        <v>42973.208333333328</v>
      </c>
      <c r="T615" s="10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2.728301886792453E-2</v>
      </c>
      <c r="P616" s="6">
        <f t="shared" si="59"/>
        <v>2.728301886792453E-2</v>
      </c>
      <c r="Q616" t="str">
        <f t="shared" si="54"/>
        <v>theater</v>
      </c>
      <c r="R616" t="str">
        <f t="shared" si="55"/>
        <v>plays</v>
      </c>
      <c r="S616" s="10">
        <f t="shared" si="56"/>
        <v>42746.25</v>
      </c>
      <c r="T616" s="10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0.02</v>
      </c>
      <c r="P617" s="6">
        <f t="shared" si="59"/>
        <v>0.02</v>
      </c>
      <c r="Q617" t="str">
        <f t="shared" si="54"/>
        <v>theater</v>
      </c>
      <c r="R617" t="str">
        <f t="shared" si="55"/>
        <v>plays</v>
      </c>
      <c r="S617" s="10">
        <f t="shared" si="56"/>
        <v>42489.208333333328</v>
      </c>
      <c r="T617" s="10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3.7187499999999998E-2</v>
      </c>
      <c r="P618" s="6">
        <f t="shared" si="59"/>
        <v>3.7187499999999998E-2</v>
      </c>
      <c r="Q618" t="str">
        <f t="shared" si="54"/>
        <v>music</v>
      </c>
      <c r="R618" t="str">
        <f t="shared" si="55"/>
        <v>indie rock</v>
      </c>
      <c r="S618" s="10">
        <f t="shared" si="56"/>
        <v>41537.208333333336</v>
      </c>
      <c r="T618" s="10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3.9285714285714285E-2</v>
      </c>
      <c r="P619" s="6">
        <f t="shared" si="59"/>
        <v>3.9285714285714285E-2</v>
      </c>
      <c r="Q619" t="str">
        <f t="shared" si="54"/>
        <v>theater</v>
      </c>
      <c r="R619" t="str">
        <f t="shared" si="55"/>
        <v>plays</v>
      </c>
      <c r="S619" s="10">
        <f t="shared" si="56"/>
        <v>41794.208333333336</v>
      </c>
      <c r="T619" s="10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6.0322255790533734E-3</v>
      </c>
      <c r="P620" s="6">
        <f t="shared" si="59"/>
        <v>6.0322255790533734E-3</v>
      </c>
      <c r="Q620" t="str">
        <f t="shared" si="54"/>
        <v>publishing</v>
      </c>
      <c r="R620" t="str">
        <f t="shared" si="55"/>
        <v>nonfiction</v>
      </c>
      <c r="S620" s="10">
        <f t="shared" si="56"/>
        <v>41396.208333333336</v>
      </c>
      <c r="T620" s="10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3.3078101071975499E-3</v>
      </c>
      <c r="P621" s="6">
        <f t="shared" si="59"/>
        <v>3.3078101071975499E-3</v>
      </c>
      <c r="Q621" t="str">
        <f t="shared" si="54"/>
        <v>theater</v>
      </c>
      <c r="R621" t="str">
        <f t="shared" si="55"/>
        <v>plays</v>
      </c>
      <c r="S621" s="10">
        <f t="shared" si="56"/>
        <v>40669.208333333336</v>
      </c>
      <c r="T621" s="10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2.9767441860465118E-2</v>
      </c>
      <c r="P622" s="6">
        <f t="shared" si="59"/>
        <v>2.9767441860465118E-2</v>
      </c>
      <c r="Q622" t="str">
        <f t="shared" si="54"/>
        <v>photography</v>
      </c>
      <c r="R622" t="str">
        <f t="shared" si="55"/>
        <v>photography books</v>
      </c>
      <c r="S622" s="10">
        <f t="shared" si="56"/>
        <v>42559.208333333328</v>
      </c>
      <c r="T622" s="10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8.3750000000000005E-2</v>
      </c>
      <c r="P623" s="6">
        <f t="shared" si="59"/>
        <v>8.3750000000000005E-2</v>
      </c>
      <c r="Q623" t="str">
        <f t="shared" si="54"/>
        <v>theater</v>
      </c>
      <c r="R623" t="str">
        <f t="shared" si="55"/>
        <v>plays</v>
      </c>
      <c r="S623" s="10">
        <f t="shared" si="56"/>
        <v>42626.208333333328</v>
      </c>
      <c r="T623" s="10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3.3862433862433863E-4</v>
      </c>
      <c r="P624" s="6">
        <f t="shared" si="59"/>
        <v>3.3862433862433863E-4</v>
      </c>
      <c r="Q624" t="str">
        <f t="shared" si="54"/>
        <v>music</v>
      </c>
      <c r="R624" t="str">
        <f t="shared" si="55"/>
        <v>indie rock</v>
      </c>
      <c r="S624" s="10">
        <f t="shared" si="56"/>
        <v>43205.208333333328</v>
      </c>
      <c r="T624" s="10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2.8557794273594912E-2</v>
      </c>
      <c r="P625" s="6">
        <f t="shared" si="59"/>
        <v>2.8557794273594912E-2</v>
      </c>
      <c r="Q625" t="str">
        <f t="shared" si="54"/>
        <v>theater</v>
      </c>
      <c r="R625" t="str">
        <f t="shared" si="55"/>
        <v>plays</v>
      </c>
      <c r="S625" s="10">
        <f t="shared" si="56"/>
        <v>42201.208333333328</v>
      </c>
      <c r="T625" s="10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8.4705882352941173E-2</v>
      </c>
      <c r="P626" s="6">
        <f t="shared" si="59"/>
        <v>8.4705882352941173E-2</v>
      </c>
      <c r="Q626" t="str">
        <f t="shared" si="54"/>
        <v>photography</v>
      </c>
      <c r="R626" t="str">
        <f t="shared" si="55"/>
        <v>photography books</v>
      </c>
      <c r="S626" s="10">
        <f t="shared" si="56"/>
        <v>42029.25</v>
      </c>
      <c r="T626" s="10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8.266666666666667E-3</v>
      </c>
      <c r="P627" s="6">
        <f t="shared" si="59"/>
        <v>8.266666666666667E-3</v>
      </c>
      <c r="Q627" t="str">
        <f t="shared" si="54"/>
        <v>theater</v>
      </c>
      <c r="R627" t="str">
        <f t="shared" si="55"/>
        <v>plays</v>
      </c>
      <c r="S627" s="10">
        <f t="shared" si="56"/>
        <v>43857.25</v>
      </c>
      <c r="T627" s="10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2.9531249999999998E-2</v>
      </c>
      <c r="P628" s="6">
        <f t="shared" si="59"/>
        <v>2.9531249999999998E-2</v>
      </c>
      <c r="Q628" t="str">
        <f t="shared" si="54"/>
        <v>theater</v>
      </c>
      <c r="R628" t="str">
        <f t="shared" si="55"/>
        <v>plays</v>
      </c>
      <c r="S628" s="10">
        <f t="shared" si="56"/>
        <v>40449.208333333336</v>
      </c>
      <c r="T628" s="10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9.6250000000000002E-2</v>
      </c>
      <c r="P629" s="6">
        <f t="shared" si="59"/>
        <v>9.6250000000000002E-2</v>
      </c>
      <c r="Q629" t="str">
        <f t="shared" si="54"/>
        <v>food</v>
      </c>
      <c r="R629" t="str">
        <f t="shared" si="55"/>
        <v>food trucks</v>
      </c>
      <c r="S629" s="10">
        <f t="shared" si="56"/>
        <v>40345.208333333336</v>
      </c>
      <c r="T629" s="10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5.0526315789473683E-2</v>
      </c>
      <c r="P630" s="6">
        <f t="shared" si="59"/>
        <v>5.0526315789473683E-2</v>
      </c>
      <c r="Q630" t="str">
        <f t="shared" si="54"/>
        <v>music</v>
      </c>
      <c r="R630" t="str">
        <f t="shared" si="55"/>
        <v>indie rock</v>
      </c>
      <c r="S630" s="10">
        <f t="shared" si="56"/>
        <v>40455.208333333336</v>
      </c>
      <c r="T630" s="10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8.7310826542491265E-3</v>
      </c>
      <c r="P631" s="6">
        <f t="shared" si="59"/>
        <v>8.7310826542491265E-3</v>
      </c>
      <c r="Q631" t="str">
        <f t="shared" si="54"/>
        <v>theater</v>
      </c>
      <c r="R631" t="str">
        <f t="shared" si="55"/>
        <v>plays</v>
      </c>
      <c r="S631" s="10">
        <f t="shared" si="56"/>
        <v>42557.208333333328</v>
      </c>
      <c r="T631" s="10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9.1578947368421044E-3</v>
      </c>
      <c r="P632" s="6">
        <f t="shared" si="59"/>
        <v>9.1578947368421044E-3</v>
      </c>
      <c r="Q632" t="str">
        <f t="shared" si="54"/>
        <v>theater</v>
      </c>
      <c r="R632" t="str">
        <f t="shared" si="55"/>
        <v>plays</v>
      </c>
      <c r="S632" s="10">
        <f t="shared" si="56"/>
        <v>43586.208333333328</v>
      </c>
      <c r="T632" s="10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5.1739864864864864E-2</v>
      </c>
      <c r="P633" s="6">
        <f t="shared" si="59"/>
        <v>5.1739864864864864E-2</v>
      </c>
      <c r="Q633" t="str">
        <f t="shared" si="54"/>
        <v>theater</v>
      </c>
      <c r="R633" t="str">
        <f t="shared" si="55"/>
        <v>plays</v>
      </c>
      <c r="S633" s="10">
        <f t="shared" si="56"/>
        <v>43550.208333333328</v>
      </c>
      <c r="T633" s="10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3.8557558945908461E-3</v>
      </c>
      <c r="P634" s="6">
        <f t="shared" si="59"/>
        <v>3.8557558945908461E-3</v>
      </c>
      <c r="Q634" t="str">
        <f t="shared" si="54"/>
        <v>theater</v>
      </c>
      <c r="R634" t="str">
        <f t="shared" si="55"/>
        <v>plays</v>
      </c>
      <c r="S634" s="10">
        <f t="shared" si="56"/>
        <v>41945.208333333336</v>
      </c>
      <c r="T634" s="10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1.5671641791044775E-2</v>
      </c>
      <c r="P635" s="6">
        <f t="shared" si="59"/>
        <v>1.5671641791044775E-2</v>
      </c>
      <c r="Q635" t="str">
        <f t="shared" si="54"/>
        <v>film &amp; video</v>
      </c>
      <c r="R635" t="str">
        <f t="shared" si="55"/>
        <v>animation</v>
      </c>
      <c r="S635" s="10">
        <f t="shared" si="56"/>
        <v>42315.25</v>
      </c>
      <c r="T635" s="10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1.4027072758037225E-2</v>
      </c>
      <c r="P636" s="6">
        <f t="shared" si="59"/>
        <v>1.4027072758037225E-2</v>
      </c>
      <c r="Q636" t="str">
        <f t="shared" si="54"/>
        <v>film &amp; video</v>
      </c>
      <c r="R636" t="str">
        <f t="shared" si="55"/>
        <v>television</v>
      </c>
      <c r="S636" s="10">
        <f t="shared" si="56"/>
        <v>42819.208333333328</v>
      </c>
      <c r="T636" s="10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1.6302158273381294E-2</v>
      </c>
      <c r="P637" s="6">
        <f t="shared" si="59"/>
        <v>1.6302158273381294E-2</v>
      </c>
      <c r="Q637" t="str">
        <f t="shared" si="54"/>
        <v>film &amp; video</v>
      </c>
      <c r="R637" t="str">
        <f t="shared" si="55"/>
        <v>television</v>
      </c>
      <c r="S637" s="10">
        <f t="shared" si="56"/>
        <v>41314.25</v>
      </c>
      <c r="T637" s="10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1.3171471927162367E-2</v>
      </c>
      <c r="P638" s="6">
        <f t="shared" si="59"/>
        <v>1.3171471927162367E-2</v>
      </c>
      <c r="Q638" t="str">
        <f t="shared" si="54"/>
        <v>film &amp; video</v>
      </c>
      <c r="R638" t="str">
        <f t="shared" si="55"/>
        <v>animation</v>
      </c>
      <c r="S638" s="10">
        <f t="shared" si="56"/>
        <v>40926.25</v>
      </c>
      <c r="T638" s="10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7.6470588235294122E-3</v>
      </c>
      <c r="P639" s="6">
        <f t="shared" si="59"/>
        <v>7.6470588235294122E-3</v>
      </c>
      <c r="Q639" t="str">
        <f t="shared" si="54"/>
        <v>theater</v>
      </c>
      <c r="R639" t="str">
        <f t="shared" si="55"/>
        <v>plays</v>
      </c>
      <c r="S639" s="10">
        <f t="shared" si="56"/>
        <v>42688.25</v>
      </c>
      <c r="T639" s="10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1.1519607843137256E-3</v>
      </c>
      <c r="P640" s="6">
        <f t="shared" si="59"/>
        <v>1.1519607843137256E-3</v>
      </c>
      <c r="Q640" t="str">
        <f t="shared" si="54"/>
        <v>theater</v>
      </c>
      <c r="R640" t="str">
        <f t="shared" si="55"/>
        <v>plays</v>
      </c>
      <c r="S640" s="10">
        <f t="shared" si="56"/>
        <v>40386.208333333336</v>
      </c>
      <c r="T640" s="10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5.2325581395348836E-3</v>
      </c>
      <c r="P641" s="6">
        <f t="shared" si="59"/>
        <v>5.2325581395348836E-3</v>
      </c>
      <c r="Q641" t="str">
        <f t="shared" si="54"/>
        <v>film &amp; video</v>
      </c>
      <c r="R641" t="str">
        <f t="shared" si="55"/>
        <v>drama</v>
      </c>
      <c r="S641" s="10">
        <f t="shared" si="56"/>
        <v>43309.208333333328</v>
      </c>
      <c r="T641" s="10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2.1452420701168614E-3</v>
      </c>
      <c r="P642" s="6">
        <f t="shared" si="59"/>
        <v>2.1452420701168614E-3</v>
      </c>
      <c r="Q642" t="str">
        <f t="shared" si="54"/>
        <v>theater</v>
      </c>
      <c r="R642" t="str">
        <f t="shared" si="55"/>
        <v>plays</v>
      </c>
      <c r="S642" s="10">
        <f t="shared" si="56"/>
        <v>42387.25</v>
      </c>
      <c r="T642" s="10">
        <f t="shared" si="5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2.0638297872340425E-2</v>
      </c>
      <c r="P643" s="6">
        <f t="shared" si="59"/>
        <v>2.0638297872340425E-2</v>
      </c>
      <c r="Q643" t="str">
        <f t="shared" ref="Q643:Q706" si="60">LEFT(N643,SEARCH("/",N643)-1)</f>
        <v>theater</v>
      </c>
      <c r="R643" t="str">
        <f t="shared" ref="R643:R706" si="61">RIGHT(N643,LEN(N643)-SEARCH("/",N643))</f>
        <v>plays</v>
      </c>
      <c r="S643" s="10">
        <f t="shared" ref="S643:S706" si="62">(((J643/60)/60)/24)+DATE(1970,1,1)</f>
        <v>42786.25</v>
      </c>
      <c r="T643" s="10">
        <f t="shared" ref="T643:T706" si="6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G644/D644</f>
        <v>1.4021739130434783E-2</v>
      </c>
      <c r="P644" s="6">
        <f t="shared" ref="P644:P707" si="65">G644/D644</f>
        <v>1.4021739130434783E-2</v>
      </c>
      <c r="Q644" t="str">
        <f t="shared" si="60"/>
        <v>technology</v>
      </c>
      <c r="R644" t="str">
        <f t="shared" si="61"/>
        <v>wearables</v>
      </c>
      <c r="S644" s="10">
        <f t="shared" si="62"/>
        <v>43451.25</v>
      </c>
      <c r="T644" s="10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2.5167785234899327E-2</v>
      </c>
      <c r="P645" s="6">
        <f t="shared" si="65"/>
        <v>2.5167785234899327E-2</v>
      </c>
      <c r="Q645" t="str">
        <f t="shared" si="60"/>
        <v>theater</v>
      </c>
      <c r="R645" t="str">
        <f t="shared" si="61"/>
        <v>plays</v>
      </c>
      <c r="S645" s="10">
        <f t="shared" si="62"/>
        <v>42795.25</v>
      </c>
      <c r="T645" s="10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1.7284533648170012E-2</v>
      </c>
      <c r="P646" s="6">
        <f t="shared" si="65"/>
        <v>1.7284533648170012E-2</v>
      </c>
      <c r="Q646" t="str">
        <f t="shared" si="60"/>
        <v>theater</v>
      </c>
      <c r="R646" t="str">
        <f t="shared" si="61"/>
        <v>plays</v>
      </c>
      <c r="S646" s="10">
        <f t="shared" si="62"/>
        <v>43452.25</v>
      </c>
      <c r="T646" s="10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2.4450806871421135E-2</v>
      </c>
      <c r="P647" s="6">
        <f t="shared" si="65"/>
        <v>2.4450806871421135E-2</v>
      </c>
      <c r="Q647" t="str">
        <f t="shared" si="60"/>
        <v>music</v>
      </c>
      <c r="R647" t="str">
        <f t="shared" si="61"/>
        <v>rock</v>
      </c>
      <c r="S647" s="10">
        <f t="shared" si="62"/>
        <v>43369.208333333328</v>
      </c>
      <c r="T647" s="10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2.9533941236068895E-2</v>
      </c>
      <c r="P648" s="6">
        <f t="shared" si="65"/>
        <v>2.9533941236068895E-2</v>
      </c>
      <c r="Q648" t="str">
        <f t="shared" si="60"/>
        <v>games</v>
      </c>
      <c r="R648" t="str">
        <f t="shared" si="61"/>
        <v>video games</v>
      </c>
      <c r="S648" s="10">
        <f t="shared" si="62"/>
        <v>41346.208333333336</v>
      </c>
      <c r="T648" s="10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4.0000000000000001E-3</v>
      </c>
      <c r="P649" s="6">
        <f t="shared" si="65"/>
        <v>4.0000000000000001E-3</v>
      </c>
      <c r="Q649" t="str">
        <f t="shared" si="60"/>
        <v>publishing</v>
      </c>
      <c r="R649" t="str">
        <f t="shared" si="61"/>
        <v>translations</v>
      </c>
      <c r="S649" s="10">
        <f t="shared" si="62"/>
        <v>43199.208333333328</v>
      </c>
      <c r="T649" s="10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7.3326572008113591E-3</v>
      </c>
      <c r="P650" s="6">
        <f t="shared" si="65"/>
        <v>7.3326572008113591E-3</v>
      </c>
      <c r="Q650" t="str">
        <f t="shared" si="60"/>
        <v>food</v>
      </c>
      <c r="R650" t="str">
        <f t="shared" si="61"/>
        <v>food trucks</v>
      </c>
      <c r="S650" s="10">
        <f t="shared" si="62"/>
        <v>42922.208333333328</v>
      </c>
      <c r="T650" s="10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4.9465899753492193E-3</v>
      </c>
      <c r="P651" s="6">
        <f t="shared" si="65"/>
        <v>4.9465899753492193E-3</v>
      </c>
      <c r="Q651" t="str">
        <f t="shared" si="60"/>
        <v>theater</v>
      </c>
      <c r="R651" t="str">
        <f t="shared" si="61"/>
        <v>plays</v>
      </c>
      <c r="S651" s="10">
        <f t="shared" si="62"/>
        <v>40471.208333333336</v>
      </c>
      <c r="T651" s="10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0.01</v>
      </c>
      <c r="P652" s="6">
        <f t="shared" si="65"/>
        <v>0.01</v>
      </c>
      <c r="Q652" t="str">
        <f t="shared" si="60"/>
        <v>music</v>
      </c>
      <c r="R652" t="str">
        <f t="shared" si="61"/>
        <v>jazz</v>
      </c>
      <c r="S652" s="10">
        <f t="shared" si="62"/>
        <v>41828.208333333336</v>
      </c>
      <c r="T652" s="10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1.9664463650228774E-2</v>
      </c>
      <c r="P653" s="6">
        <f t="shared" si="65"/>
        <v>1.9664463650228774E-2</v>
      </c>
      <c r="Q653" t="str">
        <f t="shared" si="60"/>
        <v>film &amp; video</v>
      </c>
      <c r="R653" t="str">
        <f t="shared" si="61"/>
        <v>shorts</v>
      </c>
      <c r="S653" s="10">
        <f t="shared" si="62"/>
        <v>41692.25</v>
      </c>
      <c r="T653" s="10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4.0899999999999999E-2</v>
      </c>
      <c r="P654" s="6">
        <f t="shared" si="65"/>
        <v>4.0899999999999999E-2</v>
      </c>
      <c r="Q654" t="str">
        <f t="shared" si="60"/>
        <v>technology</v>
      </c>
      <c r="R654" t="str">
        <f t="shared" si="61"/>
        <v>web</v>
      </c>
      <c r="S654" s="10">
        <f t="shared" si="62"/>
        <v>42587.208333333328</v>
      </c>
      <c r="T654" s="10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0.39</v>
      </c>
      <c r="P655" s="6">
        <f t="shared" si="65"/>
        <v>0.39</v>
      </c>
      <c r="Q655" t="str">
        <f t="shared" si="60"/>
        <v>technology</v>
      </c>
      <c r="R655" t="str">
        <f t="shared" si="61"/>
        <v>web</v>
      </c>
      <c r="S655" s="10">
        <f t="shared" si="62"/>
        <v>42468.208333333328</v>
      </c>
      <c r="T655" s="10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8.6171428571428565E-2</v>
      </c>
      <c r="P656" s="6">
        <f t="shared" si="65"/>
        <v>8.6171428571428565E-2</v>
      </c>
      <c r="Q656" t="str">
        <f t="shared" si="60"/>
        <v>music</v>
      </c>
      <c r="R656" t="str">
        <f t="shared" si="61"/>
        <v>metal</v>
      </c>
      <c r="S656" s="10">
        <f t="shared" si="62"/>
        <v>42240.208333333328</v>
      </c>
      <c r="T656" s="10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3.826086956521739E-2</v>
      </c>
      <c r="P657" s="6">
        <f t="shared" si="65"/>
        <v>3.826086956521739E-2</v>
      </c>
      <c r="Q657" t="str">
        <f t="shared" si="60"/>
        <v>photography</v>
      </c>
      <c r="R657" t="str">
        <f t="shared" si="61"/>
        <v>photography books</v>
      </c>
      <c r="S657" s="10">
        <f t="shared" si="62"/>
        <v>42796.25</v>
      </c>
      <c r="T657" s="10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4.2567567567567566E-3</v>
      </c>
      <c r="P658" s="6">
        <f t="shared" si="65"/>
        <v>4.2567567567567566E-3</v>
      </c>
      <c r="Q658" t="str">
        <f t="shared" si="60"/>
        <v>food</v>
      </c>
      <c r="R658" t="str">
        <f t="shared" si="61"/>
        <v>food trucks</v>
      </c>
      <c r="S658" s="10">
        <f t="shared" si="62"/>
        <v>43097.25</v>
      </c>
      <c r="T658" s="10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1.4E-3</v>
      </c>
      <c r="P659" s="6">
        <f t="shared" si="65"/>
        <v>1.4E-3</v>
      </c>
      <c r="Q659" t="str">
        <f t="shared" si="60"/>
        <v>film &amp; video</v>
      </c>
      <c r="R659" t="str">
        <f t="shared" si="61"/>
        <v>science fiction</v>
      </c>
      <c r="S659" s="10">
        <f t="shared" si="62"/>
        <v>43096.25</v>
      </c>
      <c r="T659" s="10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7.4144486692015212E-3</v>
      </c>
      <c r="P660" s="6">
        <f t="shared" si="65"/>
        <v>7.4144486692015212E-3</v>
      </c>
      <c r="Q660" t="str">
        <f t="shared" si="60"/>
        <v>music</v>
      </c>
      <c r="R660" t="str">
        <f t="shared" si="61"/>
        <v>rock</v>
      </c>
      <c r="S660" s="10">
        <f t="shared" si="62"/>
        <v>42246.208333333328</v>
      </c>
      <c r="T660" s="10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6.2137531068765534E-3</v>
      </c>
      <c r="P661" s="6">
        <f t="shared" si="65"/>
        <v>6.2137531068765534E-3</v>
      </c>
      <c r="Q661" t="str">
        <f t="shared" si="60"/>
        <v>film &amp; video</v>
      </c>
      <c r="R661" t="str">
        <f t="shared" si="61"/>
        <v>documentary</v>
      </c>
      <c r="S661" s="10">
        <f t="shared" si="62"/>
        <v>40570.25</v>
      </c>
      <c r="T661" s="10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8.4615384615384613E-3</v>
      </c>
      <c r="P662" s="6">
        <f t="shared" si="65"/>
        <v>8.4615384615384613E-3</v>
      </c>
      <c r="Q662" t="str">
        <f t="shared" si="60"/>
        <v>theater</v>
      </c>
      <c r="R662" t="str">
        <f t="shared" si="61"/>
        <v>plays</v>
      </c>
      <c r="S662" s="10">
        <f t="shared" si="62"/>
        <v>42237.208333333328</v>
      </c>
      <c r="T662" s="10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7.0411985018726591E-3</v>
      </c>
      <c r="P663" s="6">
        <f t="shared" si="65"/>
        <v>7.0411985018726591E-3</v>
      </c>
      <c r="Q663" t="str">
        <f t="shared" si="60"/>
        <v>music</v>
      </c>
      <c r="R663" t="str">
        <f t="shared" si="61"/>
        <v>jazz</v>
      </c>
      <c r="S663" s="10">
        <f t="shared" si="62"/>
        <v>40996.208333333336</v>
      </c>
      <c r="T663" s="10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1.4395604395604396E-2</v>
      </c>
      <c r="P664" s="6">
        <f t="shared" si="65"/>
        <v>1.4395604395604396E-2</v>
      </c>
      <c r="Q664" t="str">
        <f t="shared" si="60"/>
        <v>theater</v>
      </c>
      <c r="R664" t="str">
        <f t="shared" si="61"/>
        <v>plays</v>
      </c>
      <c r="S664" s="10">
        <f t="shared" si="62"/>
        <v>43443.25</v>
      </c>
      <c r="T664" s="10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8.6999999999999994E-3</v>
      </c>
      <c r="P665" s="6">
        <f t="shared" si="65"/>
        <v>8.6999999999999994E-3</v>
      </c>
      <c r="Q665" t="str">
        <f t="shared" si="60"/>
        <v>theater</v>
      </c>
      <c r="R665" t="str">
        <f t="shared" si="61"/>
        <v>plays</v>
      </c>
      <c r="S665" s="10">
        <f t="shared" si="62"/>
        <v>40458.208333333336</v>
      </c>
      <c r="T665" s="10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1.3387909319899244E-2</v>
      </c>
      <c r="P666" s="6">
        <f t="shared" si="65"/>
        <v>1.3387909319899244E-2</v>
      </c>
      <c r="Q666" t="str">
        <f t="shared" si="60"/>
        <v>music</v>
      </c>
      <c r="R666" t="str">
        <f t="shared" si="61"/>
        <v>jazz</v>
      </c>
      <c r="S666" s="10">
        <f t="shared" si="62"/>
        <v>40959.25</v>
      </c>
      <c r="T666" s="10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5.3333333333333337E-2</v>
      </c>
      <c r="P667" s="6">
        <f t="shared" si="65"/>
        <v>5.3333333333333337E-2</v>
      </c>
      <c r="Q667" t="str">
        <f t="shared" si="60"/>
        <v>film &amp; video</v>
      </c>
      <c r="R667" t="str">
        <f t="shared" si="61"/>
        <v>documentary</v>
      </c>
      <c r="S667" s="10">
        <f t="shared" si="62"/>
        <v>40733.208333333336</v>
      </c>
      <c r="T667" s="10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8.0645161290322578E-3</v>
      </c>
      <c r="P668" s="6">
        <f t="shared" si="65"/>
        <v>8.0645161290322578E-3</v>
      </c>
      <c r="Q668" t="str">
        <f t="shared" si="60"/>
        <v>theater</v>
      </c>
      <c r="R668" t="str">
        <f t="shared" si="61"/>
        <v>plays</v>
      </c>
      <c r="S668" s="10">
        <f t="shared" si="62"/>
        <v>41516.208333333336</v>
      </c>
      <c r="T668" s="10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6.0724637681159419E-2</v>
      </c>
      <c r="P669" s="6">
        <f t="shared" si="65"/>
        <v>6.0724637681159419E-2</v>
      </c>
      <c r="Q669" t="str">
        <f t="shared" si="60"/>
        <v>journalism</v>
      </c>
      <c r="R669" t="str">
        <f t="shared" si="61"/>
        <v>audio</v>
      </c>
      <c r="S669" s="10">
        <f t="shared" si="62"/>
        <v>41892.208333333336</v>
      </c>
      <c r="T669" s="10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2.7636363636363635E-3</v>
      </c>
      <c r="P670" s="6">
        <f t="shared" si="65"/>
        <v>2.7636363636363635E-3</v>
      </c>
      <c r="Q670" t="str">
        <f t="shared" si="60"/>
        <v>theater</v>
      </c>
      <c r="R670" t="str">
        <f t="shared" si="61"/>
        <v>plays</v>
      </c>
      <c r="S670" s="10">
        <f t="shared" si="62"/>
        <v>41122.208333333336</v>
      </c>
      <c r="T670" s="10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3.3217213114754097E-2</v>
      </c>
      <c r="P671" s="6">
        <f t="shared" si="65"/>
        <v>3.3217213114754097E-2</v>
      </c>
      <c r="Q671" t="str">
        <f t="shared" si="60"/>
        <v>theater</v>
      </c>
      <c r="R671" t="str">
        <f t="shared" si="61"/>
        <v>plays</v>
      </c>
      <c r="S671" s="10">
        <f t="shared" si="62"/>
        <v>42912.208333333328</v>
      </c>
      <c r="T671" s="10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6.7962962962962961E-2</v>
      </c>
      <c r="P672" s="6">
        <f t="shared" si="65"/>
        <v>6.7962962962962961E-2</v>
      </c>
      <c r="Q672" t="str">
        <f t="shared" si="60"/>
        <v>music</v>
      </c>
      <c r="R672" t="str">
        <f t="shared" si="61"/>
        <v>indie rock</v>
      </c>
      <c r="S672" s="10">
        <f t="shared" si="62"/>
        <v>42425.25</v>
      </c>
      <c r="T672" s="10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1.0993852459016393E-2</v>
      </c>
      <c r="P673" s="6">
        <f t="shared" si="65"/>
        <v>1.0993852459016393E-2</v>
      </c>
      <c r="Q673" t="str">
        <f t="shared" si="60"/>
        <v>theater</v>
      </c>
      <c r="R673" t="str">
        <f t="shared" si="61"/>
        <v>plays</v>
      </c>
      <c r="S673" s="10">
        <f t="shared" si="62"/>
        <v>40390.208333333336</v>
      </c>
      <c r="T673" s="10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2.2374936836786256E-2</v>
      </c>
      <c r="P674" s="6">
        <f t="shared" si="65"/>
        <v>2.2374936836786256E-2</v>
      </c>
      <c r="Q674" t="str">
        <f t="shared" si="60"/>
        <v>theater</v>
      </c>
      <c r="R674" t="str">
        <f t="shared" si="61"/>
        <v>plays</v>
      </c>
      <c r="S674" s="10">
        <f t="shared" si="62"/>
        <v>43180.208333333328</v>
      </c>
      <c r="T674" s="10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1.0357142857142856E-2</v>
      </c>
      <c r="P675" s="6">
        <f t="shared" si="65"/>
        <v>1.0357142857142856E-2</v>
      </c>
      <c r="Q675" t="str">
        <f t="shared" si="60"/>
        <v>music</v>
      </c>
      <c r="R675" t="str">
        <f t="shared" si="61"/>
        <v>indie rock</v>
      </c>
      <c r="S675" s="10">
        <f t="shared" si="62"/>
        <v>42475.208333333328</v>
      </c>
      <c r="T675" s="10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7.1353251318101935E-3</v>
      </c>
      <c r="P676" s="6">
        <f t="shared" si="65"/>
        <v>7.1353251318101935E-3</v>
      </c>
      <c r="Q676" t="str">
        <f t="shared" si="60"/>
        <v>photography</v>
      </c>
      <c r="R676" t="str">
        <f t="shared" si="61"/>
        <v>photography books</v>
      </c>
      <c r="S676" s="10">
        <f t="shared" si="62"/>
        <v>40774.208333333336</v>
      </c>
      <c r="T676" s="10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3.4123711340206184E-2</v>
      </c>
      <c r="P677" s="6">
        <f t="shared" si="65"/>
        <v>3.4123711340206184E-2</v>
      </c>
      <c r="Q677" t="str">
        <f t="shared" si="60"/>
        <v>journalism</v>
      </c>
      <c r="R677" t="str">
        <f t="shared" si="61"/>
        <v>audio</v>
      </c>
      <c r="S677" s="10">
        <f t="shared" si="62"/>
        <v>43719.208333333328</v>
      </c>
      <c r="T677" s="10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1.8780096308186195E-2</v>
      </c>
      <c r="P678" s="6">
        <f t="shared" si="65"/>
        <v>1.8780096308186195E-2</v>
      </c>
      <c r="Q678" t="str">
        <f t="shared" si="60"/>
        <v>photography</v>
      </c>
      <c r="R678" t="str">
        <f t="shared" si="61"/>
        <v>photography books</v>
      </c>
      <c r="S678" s="10">
        <f t="shared" si="62"/>
        <v>41178.208333333336</v>
      </c>
      <c r="T678" s="10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2.0943396226415095E-2</v>
      </c>
      <c r="P679" s="6">
        <f t="shared" si="65"/>
        <v>2.0943396226415095E-2</v>
      </c>
      <c r="Q679" t="str">
        <f t="shared" si="60"/>
        <v>publishing</v>
      </c>
      <c r="R679" t="str">
        <f t="shared" si="61"/>
        <v>fiction</v>
      </c>
      <c r="S679" s="10">
        <f t="shared" si="62"/>
        <v>42561.208333333328</v>
      </c>
      <c r="T679" s="10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2.1608040201005025E-3</v>
      </c>
      <c r="P680" s="6">
        <f t="shared" si="65"/>
        <v>2.1608040201005025E-3</v>
      </c>
      <c r="Q680" t="str">
        <f t="shared" si="60"/>
        <v>film &amp; video</v>
      </c>
      <c r="R680" t="str">
        <f t="shared" si="61"/>
        <v>drama</v>
      </c>
      <c r="S680" s="10">
        <f t="shared" si="62"/>
        <v>43484.25</v>
      </c>
      <c r="T680" s="10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0.25928571428571429</v>
      </c>
      <c r="P681" s="6">
        <f t="shared" si="65"/>
        <v>0.25928571428571429</v>
      </c>
      <c r="Q681" t="str">
        <f t="shared" si="60"/>
        <v>food</v>
      </c>
      <c r="R681" t="str">
        <f t="shared" si="61"/>
        <v>food trucks</v>
      </c>
      <c r="S681" s="10">
        <f t="shared" si="62"/>
        <v>43756.208333333328</v>
      </c>
      <c r="T681" s="10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2.0295329670329671E-2</v>
      </c>
      <c r="P682" s="6">
        <f t="shared" si="65"/>
        <v>2.0295329670329671E-2</v>
      </c>
      <c r="Q682" t="str">
        <f t="shared" si="60"/>
        <v>games</v>
      </c>
      <c r="R682" t="str">
        <f t="shared" si="61"/>
        <v>mobile games</v>
      </c>
      <c r="S682" s="10">
        <f t="shared" si="62"/>
        <v>43813.25</v>
      </c>
      <c r="T682" s="10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9.0005431830526891E-3</v>
      </c>
      <c r="P683" s="6">
        <f t="shared" si="65"/>
        <v>9.0005431830526891E-3</v>
      </c>
      <c r="Q683" t="str">
        <f t="shared" si="60"/>
        <v>theater</v>
      </c>
      <c r="R683" t="str">
        <f t="shared" si="61"/>
        <v>plays</v>
      </c>
      <c r="S683" s="10">
        <f t="shared" si="62"/>
        <v>40898.25</v>
      </c>
      <c r="T683" s="10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1.9074074074074073E-2</v>
      </c>
      <c r="P684" s="6">
        <f t="shared" si="65"/>
        <v>1.9074074074074073E-2</v>
      </c>
      <c r="Q684" t="str">
        <f t="shared" si="60"/>
        <v>theater</v>
      </c>
      <c r="R684" t="str">
        <f t="shared" si="61"/>
        <v>plays</v>
      </c>
      <c r="S684" s="10">
        <f t="shared" si="62"/>
        <v>41619.25</v>
      </c>
      <c r="T684" s="10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6.3913043478260864E-2</v>
      </c>
      <c r="P685" s="6">
        <f t="shared" si="65"/>
        <v>6.3913043478260864E-2</v>
      </c>
      <c r="Q685" t="str">
        <f t="shared" si="60"/>
        <v>theater</v>
      </c>
      <c r="R685" t="str">
        <f t="shared" si="61"/>
        <v>plays</v>
      </c>
      <c r="S685" s="10">
        <f t="shared" si="62"/>
        <v>43359.208333333328</v>
      </c>
      <c r="T685" s="10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7.857142857142857E-2</v>
      </c>
      <c r="P686" s="6">
        <f t="shared" si="65"/>
        <v>7.857142857142857E-2</v>
      </c>
      <c r="Q686" t="str">
        <f t="shared" si="60"/>
        <v>publishing</v>
      </c>
      <c r="R686" t="str">
        <f t="shared" si="61"/>
        <v>nonfiction</v>
      </c>
      <c r="S686" s="10">
        <f t="shared" si="62"/>
        <v>40358.208333333336</v>
      </c>
      <c r="T686" s="10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6.614285714285714E-3</v>
      </c>
      <c r="P687" s="6">
        <f t="shared" si="65"/>
        <v>6.614285714285714E-3</v>
      </c>
      <c r="Q687" t="str">
        <f t="shared" si="60"/>
        <v>theater</v>
      </c>
      <c r="R687" t="str">
        <f t="shared" si="61"/>
        <v>plays</v>
      </c>
      <c r="S687" s="10">
        <f t="shared" si="62"/>
        <v>42239.208333333328</v>
      </c>
      <c r="T687" s="10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1.7866666666666666E-2</v>
      </c>
      <c r="P688" s="6">
        <f t="shared" si="65"/>
        <v>1.7866666666666666E-2</v>
      </c>
      <c r="Q688" t="str">
        <f t="shared" si="60"/>
        <v>technology</v>
      </c>
      <c r="R688" t="str">
        <f t="shared" si="61"/>
        <v>wearables</v>
      </c>
      <c r="S688" s="10">
        <f t="shared" si="62"/>
        <v>43186.208333333328</v>
      </c>
      <c r="T688" s="10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0.17933333333333334</v>
      </c>
      <c r="P689" s="6">
        <f t="shared" si="65"/>
        <v>0.17933333333333334</v>
      </c>
      <c r="Q689" t="str">
        <f t="shared" si="60"/>
        <v>theater</v>
      </c>
      <c r="R689" t="str">
        <f t="shared" si="61"/>
        <v>plays</v>
      </c>
      <c r="S689" s="10">
        <f t="shared" si="62"/>
        <v>42806.25</v>
      </c>
      <c r="T689" s="10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6.0344827586206899E-2</v>
      </c>
      <c r="P690" s="6">
        <f t="shared" si="65"/>
        <v>6.0344827586206899E-2</v>
      </c>
      <c r="Q690" t="str">
        <f t="shared" si="60"/>
        <v>film &amp; video</v>
      </c>
      <c r="R690" t="str">
        <f t="shared" si="61"/>
        <v>television</v>
      </c>
      <c r="S690" s="10">
        <f t="shared" si="62"/>
        <v>43475.25</v>
      </c>
      <c r="T690" s="10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9.452054794520548E-3</v>
      </c>
      <c r="P691" s="6">
        <f t="shared" si="65"/>
        <v>9.452054794520548E-3</v>
      </c>
      <c r="Q691" t="str">
        <f t="shared" si="60"/>
        <v>technology</v>
      </c>
      <c r="R691" t="str">
        <f t="shared" si="61"/>
        <v>web</v>
      </c>
      <c r="S691" s="10">
        <f t="shared" si="62"/>
        <v>41576.208333333336</v>
      </c>
      <c r="T691" s="10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5.2777777777777778E-2</v>
      </c>
      <c r="P692" s="6">
        <f t="shared" si="65"/>
        <v>5.2777777777777778E-2</v>
      </c>
      <c r="Q692" t="str">
        <f t="shared" si="60"/>
        <v>film &amp; video</v>
      </c>
      <c r="R692" t="str">
        <f t="shared" si="61"/>
        <v>documentary</v>
      </c>
      <c r="S692" s="10">
        <f t="shared" si="62"/>
        <v>40874.25</v>
      </c>
      <c r="T692" s="10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4.7399999999999998E-2</v>
      </c>
      <c r="P693" s="6">
        <f t="shared" si="65"/>
        <v>4.7399999999999998E-2</v>
      </c>
      <c r="Q693" t="str">
        <f t="shared" si="60"/>
        <v>film &amp; video</v>
      </c>
      <c r="R693" t="str">
        <f t="shared" si="61"/>
        <v>documentary</v>
      </c>
      <c r="S693" s="10">
        <f t="shared" si="62"/>
        <v>41185.208333333336</v>
      </c>
      <c r="T693" s="10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1.2833333333333334E-2</v>
      </c>
      <c r="P694" s="6">
        <f t="shared" si="65"/>
        <v>1.2833333333333334E-2</v>
      </c>
      <c r="Q694" t="str">
        <f t="shared" si="60"/>
        <v>music</v>
      </c>
      <c r="R694" t="str">
        <f t="shared" si="61"/>
        <v>rock</v>
      </c>
      <c r="S694" s="10">
        <f t="shared" si="62"/>
        <v>43655.208333333328</v>
      </c>
      <c r="T694" s="10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9.6895787139689576E-3</v>
      </c>
      <c r="P695" s="6">
        <f t="shared" si="65"/>
        <v>9.6895787139689576E-3</v>
      </c>
      <c r="Q695" t="str">
        <f t="shared" si="60"/>
        <v>theater</v>
      </c>
      <c r="R695" t="str">
        <f t="shared" si="61"/>
        <v>plays</v>
      </c>
      <c r="S695" s="10">
        <f t="shared" si="62"/>
        <v>43025.208333333328</v>
      </c>
      <c r="T695" s="10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8.6813186813186807E-3</v>
      </c>
      <c r="P696" s="6">
        <f t="shared" si="65"/>
        <v>8.6813186813186807E-3</v>
      </c>
      <c r="Q696" t="str">
        <f t="shared" si="60"/>
        <v>theater</v>
      </c>
      <c r="R696" t="str">
        <f t="shared" si="61"/>
        <v>plays</v>
      </c>
      <c r="S696" s="10">
        <f t="shared" si="62"/>
        <v>43066.25</v>
      </c>
      <c r="T696" s="10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2.1304347826086957E-2</v>
      </c>
      <c r="P697" s="6">
        <f t="shared" si="65"/>
        <v>2.1304347826086957E-2</v>
      </c>
      <c r="Q697" t="str">
        <f t="shared" si="60"/>
        <v>music</v>
      </c>
      <c r="R697" t="str">
        <f t="shared" si="61"/>
        <v>rock</v>
      </c>
      <c r="S697" s="10">
        <f t="shared" si="62"/>
        <v>42322.25</v>
      </c>
      <c r="T697" s="10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5.4174283973187085E-3</v>
      </c>
      <c r="P698" s="6">
        <f t="shared" si="65"/>
        <v>5.4174283973187085E-3</v>
      </c>
      <c r="Q698" t="str">
        <f t="shared" si="60"/>
        <v>theater</v>
      </c>
      <c r="R698" t="str">
        <f t="shared" si="61"/>
        <v>plays</v>
      </c>
      <c r="S698" s="10">
        <f t="shared" si="62"/>
        <v>42114.208333333328</v>
      </c>
      <c r="T698" s="10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5.659425911559348E-2</v>
      </c>
      <c r="P699" s="6">
        <f t="shared" si="65"/>
        <v>5.659425911559348E-2</v>
      </c>
      <c r="Q699" t="str">
        <f t="shared" si="60"/>
        <v>music</v>
      </c>
      <c r="R699" t="str">
        <f t="shared" si="61"/>
        <v>electric music</v>
      </c>
      <c r="S699" s="10">
        <f t="shared" si="62"/>
        <v>43190.208333333328</v>
      </c>
      <c r="T699" s="10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6.8717339667458438E-2</v>
      </c>
      <c r="P700" s="6">
        <f t="shared" si="65"/>
        <v>6.8717339667458438E-2</v>
      </c>
      <c r="Q700" t="str">
        <f t="shared" si="60"/>
        <v>technology</v>
      </c>
      <c r="R700" t="str">
        <f t="shared" si="61"/>
        <v>wearables</v>
      </c>
      <c r="S700" s="10">
        <f t="shared" si="62"/>
        <v>40871.25</v>
      </c>
      <c r="T700" s="10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7.5675675675675675E-3</v>
      </c>
      <c r="P701" s="6">
        <f t="shared" si="65"/>
        <v>7.5675675675675675E-3</v>
      </c>
      <c r="Q701" t="str">
        <f t="shared" si="60"/>
        <v>film &amp; video</v>
      </c>
      <c r="R701" t="str">
        <f t="shared" si="61"/>
        <v>drama</v>
      </c>
      <c r="S701" s="10">
        <f t="shared" si="62"/>
        <v>43641.208333333328</v>
      </c>
      <c r="T701" s="10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0.01</v>
      </c>
      <c r="P702" s="6">
        <f t="shared" si="65"/>
        <v>0.01</v>
      </c>
      <c r="Q702" t="str">
        <f t="shared" si="60"/>
        <v>technology</v>
      </c>
      <c r="R702" t="str">
        <f t="shared" si="61"/>
        <v>wearables</v>
      </c>
      <c r="S702" s="10">
        <f t="shared" si="62"/>
        <v>40203.25</v>
      </c>
      <c r="T702" s="10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1.5769230769230768E-2</v>
      </c>
      <c r="P703" s="6">
        <f t="shared" si="65"/>
        <v>1.5769230769230768E-2</v>
      </c>
      <c r="Q703" t="str">
        <f t="shared" si="60"/>
        <v>theater</v>
      </c>
      <c r="R703" t="str">
        <f t="shared" si="61"/>
        <v>plays</v>
      </c>
      <c r="S703" s="10">
        <f t="shared" si="62"/>
        <v>40629.208333333336</v>
      </c>
      <c r="T703" s="10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9.5402298850574708E-3</v>
      </c>
      <c r="P704" s="6">
        <f t="shared" si="65"/>
        <v>9.5402298850574708E-3</v>
      </c>
      <c r="Q704" t="str">
        <f t="shared" si="60"/>
        <v>technology</v>
      </c>
      <c r="R704" t="str">
        <f t="shared" si="61"/>
        <v>wearables</v>
      </c>
      <c r="S704" s="10">
        <f t="shared" si="62"/>
        <v>41477.208333333336</v>
      </c>
      <c r="T704" s="10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3.2145110410094636E-2</v>
      </c>
      <c r="P705" s="6">
        <f t="shared" si="65"/>
        <v>3.2145110410094636E-2</v>
      </c>
      <c r="Q705" t="str">
        <f t="shared" si="60"/>
        <v>publishing</v>
      </c>
      <c r="R705" t="str">
        <f t="shared" si="61"/>
        <v>translations</v>
      </c>
      <c r="S705" s="10">
        <f t="shared" si="62"/>
        <v>41020.208333333336</v>
      </c>
      <c r="T705" s="10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1.3333333333333334E-2</v>
      </c>
      <c r="P706" s="6">
        <f t="shared" si="65"/>
        <v>1.3333333333333334E-2</v>
      </c>
      <c r="Q706" t="str">
        <f t="shared" si="60"/>
        <v>film &amp; video</v>
      </c>
      <c r="R706" t="str">
        <f t="shared" si="61"/>
        <v>animation</v>
      </c>
      <c r="S706" s="10">
        <f t="shared" si="62"/>
        <v>42555.208333333328</v>
      </c>
      <c r="T706" s="10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1.1932822628167354E-2</v>
      </c>
      <c r="P707" s="6">
        <f t="shared" si="65"/>
        <v>1.1932822628167354E-2</v>
      </c>
      <c r="Q707" t="str">
        <f t="shared" ref="Q707:Q770" si="66">LEFT(N707,SEARCH("/",N707)-1)</f>
        <v>publishing</v>
      </c>
      <c r="R707" t="str">
        <f t="shared" ref="R707:R770" si="67">RIGHT(N707,LEN(N707)-SEARCH("/",N707))</f>
        <v>nonfiction</v>
      </c>
      <c r="S707" s="10">
        <f t="shared" ref="S707:S770" si="68">(((J707/60)/60)/24)+DATE(1970,1,1)</f>
        <v>41619.25</v>
      </c>
      <c r="T707" s="10">
        <f t="shared" ref="T707:T770" si="69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G708/D708</f>
        <v>1.2407749077490775E-2</v>
      </c>
      <c r="P708" s="6">
        <f t="shared" ref="P708:P771" si="71">G708/D708</f>
        <v>1.2407749077490775E-2</v>
      </c>
      <c r="Q708" t="str">
        <f t="shared" si="66"/>
        <v>technology</v>
      </c>
      <c r="R708" t="str">
        <f t="shared" si="67"/>
        <v>web</v>
      </c>
      <c r="S708" s="10">
        <f t="shared" si="68"/>
        <v>43471.25</v>
      </c>
      <c r="T708" s="10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2.3013698630136987E-2</v>
      </c>
      <c r="P709" s="6">
        <f t="shared" si="71"/>
        <v>2.3013698630136987E-2</v>
      </c>
      <c r="Q709" t="str">
        <f t="shared" si="66"/>
        <v>film &amp; video</v>
      </c>
      <c r="R709" t="str">
        <f t="shared" si="67"/>
        <v>drama</v>
      </c>
      <c r="S709" s="10">
        <f t="shared" si="68"/>
        <v>43442.25</v>
      </c>
      <c r="T709" s="10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8.0588235294117641E-2</v>
      </c>
      <c r="P710" s="6">
        <f t="shared" si="71"/>
        <v>8.0588235294117641E-2</v>
      </c>
      <c r="Q710" t="str">
        <f t="shared" si="66"/>
        <v>theater</v>
      </c>
      <c r="R710" t="str">
        <f t="shared" si="67"/>
        <v>plays</v>
      </c>
      <c r="S710" s="10">
        <f t="shared" si="68"/>
        <v>42877.208333333328</v>
      </c>
      <c r="T710" s="10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1.8979591836734692E-2</v>
      </c>
      <c r="P711" s="6">
        <f t="shared" si="71"/>
        <v>1.8979591836734692E-2</v>
      </c>
      <c r="Q711" t="str">
        <f t="shared" si="66"/>
        <v>theater</v>
      </c>
      <c r="R711" t="str">
        <f t="shared" si="67"/>
        <v>plays</v>
      </c>
      <c r="S711" s="10">
        <f t="shared" si="68"/>
        <v>41018.208333333336</v>
      </c>
      <c r="T711" s="10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2.9069767441860465E-2</v>
      </c>
      <c r="P712" s="6">
        <f t="shared" si="71"/>
        <v>2.9069767441860465E-2</v>
      </c>
      <c r="Q712" t="str">
        <f t="shared" si="66"/>
        <v>theater</v>
      </c>
      <c r="R712" t="str">
        <f t="shared" si="67"/>
        <v>plays</v>
      </c>
      <c r="S712" s="10">
        <f t="shared" si="68"/>
        <v>43295.208333333328</v>
      </c>
      <c r="T712" s="10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2.2580645161290325E-3</v>
      </c>
      <c r="P713" s="6">
        <f t="shared" si="71"/>
        <v>2.2580645161290325E-3</v>
      </c>
      <c r="Q713" t="str">
        <f t="shared" si="66"/>
        <v>theater</v>
      </c>
      <c r="R713" t="str">
        <f t="shared" si="67"/>
        <v>plays</v>
      </c>
      <c r="S713" s="10">
        <f t="shared" si="68"/>
        <v>42393.25</v>
      </c>
      <c r="T713" s="10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0.2525</v>
      </c>
      <c r="P714" s="6">
        <f t="shared" si="71"/>
        <v>0.2525</v>
      </c>
      <c r="Q714" t="str">
        <f t="shared" si="66"/>
        <v>theater</v>
      </c>
      <c r="R714" t="str">
        <f t="shared" si="67"/>
        <v>plays</v>
      </c>
      <c r="S714" s="10">
        <f t="shared" si="68"/>
        <v>42559.208333333328</v>
      </c>
      <c r="T714" s="10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1.4927536231884059E-2</v>
      </c>
      <c r="P715" s="6">
        <f t="shared" si="71"/>
        <v>1.4927536231884059E-2</v>
      </c>
      <c r="Q715" t="str">
        <f t="shared" si="66"/>
        <v>publishing</v>
      </c>
      <c r="R715" t="str">
        <f t="shared" si="67"/>
        <v>radio &amp; podcasts</v>
      </c>
      <c r="S715" s="10">
        <f t="shared" si="68"/>
        <v>42604.208333333328</v>
      </c>
      <c r="T715" s="10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4.6363636363636364E-2</v>
      </c>
      <c r="P716" s="6">
        <f t="shared" si="71"/>
        <v>4.6363636363636364E-2</v>
      </c>
      <c r="Q716" t="str">
        <f t="shared" si="66"/>
        <v>music</v>
      </c>
      <c r="R716" t="str">
        <f t="shared" si="67"/>
        <v>rock</v>
      </c>
      <c r="S716" s="10">
        <f t="shared" si="68"/>
        <v>41870.208333333336</v>
      </c>
      <c r="T716" s="10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5.5593220338983054E-3</v>
      </c>
      <c r="P717" s="6">
        <f t="shared" si="71"/>
        <v>5.5593220338983054E-3</v>
      </c>
      <c r="Q717" t="str">
        <f t="shared" si="66"/>
        <v>games</v>
      </c>
      <c r="R717" t="str">
        <f t="shared" si="67"/>
        <v>mobile games</v>
      </c>
      <c r="S717" s="10">
        <f t="shared" si="68"/>
        <v>40397.208333333336</v>
      </c>
      <c r="T717" s="10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7.85E-2</v>
      </c>
      <c r="P718" s="6">
        <f t="shared" si="71"/>
        <v>7.85E-2</v>
      </c>
      <c r="Q718" t="str">
        <f t="shared" si="66"/>
        <v>theater</v>
      </c>
      <c r="R718" t="str">
        <f t="shared" si="67"/>
        <v>plays</v>
      </c>
      <c r="S718" s="10">
        <f t="shared" si="68"/>
        <v>41465.208333333336</v>
      </c>
      <c r="T718" s="10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9.9107142857142852E-2</v>
      </c>
      <c r="P719" s="6">
        <f t="shared" si="71"/>
        <v>9.9107142857142852E-2</v>
      </c>
      <c r="Q719" t="str">
        <f t="shared" si="66"/>
        <v>film &amp; video</v>
      </c>
      <c r="R719" t="str">
        <f t="shared" si="67"/>
        <v>documentary</v>
      </c>
      <c r="S719" s="10">
        <f t="shared" si="68"/>
        <v>40777.208333333336</v>
      </c>
      <c r="T719" s="10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3.5783132530120484E-2</v>
      </c>
      <c r="P720" s="6">
        <f t="shared" si="71"/>
        <v>3.5783132530120484E-2</v>
      </c>
      <c r="Q720" t="str">
        <f t="shared" si="66"/>
        <v>technology</v>
      </c>
      <c r="R720" t="str">
        <f t="shared" si="67"/>
        <v>wearables</v>
      </c>
      <c r="S720" s="10">
        <f t="shared" si="68"/>
        <v>41442.208333333336</v>
      </c>
      <c r="T720" s="10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1.7826086956521738E-2</v>
      </c>
      <c r="P721" s="6">
        <f t="shared" si="71"/>
        <v>1.7826086956521738E-2</v>
      </c>
      <c r="Q721" t="str">
        <f t="shared" si="66"/>
        <v>publishing</v>
      </c>
      <c r="R721" t="str">
        <f t="shared" si="67"/>
        <v>fiction</v>
      </c>
      <c r="S721" s="10">
        <f t="shared" si="68"/>
        <v>41058.208333333336</v>
      </c>
      <c r="T721" s="10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4.3678160919540226E-3</v>
      </c>
      <c r="P722" s="6">
        <f t="shared" si="71"/>
        <v>4.3678160919540226E-3</v>
      </c>
      <c r="Q722" t="str">
        <f t="shared" si="66"/>
        <v>theater</v>
      </c>
      <c r="R722" t="str">
        <f t="shared" si="67"/>
        <v>plays</v>
      </c>
      <c r="S722" s="10">
        <f t="shared" si="68"/>
        <v>43152.25</v>
      </c>
      <c r="T722" s="10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4.8543689320388347E-4</v>
      </c>
      <c r="P723" s="6">
        <f t="shared" si="71"/>
        <v>4.8543689320388347E-4</v>
      </c>
      <c r="Q723" t="str">
        <f t="shared" si="66"/>
        <v>music</v>
      </c>
      <c r="R723" t="str">
        <f t="shared" si="67"/>
        <v>rock</v>
      </c>
      <c r="S723" s="10">
        <f t="shared" si="68"/>
        <v>43194.208333333328</v>
      </c>
      <c r="T723" s="10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6.2597938144329901E-2</v>
      </c>
      <c r="P724" s="6">
        <f t="shared" si="71"/>
        <v>6.2597938144329901E-2</v>
      </c>
      <c r="Q724" t="str">
        <f t="shared" si="66"/>
        <v>film &amp; video</v>
      </c>
      <c r="R724" t="str">
        <f t="shared" si="67"/>
        <v>documentary</v>
      </c>
      <c r="S724" s="10">
        <f t="shared" si="68"/>
        <v>43045.25</v>
      </c>
      <c r="T724" s="10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2.9387755102040815E-2</v>
      </c>
      <c r="P725" s="6">
        <f t="shared" si="71"/>
        <v>2.9387755102040815E-2</v>
      </c>
      <c r="Q725" t="str">
        <f t="shared" si="66"/>
        <v>theater</v>
      </c>
      <c r="R725" t="str">
        <f t="shared" si="67"/>
        <v>plays</v>
      </c>
      <c r="S725" s="10">
        <f t="shared" si="68"/>
        <v>42431.25</v>
      </c>
      <c r="T725" s="10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1.4404761904761905E-2</v>
      </c>
      <c r="P726" s="6">
        <f t="shared" si="71"/>
        <v>1.4404761904761905E-2</v>
      </c>
      <c r="Q726" t="str">
        <f t="shared" si="66"/>
        <v>theater</v>
      </c>
      <c r="R726" t="str">
        <f t="shared" si="67"/>
        <v>plays</v>
      </c>
      <c r="S726" s="10">
        <f t="shared" si="68"/>
        <v>41934.208333333336</v>
      </c>
      <c r="T726" s="10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8.2608695652173908E-3</v>
      </c>
      <c r="P727" s="6">
        <f t="shared" si="71"/>
        <v>8.2608695652173908E-3</v>
      </c>
      <c r="Q727" t="str">
        <f t="shared" si="66"/>
        <v>games</v>
      </c>
      <c r="R727" t="str">
        <f t="shared" si="67"/>
        <v>mobile games</v>
      </c>
      <c r="S727" s="10">
        <f t="shared" si="68"/>
        <v>41958.25</v>
      </c>
      <c r="T727" s="10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9.6500920810313074E-3</v>
      </c>
      <c r="P728" s="6">
        <f t="shared" si="71"/>
        <v>9.6500920810313074E-3</v>
      </c>
      <c r="Q728" t="str">
        <f t="shared" si="66"/>
        <v>theater</v>
      </c>
      <c r="R728" t="str">
        <f t="shared" si="67"/>
        <v>plays</v>
      </c>
      <c r="S728" s="10">
        <f t="shared" si="68"/>
        <v>40476.208333333336</v>
      </c>
      <c r="T728" s="10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2.0337078651685395E-2</v>
      </c>
      <c r="P729" s="6">
        <f t="shared" si="71"/>
        <v>2.0337078651685395E-2</v>
      </c>
      <c r="Q729" t="str">
        <f t="shared" si="66"/>
        <v>technology</v>
      </c>
      <c r="R729" t="str">
        <f t="shared" si="67"/>
        <v>web</v>
      </c>
      <c r="S729" s="10">
        <f t="shared" si="68"/>
        <v>43485.25</v>
      </c>
      <c r="T729" s="10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2.3809523809523812E-3</v>
      </c>
      <c r="P730" s="6">
        <f t="shared" si="71"/>
        <v>2.3809523809523812E-3</v>
      </c>
      <c r="Q730" t="str">
        <f t="shared" si="66"/>
        <v>theater</v>
      </c>
      <c r="R730" t="str">
        <f t="shared" si="67"/>
        <v>plays</v>
      </c>
      <c r="S730" s="10">
        <f t="shared" si="68"/>
        <v>42515.208333333328</v>
      </c>
      <c r="T730" s="10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2.1785714285714287E-2</v>
      </c>
      <c r="P731" s="6">
        <f t="shared" si="71"/>
        <v>2.1785714285714287E-2</v>
      </c>
      <c r="Q731" t="str">
        <f t="shared" si="66"/>
        <v>film &amp; video</v>
      </c>
      <c r="R731" t="str">
        <f t="shared" si="67"/>
        <v>drama</v>
      </c>
      <c r="S731" s="10">
        <f t="shared" si="68"/>
        <v>41309.25</v>
      </c>
      <c r="T731" s="10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3.7187499999999998E-2</v>
      </c>
      <c r="P732" s="6">
        <f t="shared" si="71"/>
        <v>3.7187499999999998E-2</v>
      </c>
      <c r="Q732" t="str">
        <f t="shared" si="66"/>
        <v>technology</v>
      </c>
      <c r="R732" t="str">
        <f t="shared" si="67"/>
        <v>wearables</v>
      </c>
      <c r="S732" s="10">
        <f t="shared" si="68"/>
        <v>42147.208333333328</v>
      </c>
      <c r="T732" s="10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2.7375E-2</v>
      </c>
      <c r="P733" s="6">
        <f t="shared" si="71"/>
        <v>2.7375E-2</v>
      </c>
      <c r="Q733" t="str">
        <f t="shared" si="66"/>
        <v>technology</v>
      </c>
      <c r="R733" t="str">
        <f t="shared" si="67"/>
        <v>web</v>
      </c>
      <c r="S733" s="10">
        <f t="shared" si="68"/>
        <v>42939.208333333328</v>
      </c>
      <c r="T733" s="10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9.5811965811965806E-3</v>
      </c>
      <c r="P734" s="6">
        <f t="shared" si="71"/>
        <v>9.5811965811965806E-3</v>
      </c>
      <c r="Q734" t="str">
        <f t="shared" si="66"/>
        <v>music</v>
      </c>
      <c r="R734" t="str">
        <f t="shared" si="67"/>
        <v>rock</v>
      </c>
      <c r="S734" s="10">
        <f t="shared" si="68"/>
        <v>42816.208333333328</v>
      </c>
      <c r="T734" s="10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6.20253164556962E-2</v>
      </c>
      <c r="P735" s="6">
        <f t="shared" si="71"/>
        <v>6.20253164556962E-2</v>
      </c>
      <c r="Q735" t="str">
        <f t="shared" si="66"/>
        <v>music</v>
      </c>
      <c r="R735" t="str">
        <f t="shared" si="67"/>
        <v>metal</v>
      </c>
      <c r="S735" s="10">
        <f t="shared" si="68"/>
        <v>41844.208333333336</v>
      </c>
      <c r="T735" s="10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0.12761904761904763</v>
      </c>
      <c r="P736" s="6">
        <f t="shared" si="71"/>
        <v>0.12761904761904763</v>
      </c>
      <c r="Q736" t="str">
        <f t="shared" si="66"/>
        <v>theater</v>
      </c>
      <c r="R736" t="str">
        <f t="shared" si="67"/>
        <v>plays</v>
      </c>
      <c r="S736" s="10">
        <f t="shared" si="68"/>
        <v>42763.25</v>
      </c>
      <c r="T736" s="10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5.3665768194070082E-2</v>
      </c>
      <c r="P737" s="6">
        <f t="shared" si="71"/>
        <v>5.3665768194070082E-2</v>
      </c>
      <c r="Q737" t="str">
        <f t="shared" si="66"/>
        <v>photography</v>
      </c>
      <c r="R737" t="str">
        <f t="shared" si="67"/>
        <v>photography books</v>
      </c>
      <c r="S737" s="10">
        <f t="shared" si="68"/>
        <v>42459.208333333328</v>
      </c>
      <c r="T737" s="10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3.7662337662337664E-3</v>
      </c>
      <c r="P738" s="6">
        <f t="shared" si="71"/>
        <v>3.7662337662337664E-3</v>
      </c>
      <c r="Q738" t="str">
        <f t="shared" si="66"/>
        <v>publishing</v>
      </c>
      <c r="R738" t="str">
        <f t="shared" si="67"/>
        <v>nonfiction</v>
      </c>
      <c r="S738" s="10">
        <f t="shared" si="68"/>
        <v>42055.25</v>
      </c>
      <c r="T738" s="10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4.8648648648648651E-2</v>
      </c>
      <c r="P739" s="6">
        <f t="shared" si="71"/>
        <v>4.8648648648648651E-2</v>
      </c>
      <c r="Q739" t="str">
        <f t="shared" si="66"/>
        <v>music</v>
      </c>
      <c r="R739" t="str">
        <f t="shared" si="67"/>
        <v>indie rock</v>
      </c>
      <c r="S739" s="10">
        <f t="shared" si="68"/>
        <v>42685.25</v>
      </c>
      <c r="T739" s="10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2.0080321285140563E-4</v>
      </c>
      <c r="P740" s="6">
        <f t="shared" si="71"/>
        <v>2.0080321285140563E-4</v>
      </c>
      <c r="Q740" t="str">
        <f t="shared" si="66"/>
        <v>theater</v>
      </c>
      <c r="R740" t="str">
        <f t="shared" si="67"/>
        <v>plays</v>
      </c>
      <c r="S740" s="10">
        <f t="shared" si="68"/>
        <v>41959.25</v>
      </c>
      <c r="T740" s="10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1.9099999999999999E-2</v>
      </c>
      <c r="P741" s="6">
        <f t="shared" si="71"/>
        <v>1.9099999999999999E-2</v>
      </c>
      <c r="Q741" t="str">
        <f t="shared" si="66"/>
        <v>music</v>
      </c>
      <c r="R741" t="str">
        <f t="shared" si="67"/>
        <v>indie rock</v>
      </c>
      <c r="S741" s="10">
        <f t="shared" si="68"/>
        <v>41089.208333333336</v>
      </c>
      <c r="T741" s="10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3.0188679245283017E-3</v>
      </c>
      <c r="P742" s="6">
        <f t="shared" si="71"/>
        <v>3.0188679245283017E-3</v>
      </c>
      <c r="Q742" t="str">
        <f t="shared" si="66"/>
        <v>theater</v>
      </c>
      <c r="R742" t="str">
        <f t="shared" si="67"/>
        <v>plays</v>
      </c>
      <c r="S742" s="10">
        <f t="shared" si="68"/>
        <v>42769.25</v>
      </c>
      <c r="T742" s="10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0.10833333333333334</v>
      </c>
      <c r="P743" s="6">
        <f t="shared" si="71"/>
        <v>0.10833333333333334</v>
      </c>
      <c r="Q743" t="str">
        <f t="shared" si="66"/>
        <v>theater</v>
      </c>
      <c r="R743" t="str">
        <f t="shared" si="67"/>
        <v>plays</v>
      </c>
      <c r="S743" s="10">
        <f t="shared" si="68"/>
        <v>40321.208333333336</v>
      </c>
      <c r="T743" s="10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0.10166666666666667</v>
      </c>
      <c r="P744" s="6">
        <f t="shared" si="71"/>
        <v>0.10166666666666667</v>
      </c>
      <c r="Q744" t="str">
        <f t="shared" si="66"/>
        <v>music</v>
      </c>
      <c r="R744" t="str">
        <f t="shared" si="67"/>
        <v>electric music</v>
      </c>
      <c r="S744" s="10">
        <f t="shared" si="68"/>
        <v>40197.25</v>
      </c>
      <c r="T744" s="10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4.3589743589743588E-3</v>
      </c>
      <c r="P745" s="6">
        <f t="shared" si="71"/>
        <v>4.3589743589743588E-3</v>
      </c>
      <c r="Q745" t="str">
        <f t="shared" si="66"/>
        <v>theater</v>
      </c>
      <c r="R745" t="str">
        <f t="shared" si="67"/>
        <v>plays</v>
      </c>
      <c r="S745" s="10">
        <f t="shared" si="68"/>
        <v>42298.208333333328</v>
      </c>
      <c r="T745" s="10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7.0000000000000007E-2</v>
      </c>
      <c r="P746" s="6">
        <f t="shared" si="71"/>
        <v>7.0000000000000007E-2</v>
      </c>
      <c r="Q746" t="str">
        <f t="shared" si="66"/>
        <v>theater</v>
      </c>
      <c r="R746" t="str">
        <f t="shared" si="67"/>
        <v>plays</v>
      </c>
      <c r="S746" s="10">
        <f t="shared" si="68"/>
        <v>43322.208333333328</v>
      </c>
      <c r="T746" s="10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4.9275362318840577E-3</v>
      </c>
      <c r="P747" s="6">
        <f t="shared" si="71"/>
        <v>4.9275362318840577E-3</v>
      </c>
      <c r="Q747" t="str">
        <f t="shared" si="66"/>
        <v>technology</v>
      </c>
      <c r="R747" t="str">
        <f t="shared" si="67"/>
        <v>wearables</v>
      </c>
      <c r="S747" s="10">
        <f t="shared" si="68"/>
        <v>40328.208333333336</v>
      </c>
      <c r="T747" s="10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6.0716845878136201E-2</v>
      </c>
      <c r="P748" s="6">
        <f t="shared" si="71"/>
        <v>6.0716845878136201E-2</v>
      </c>
      <c r="Q748" t="str">
        <f t="shared" si="66"/>
        <v>technology</v>
      </c>
      <c r="R748" t="str">
        <f t="shared" si="67"/>
        <v>web</v>
      </c>
      <c r="S748" s="10">
        <f t="shared" si="68"/>
        <v>40825.208333333336</v>
      </c>
      <c r="T748" s="10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5.7142857142857141E-2</v>
      </c>
      <c r="P749" s="6">
        <f t="shared" si="71"/>
        <v>5.7142857142857141E-2</v>
      </c>
      <c r="Q749" t="str">
        <f t="shared" si="66"/>
        <v>theater</v>
      </c>
      <c r="R749" t="str">
        <f t="shared" si="67"/>
        <v>plays</v>
      </c>
      <c r="S749" s="10">
        <f t="shared" si="68"/>
        <v>40423.208333333336</v>
      </c>
      <c r="T749" s="10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3.1503335043612107E-3</v>
      </c>
      <c r="P750" s="6">
        <f t="shared" si="71"/>
        <v>3.1503335043612107E-3</v>
      </c>
      <c r="Q750" t="str">
        <f t="shared" si="66"/>
        <v>film &amp; video</v>
      </c>
      <c r="R750" t="str">
        <f t="shared" si="67"/>
        <v>animation</v>
      </c>
      <c r="S750" s="10">
        <f t="shared" si="68"/>
        <v>40238.25</v>
      </c>
      <c r="T750" s="10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4.2558139534883722E-2</v>
      </c>
      <c r="P751" s="6">
        <f t="shared" si="71"/>
        <v>4.2558139534883722E-2</v>
      </c>
      <c r="Q751" t="str">
        <f t="shared" si="66"/>
        <v>technology</v>
      </c>
      <c r="R751" t="str">
        <f t="shared" si="67"/>
        <v>wearables</v>
      </c>
      <c r="S751" s="10">
        <f t="shared" si="68"/>
        <v>41920.208333333336</v>
      </c>
      <c r="T751" s="10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 s="6">
        <f t="shared" si="71"/>
        <v>0.01</v>
      </c>
      <c r="Q752" t="str">
        <f t="shared" si="66"/>
        <v>music</v>
      </c>
      <c r="R752" t="str">
        <f t="shared" si="67"/>
        <v>electric music</v>
      </c>
      <c r="S752" s="10">
        <f t="shared" si="68"/>
        <v>40360.208333333336</v>
      </c>
      <c r="T752" s="10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7.4999999999999997E-2</v>
      </c>
      <c r="P753" s="6">
        <f t="shared" si="71"/>
        <v>7.4999999999999997E-2</v>
      </c>
      <c r="Q753" t="str">
        <f t="shared" si="66"/>
        <v>publishing</v>
      </c>
      <c r="R753" t="str">
        <f t="shared" si="67"/>
        <v>nonfiction</v>
      </c>
      <c r="S753" s="10">
        <f t="shared" si="68"/>
        <v>42446.208333333328</v>
      </c>
      <c r="T753" s="10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1.9655172413793102E-2</v>
      </c>
      <c r="P754" s="6">
        <f t="shared" si="71"/>
        <v>1.9655172413793102E-2</v>
      </c>
      <c r="Q754" t="str">
        <f t="shared" si="66"/>
        <v>theater</v>
      </c>
      <c r="R754" t="str">
        <f t="shared" si="67"/>
        <v>plays</v>
      </c>
      <c r="S754" s="10">
        <f t="shared" si="68"/>
        <v>40395.208333333336</v>
      </c>
      <c r="T754" s="10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2.9148936170212764E-2</v>
      </c>
      <c r="P755" s="6">
        <f t="shared" si="71"/>
        <v>2.9148936170212764E-2</v>
      </c>
      <c r="Q755" t="str">
        <f t="shared" si="66"/>
        <v>photography</v>
      </c>
      <c r="R755" t="str">
        <f t="shared" si="67"/>
        <v>photography books</v>
      </c>
      <c r="S755" s="10">
        <f t="shared" si="68"/>
        <v>40321.208333333336</v>
      </c>
      <c r="T755" s="10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4.5525568181818181E-2</v>
      </c>
      <c r="P756" s="6">
        <f t="shared" si="71"/>
        <v>4.5525568181818181E-2</v>
      </c>
      <c r="Q756" t="str">
        <f t="shared" si="66"/>
        <v>theater</v>
      </c>
      <c r="R756" t="str">
        <f t="shared" si="67"/>
        <v>plays</v>
      </c>
      <c r="S756" s="10">
        <f t="shared" si="68"/>
        <v>41210.208333333336</v>
      </c>
      <c r="T756" s="10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6.4000000000000001E-2</v>
      </c>
      <c r="P757" s="6">
        <f t="shared" si="71"/>
        <v>6.4000000000000001E-2</v>
      </c>
      <c r="Q757" t="str">
        <f t="shared" si="66"/>
        <v>theater</v>
      </c>
      <c r="R757" t="str">
        <f t="shared" si="67"/>
        <v>plays</v>
      </c>
      <c r="S757" s="10">
        <f t="shared" si="68"/>
        <v>43096.25</v>
      </c>
      <c r="T757" s="10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0.11384615384615385</v>
      </c>
      <c r="P758" s="6">
        <f t="shared" si="71"/>
        <v>0.11384615384615385</v>
      </c>
      <c r="Q758" t="str">
        <f t="shared" si="66"/>
        <v>theater</v>
      </c>
      <c r="R758" t="str">
        <f t="shared" si="67"/>
        <v>plays</v>
      </c>
      <c r="S758" s="10">
        <f t="shared" si="68"/>
        <v>42024.25</v>
      </c>
      <c r="T758" s="10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8.1428571428571433E-2</v>
      </c>
      <c r="P759" s="6">
        <f t="shared" si="71"/>
        <v>8.1428571428571433E-2</v>
      </c>
      <c r="Q759" t="str">
        <f t="shared" si="66"/>
        <v>film &amp; video</v>
      </c>
      <c r="R759" t="str">
        <f t="shared" si="67"/>
        <v>drama</v>
      </c>
      <c r="S759" s="10">
        <f t="shared" si="68"/>
        <v>40675.208333333336</v>
      </c>
      <c r="T759" s="10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5.128378378378378E-2</v>
      </c>
      <c r="P760" s="6">
        <f t="shared" si="71"/>
        <v>5.128378378378378E-2</v>
      </c>
      <c r="Q760" t="str">
        <f t="shared" si="66"/>
        <v>music</v>
      </c>
      <c r="R760" t="str">
        <f t="shared" si="67"/>
        <v>rock</v>
      </c>
      <c r="S760" s="10">
        <f t="shared" si="68"/>
        <v>41936.208333333336</v>
      </c>
      <c r="T760" s="10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7.605970149253731E-3</v>
      </c>
      <c r="P761" s="6">
        <f t="shared" si="71"/>
        <v>7.605970149253731E-3</v>
      </c>
      <c r="Q761" t="str">
        <f t="shared" si="66"/>
        <v>music</v>
      </c>
      <c r="R761" t="str">
        <f t="shared" si="67"/>
        <v>electric music</v>
      </c>
      <c r="S761" s="10">
        <f t="shared" si="68"/>
        <v>43136.25</v>
      </c>
      <c r="T761" s="10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4.3478260869565218E-3</v>
      </c>
      <c r="P762" s="6">
        <f t="shared" si="71"/>
        <v>4.3478260869565218E-3</v>
      </c>
      <c r="Q762" t="str">
        <f t="shared" si="66"/>
        <v>games</v>
      </c>
      <c r="R762" t="str">
        <f t="shared" si="67"/>
        <v>video games</v>
      </c>
      <c r="S762" s="10">
        <f t="shared" si="68"/>
        <v>43678.208333333328</v>
      </c>
      <c r="T762" s="10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7.5454545454545455E-2</v>
      </c>
      <c r="P763" s="6">
        <f t="shared" si="71"/>
        <v>7.5454545454545455E-2</v>
      </c>
      <c r="Q763" t="str">
        <f t="shared" si="66"/>
        <v>music</v>
      </c>
      <c r="R763" t="str">
        <f t="shared" si="67"/>
        <v>rock</v>
      </c>
      <c r="S763" s="10">
        <f t="shared" si="68"/>
        <v>42938.208333333328</v>
      </c>
      <c r="T763" s="10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2.8571428571428571E-2</v>
      </c>
      <c r="P764" s="6">
        <f t="shared" si="71"/>
        <v>2.8571428571428571E-2</v>
      </c>
      <c r="Q764" t="str">
        <f t="shared" si="66"/>
        <v>music</v>
      </c>
      <c r="R764" t="str">
        <f t="shared" si="67"/>
        <v>jazz</v>
      </c>
      <c r="S764" s="10">
        <f t="shared" si="68"/>
        <v>41241.25</v>
      </c>
      <c r="T764" s="10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4.1964285714285711E-2</v>
      </c>
      <c r="P765" s="6">
        <f t="shared" si="71"/>
        <v>4.1964285714285711E-2</v>
      </c>
      <c r="Q765" t="str">
        <f t="shared" si="66"/>
        <v>theater</v>
      </c>
      <c r="R765" t="str">
        <f t="shared" si="67"/>
        <v>plays</v>
      </c>
      <c r="S765" s="10">
        <f t="shared" si="68"/>
        <v>41037.208333333336</v>
      </c>
      <c r="T765" s="10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0.13454545454545455</v>
      </c>
      <c r="P766" s="6">
        <f t="shared" si="71"/>
        <v>0.13454545454545455</v>
      </c>
      <c r="Q766" t="str">
        <f t="shared" si="66"/>
        <v>music</v>
      </c>
      <c r="R766" t="str">
        <f t="shared" si="67"/>
        <v>rock</v>
      </c>
      <c r="S766" s="10">
        <f t="shared" si="68"/>
        <v>40676.208333333336</v>
      </c>
      <c r="T766" s="10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5.0769230769230768E-2</v>
      </c>
      <c r="P767" s="6">
        <f t="shared" si="71"/>
        <v>5.0769230769230768E-2</v>
      </c>
      <c r="Q767" t="str">
        <f t="shared" si="66"/>
        <v>music</v>
      </c>
      <c r="R767" t="str">
        <f t="shared" si="67"/>
        <v>indie rock</v>
      </c>
      <c r="S767" s="10">
        <f t="shared" si="68"/>
        <v>42840.208333333328</v>
      </c>
      <c r="T767" s="10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5.6621004566210047E-3</v>
      </c>
      <c r="P768" s="6">
        <f t="shared" si="71"/>
        <v>5.6621004566210047E-3</v>
      </c>
      <c r="Q768" t="str">
        <f t="shared" si="66"/>
        <v>film &amp; video</v>
      </c>
      <c r="R768" t="str">
        <f t="shared" si="67"/>
        <v>science fiction</v>
      </c>
      <c r="S768" s="10">
        <f t="shared" si="68"/>
        <v>43362.208333333328</v>
      </c>
      <c r="T768" s="10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5.2777777777777779E-3</v>
      </c>
      <c r="P769" s="6">
        <f t="shared" si="71"/>
        <v>5.2777777777777779E-3</v>
      </c>
      <c r="Q769" t="str">
        <f t="shared" si="66"/>
        <v>publishing</v>
      </c>
      <c r="R769" t="str">
        <f t="shared" si="67"/>
        <v>translations</v>
      </c>
      <c r="S769" s="10">
        <f t="shared" si="68"/>
        <v>42283.208333333328</v>
      </c>
      <c r="T769" s="10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3.125E-2</v>
      </c>
      <c r="P770" s="6">
        <f t="shared" si="71"/>
        <v>3.125E-2</v>
      </c>
      <c r="Q770" t="str">
        <f t="shared" si="66"/>
        <v>theater</v>
      </c>
      <c r="R770" t="str">
        <f t="shared" si="67"/>
        <v>plays</v>
      </c>
      <c r="S770" s="10">
        <f t="shared" si="68"/>
        <v>41619.25</v>
      </c>
      <c r="T770" s="10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2.7149681528662421E-2</v>
      </c>
      <c r="P771" s="6">
        <f t="shared" si="71"/>
        <v>2.7149681528662421E-2</v>
      </c>
      <c r="Q771" t="str">
        <f t="shared" ref="Q771:Q834" si="72">LEFT(N771,SEARCH("/",N771)-1)</f>
        <v>games</v>
      </c>
      <c r="R771" t="str">
        <f t="shared" ref="R771:R834" si="73">RIGHT(N771,LEN(N771)-SEARCH("/",N771))</f>
        <v>video games</v>
      </c>
      <c r="S771" s="10">
        <f t="shared" ref="S771:S834" si="74">(((J771/60)/60)/24)+DATE(1970,1,1)</f>
        <v>41501.208333333336</v>
      </c>
      <c r="T771" s="10">
        <f t="shared" ref="T771:T834" si="75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G772/D772</f>
        <v>5.0232558139534887E-2</v>
      </c>
      <c r="P772" s="6">
        <f t="shared" ref="P772:P835" si="77">G772/D772</f>
        <v>5.0232558139534887E-2</v>
      </c>
      <c r="Q772" t="str">
        <f t="shared" si="72"/>
        <v>theater</v>
      </c>
      <c r="R772" t="str">
        <f t="shared" si="73"/>
        <v>plays</v>
      </c>
      <c r="S772" s="10">
        <f t="shared" si="74"/>
        <v>41743.208333333336</v>
      </c>
      <c r="T772" s="10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4.642857142857143E-3</v>
      </c>
      <c r="P773" s="6">
        <f t="shared" si="77"/>
        <v>4.642857142857143E-3</v>
      </c>
      <c r="Q773" t="str">
        <f t="shared" si="72"/>
        <v>theater</v>
      </c>
      <c r="R773" t="str">
        <f t="shared" si="73"/>
        <v>plays</v>
      </c>
      <c r="S773" s="10">
        <f t="shared" si="74"/>
        <v>43491.25</v>
      </c>
      <c r="T773" s="10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3.435160427807487E-2</v>
      </c>
      <c r="P774" s="6">
        <f t="shared" si="77"/>
        <v>3.435160427807487E-2</v>
      </c>
      <c r="Q774" t="str">
        <f t="shared" si="72"/>
        <v>music</v>
      </c>
      <c r="R774" t="str">
        <f t="shared" si="73"/>
        <v>indie rock</v>
      </c>
      <c r="S774" s="10">
        <f t="shared" si="74"/>
        <v>43505.25</v>
      </c>
      <c r="T774" s="10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4.4312617702448209E-2</v>
      </c>
      <c r="P775" s="6">
        <f t="shared" si="77"/>
        <v>4.4312617702448209E-2</v>
      </c>
      <c r="Q775" t="str">
        <f t="shared" si="72"/>
        <v>theater</v>
      </c>
      <c r="R775" t="str">
        <f t="shared" si="73"/>
        <v>plays</v>
      </c>
      <c r="S775" s="10">
        <f t="shared" si="74"/>
        <v>42838.208333333328</v>
      </c>
      <c r="T775" s="10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1.5599999999999999E-2</v>
      </c>
      <c r="P776" s="6">
        <f t="shared" si="77"/>
        <v>1.5599999999999999E-2</v>
      </c>
      <c r="Q776" t="str">
        <f t="shared" si="72"/>
        <v>technology</v>
      </c>
      <c r="R776" t="str">
        <f t="shared" si="73"/>
        <v>web</v>
      </c>
      <c r="S776" s="10">
        <f t="shared" si="74"/>
        <v>42513.208333333328</v>
      </c>
      <c r="T776" s="10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1.0638297872340426E-3</v>
      </c>
      <c r="P777" s="6">
        <f t="shared" si="77"/>
        <v>1.0638297872340426E-3</v>
      </c>
      <c r="Q777" t="str">
        <f t="shared" si="72"/>
        <v>music</v>
      </c>
      <c r="R777" t="str">
        <f t="shared" si="73"/>
        <v>rock</v>
      </c>
      <c r="S777" s="10">
        <f t="shared" si="74"/>
        <v>41949.25</v>
      </c>
      <c r="T777" s="10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1.9864620938628157E-2</v>
      </c>
      <c r="P778" s="6">
        <f t="shared" si="77"/>
        <v>1.9864620938628157E-2</v>
      </c>
      <c r="Q778" t="str">
        <f t="shared" si="72"/>
        <v>theater</v>
      </c>
      <c r="R778" t="str">
        <f t="shared" si="73"/>
        <v>plays</v>
      </c>
      <c r="S778" s="10">
        <f t="shared" si="74"/>
        <v>43650.208333333328</v>
      </c>
      <c r="T778" s="10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7.2068230277185499E-3</v>
      </c>
      <c r="P779" s="6">
        <f t="shared" si="77"/>
        <v>7.2068230277185499E-3</v>
      </c>
      <c r="Q779" t="str">
        <f t="shared" si="72"/>
        <v>theater</v>
      </c>
      <c r="R779" t="str">
        <f t="shared" si="73"/>
        <v>plays</v>
      </c>
      <c r="S779" s="10">
        <f t="shared" si="74"/>
        <v>40809.208333333336</v>
      </c>
      <c r="T779" s="10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0.13384615384615384</v>
      </c>
      <c r="P780" s="6">
        <f t="shared" si="77"/>
        <v>0.13384615384615384</v>
      </c>
      <c r="Q780" t="str">
        <f t="shared" si="72"/>
        <v>film &amp; video</v>
      </c>
      <c r="R780" t="str">
        <f t="shared" si="73"/>
        <v>animation</v>
      </c>
      <c r="S780" s="10">
        <f t="shared" si="74"/>
        <v>40768.208333333336</v>
      </c>
      <c r="T780" s="10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7.6448942042318304E-3</v>
      </c>
      <c r="P781" s="6">
        <f t="shared" si="77"/>
        <v>7.6448942042318304E-3</v>
      </c>
      <c r="Q781" t="str">
        <f t="shared" si="72"/>
        <v>theater</v>
      </c>
      <c r="R781" t="str">
        <f t="shared" si="73"/>
        <v>plays</v>
      </c>
      <c r="S781" s="10">
        <f t="shared" si="74"/>
        <v>42230.208333333328</v>
      </c>
      <c r="T781" s="10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3.215686274509804E-2</v>
      </c>
      <c r="P782" s="6">
        <f t="shared" si="77"/>
        <v>3.215686274509804E-2</v>
      </c>
      <c r="Q782" t="str">
        <f t="shared" si="72"/>
        <v>film &amp; video</v>
      </c>
      <c r="R782" t="str">
        <f t="shared" si="73"/>
        <v>drama</v>
      </c>
      <c r="S782" s="10">
        <f t="shared" si="74"/>
        <v>42573.208333333328</v>
      </c>
      <c r="T782" s="10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6.4367816091954024E-3</v>
      </c>
      <c r="P783" s="6">
        <f t="shared" si="77"/>
        <v>6.4367816091954024E-3</v>
      </c>
      <c r="Q783" t="str">
        <f t="shared" si="72"/>
        <v>theater</v>
      </c>
      <c r="R783" t="str">
        <f t="shared" si="73"/>
        <v>plays</v>
      </c>
      <c r="S783" s="10">
        <f t="shared" si="74"/>
        <v>40482.208333333336</v>
      </c>
      <c r="T783" s="10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3.1568627450980394E-2</v>
      </c>
      <c r="P784" s="6">
        <f t="shared" si="77"/>
        <v>3.1568627450980394E-2</v>
      </c>
      <c r="Q784" t="str">
        <f t="shared" si="72"/>
        <v>film &amp; video</v>
      </c>
      <c r="R784" t="str">
        <f t="shared" si="73"/>
        <v>animation</v>
      </c>
      <c r="S784" s="10">
        <f t="shared" si="74"/>
        <v>40603.25</v>
      </c>
      <c r="T784" s="10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1.8648648648648649E-2</v>
      </c>
      <c r="P785" s="6">
        <f t="shared" si="77"/>
        <v>1.8648648648648649E-2</v>
      </c>
      <c r="Q785" t="str">
        <f t="shared" si="72"/>
        <v>music</v>
      </c>
      <c r="R785" t="str">
        <f t="shared" si="73"/>
        <v>rock</v>
      </c>
      <c r="S785" s="10">
        <f t="shared" si="74"/>
        <v>41625.25</v>
      </c>
      <c r="T785" s="10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3.7210348706411697E-2</v>
      </c>
      <c r="P786" s="6">
        <f t="shared" si="77"/>
        <v>3.7210348706411697E-2</v>
      </c>
      <c r="Q786" t="str">
        <f t="shared" si="72"/>
        <v>technology</v>
      </c>
      <c r="R786" t="str">
        <f t="shared" si="73"/>
        <v>web</v>
      </c>
      <c r="S786" s="10">
        <f t="shared" si="74"/>
        <v>42435.25</v>
      </c>
      <c r="T786" s="10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1.8955223880597016E-2</v>
      </c>
      <c r="P787" s="6">
        <f t="shared" si="77"/>
        <v>1.8955223880597016E-2</v>
      </c>
      <c r="Q787" t="str">
        <f t="shared" si="72"/>
        <v>film &amp; video</v>
      </c>
      <c r="R787" t="str">
        <f t="shared" si="73"/>
        <v>animation</v>
      </c>
      <c r="S787" s="10">
        <f t="shared" si="74"/>
        <v>43582.208333333328</v>
      </c>
      <c r="T787" s="10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0.13800000000000001</v>
      </c>
      <c r="P788" s="6">
        <f t="shared" si="77"/>
        <v>0.13800000000000001</v>
      </c>
      <c r="Q788" t="str">
        <f t="shared" si="72"/>
        <v>music</v>
      </c>
      <c r="R788" t="str">
        <f t="shared" si="73"/>
        <v>jazz</v>
      </c>
      <c r="S788" s="10">
        <f t="shared" si="74"/>
        <v>43186.208333333328</v>
      </c>
      <c r="T788" s="10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1.4035947712418301E-2</v>
      </c>
      <c r="P789" s="6">
        <f t="shared" si="77"/>
        <v>1.4035947712418301E-2</v>
      </c>
      <c r="Q789" t="str">
        <f t="shared" si="72"/>
        <v>music</v>
      </c>
      <c r="R789" t="str">
        <f t="shared" si="73"/>
        <v>rock</v>
      </c>
      <c r="S789" s="10">
        <f t="shared" si="74"/>
        <v>40684.208333333336</v>
      </c>
      <c r="T789" s="10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8.611111111111111E-3</v>
      </c>
      <c r="P790" s="6">
        <f t="shared" si="77"/>
        <v>8.611111111111111E-3</v>
      </c>
      <c r="Q790" t="str">
        <f t="shared" si="72"/>
        <v>film &amp; video</v>
      </c>
      <c r="R790" t="str">
        <f t="shared" si="73"/>
        <v>animation</v>
      </c>
      <c r="S790" s="10">
        <f t="shared" si="74"/>
        <v>41202.208333333336</v>
      </c>
      <c r="T790" s="10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5.0000000000000001E-3</v>
      </c>
      <c r="P791" s="6">
        <f t="shared" si="77"/>
        <v>5.0000000000000001E-3</v>
      </c>
      <c r="Q791" t="str">
        <f t="shared" si="72"/>
        <v>theater</v>
      </c>
      <c r="R791" t="str">
        <f t="shared" si="73"/>
        <v>plays</v>
      </c>
      <c r="S791" s="10">
        <f t="shared" si="74"/>
        <v>41786.208333333336</v>
      </c>
      <c r="T791" s="10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5.987089833243679E-3</v>
      </c>
      <c r="P792" s="6">
        <f t="shared" si="77"/>
        <v>5.987089833243679E-3</v>
      </c>
      <c r="Q792" t="str">
        <f t="shared" si="72"/>
        <v>theater</v>
      </c>
      <c r="R792" t="str">
        <f t="shared" si="73"/>
        <v>plays</v>
      </c>
      <c r="S792" s="10">
        <f t="shared" si="74"/>
        <v>40223.25</v>
      </c>
      <c r="T792" s="10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2.8571428571428571E-3</v>
      </c>
      <c r="P793" s="6">
        <f t="shared" si="77"/>
        <v>2.8571428571428571E-3</v>
      </c>
      <c r="Q793" t="str">
        <f t="shared" si="72"/>
        <v>food</v>
      </c>
      <c r="R793" t="str">
        <f t="shared" si="73"/>
        <v>food trucks</v>
      </c>
      <c r="S793" s="10">
        <f t="shared" si="74"/>
        <v>42715.25</v>
      </c>
      <c r="T793" s="10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3.5000000000000001E-3</v>
      </c>
      <c r="P794" s="6">
        <f t="shared" si="77"/>
        <v>3.5000000000000001E-3</v>
      </c>
      <c r="Q794" t="str">
        <f t="shared" si="72"/>
        <v>theater</v>
      </c>
      <c r="R794" t="str">
        <f t="shared" si="73"/>
        <v>plays</v>
      </c>
      <c r="S794" s="10">
        <f t="shared" si="74"/>
        <v>41451.208333333336</v>
      </c>
      <c r="T794" s="10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0.16454545454545455</v>
      </c>
      <c r="P795" s="6">
        <f t="shared" si="77"/>
        <v>0.16454545454545455</v>
      </c>
      <c r="Q795" t="str">
        <f t="shared" si="72"/>
        <v>publishing</v>
      </c>
      <c r="R795" t="str">
        <f t="shared" si="73"/>
        <v>nonfiction</v>
      </c>
      <c r="S795" s="10">
        <f t="shared" si="74"/>
        <v>41450.208333333336</v>
      </c>
      <c r="T795" s="10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1.6666666666666666E-2</v>
      </c>
      <c r="P796" s="6">
        <f t="shared" si="77"/>
        <v>1.6666666666666666E-2</v>
      </c>
      <c r="Q796" t="str">
        <f t="shared" si="72"/>
        <v>music</v>
      </c>
      <c r="R796" t="str">
        <f t="shared" si="73"/>
        <v>rock</v>
      </c>
      <c r="S796" s="10">
        <f t="shared" si="74"/>
        <v>43091.25</v>
      </c>
      <c r="T796" s="10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4.3661971830985915E-3</v>
      </c>
      <c r="P797" s="6">
        <f t="shared" si="77"/>
        <v>4.3661971830985915E-3</v>
      </c>
      <c r="Q797" t="str">
        <f t="shared" si="72"/>
        <v>film &amp; video</v>
      </c>
      <c r="R797" t="str">
        <f t="shared" si="73"/>
        <v>drama</v>
      </c>
      <c r="S797" s="10">
        <f t="shared" si="74"/>
        <v>42675.208333333328</v>
      </c>
      <c r="T797" s="10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0.01</v>
      </c>
      <c r="P798" s="6">
        <f t="shared" si="77"/>
        <v>0.01</v>
      </c>
      <c r="Q798" t="str">
        <f t="shared" si="72"/>
        <v>games</v>
      </c>
      <c r="R798" t="str">
        <f t="shared" si="73"/>
        <v>mobile games</v>
      </c>
      <c r="S798" s="10">
        <f t="shared" si="74"/>
        <v>41859.208333333336</v>
      </c>
      <c r="T798" s="10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2.4342105263157894E-2</v>
      </c>
      <c r="P799" s="6">
        <f t="shared" si="77"/>
        <v>2.4342105263157894E-2</v>
      </c>
      <c r="Q799" t="str">
        <f t="shared" si="72"/>
        <v>technology</v>
      </c>
      <c r="R799" t="str">
        <f t="shared" si="73"/>
        <v>web</v>
      </c>
      <c r="S799" s="10">
        <f t="shared" si="74"/>
        <v>43464.25</v>
      </c>
      <c r="T799" s="10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3.558823529411765E-2</v>
      </c>
      <c r="P800" s="6">
        <f t="shared" si="77"/>
        <v>3.558823529411765E-2</v>
      </c>
      <c r="Q800" t="str">
        <f t="shared" si="72"/>
        <v>theater</v>
      </c>
      <c r="R800" t="str">
        <f t="shared" si="73"/>
        <v>plays</v>
      </c>
      <c r="S800" s="10">
        <f t="shared" si="74"/>
        <v>41060.208333333336</v>
      </c>
      <c r="T800" s="10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1.4497041420118343E-2</v>
      </c>
      <c r="P801" s="6">
        <f t="shared" si="77"/>
        <v>1.4497041420118343E-2</v>
      </c>
      <c r="Q801" t="str">
        <f t="shared" si="72"/>
        <v>theater</v>
      </c>
      <c r="R801" t="str">
        <f t="shared" si="73"/>
        <v>plays</v>
      </c>
      <c r="S801" s="10">
        <f t="shared" si="74"/>
        <v>42399.25</v>
      </c>
      <c r="T801" s="10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 s="6">
        <f t="shared" si="77"/>
        <v>0.01</v>
      </c>
      <c r="Q802" t="str">
        <f t="shared" si="72"/>
        <v>music</v>
      </c>
      <c r="R802" t="str">
        <f t="shared" si="73"/>
        <v>rock</v>
      </c>
      <c r="S802" s="10">
        <f t="shared" si="74"/>
        <v>42167.208333333328</v>
      </c>
      <c r="T802" s="10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4.6086956521739129E-2</v>
      </c>
      <c r="P803" s="6">
        <f t="shared" si="77"/>
        <v>4.6086956521739129E-2</v>
      </c>
      <c r="Q803" t="str">
        <f t="shared" si="72"/>
        <v>photography</v>
      </c>
      <c r="R803" t="str">
        <f t="shared" si="73"/>
        <v>photography books</v>
      </c>
      <c r="S803" s="10">
        <f t="shared" si="74"/>
        <v>43830.25</v>
      </c>
      <c r="T803" s="10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2.2903225806451613E-2</v>
      </c>
      <c r="P804" s="6">
        <f t="shared" si="77"/>
        <v>2.2903225806451613E-2</v>
      </c>
      <c r="Q804" t="str">
        <f t="shared" si="72"/>
        <v>photography</v>
      </c>
      <c r="R804" t="str">
        <f t="shared" si="73"/>
        <v>photography books</v>
      </c>
      <c r="S804" s="10">
        <f t="shared" si="74"/>
        <v>43650.208333333328</v>
      </c>
      <c r="T804" s="10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3.8196721311475411E-2</v>
      </c>
      <c r="P805" s="6">
        <f t="shared" si="77"/>
        <v>3.8196721311475411E-2</v>
      </c>
      <c r="Q805" t="str">
        <f t="shared" si="72"/>
        <v>theater</v>
      </c>
      <c r="R805" t="str">
        <f t="shared" si="73"/>
        <v>plays</v>
      </c>
      <c r="S805" s="10">
        <f t="shared" si="74"/>
        <v>43492.25</v>
      </c>
      <c r="T805" s="10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8.3846153846153848E-2</v>
      </c>
      <c r="P806" s="6">
        <f t="shared" si="77"/>
        <v>8.3846153846153848E-2</v>
      </c>
      <c r="Q806" t="str">
        <f t="shared" si="72"/>
        <v>music</v>
      </c>
      <c r="R806" t="str">
        <f t="shared" si="73"/>
        <v>rock</v>
      </c>
      <c r="S806" s="10">
        <f t="shared" si="74"/>
        <v>43102.25</v>
      </c>
      <c r="T806" s="10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6.9072164948453607E-3</v>
      </c>
      <c r="P807" s="6">
        <f t="shared" si="77"/>
        <v>6.9072164948453607E-3</v>
      </c>
      <c r="Q807" t="str">
        <f t="shared" si="72"/>
        <v>film &amp; video</v>
      </c>
      <c r="R807" t="str">
        <f t="shared" si="73"/>
        <v>documentary</v>
      </c>
      <c r="S807" s="10">
        <f t="shared" si="74"/>
        <v>41958.25</v>
      </c>
      <c r="T807" s="10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0.10857142857142857</v>
      </c>
      <c r="P808" s="6">
        <f t="shared" si="77"/>
        <v>0.10857142857142857</v>
      </c>
      <c r="Q808" t="str">
        <f t="shared" si="72"/>
        <v>film &amp; video</v>
      </c>
      <c r="R808" t="str">
        <f t="shared" si="73"/>
        <v>drama</v>
      </c>
      <c r="S808" s="10">
        <f t="shared" si="74"/>
        <v>40973.25</v>
      </c>
      <c r="T808" s="10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6.142857142857143E-2</v>
      </c>
      <c r="P809" s="6">
        <f t="shared" si="77"/>
        <v>6.142857142857143E-2</v>
      </c>
      <c r="Q809" t="str">
        <f t="shared" si="72"/>
        <v>theater</v>
      </c>
      <c r="R809" t="str">
        <f t="shared" si="73"/>
        <v>plays</v>
      </c>
      <c r="S809" s="10">
        <f t="shared" si="74"/>
        <v>43753.208333333328</v>
      </c>
      <c r="T809" s="10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3.6538461538461538E-3</v>
      </c>
      <c r="P810" s="6">
        <f t="shared" si="77"/>
        <v>3.6538461538461538E-3</v>
      </c>
      <c r="Q810" t="str">
        <f t="shared" si="72"/>
        <v>food</v>
      </c>
      <c r="R810" t="str">
        <f t="shared" si="73"/>
        <v>food trucks</v>
      </c>
      <c r="S810" s="10">
        <f t="shared" si="74"/>
        <v>42507.208333333328</v>
      </c>
      <c r="T810" s="10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1.4971590909090908E-2</v>
      </c>
      <c r="P811" s="6">
        <f t="shared" si="77"/>
        <v>1.4971590909090908E-2</v>
      </c>
      <c r="Q811" t="str">
        <f t="shared" si="72"/>
        <v>film &amp; video</v>
      </c>
      <c r="R811" t="str">
        <f t="shared" si="73"/>
        <v>documentary</v>
      </c>
      <c r="S811" s="10">
        <f t="shared" si="74"/>
        <v>41135.208333333336</v>
      </c>
      <c r="T811" s="10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3.4531249999999999E-2</v>
      </c>
      <c r="P812" s="6">
        <f t="shared" si="77"/>
        <v>3.4531249999999999E-2</v>
      </c>
      <c r="Q812" t="str">
        <f t="shared" si="72"/>
        <v>theater</v>
      </c>
      <c r="R812" t="str">
        <f t="shared" si="73"/>
        <v>plays</v>
      </c>
      <c r="S812" s="10">
        <f t="shared" si="74"/>
        <v>43067.25</v>
      </c>
      <c r="T812" s="10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7.3405405405405407E-3</v>
      </c>
      <c r="P813" s="6">
        <f t="shared" si="77"/>
        <v>7.3405405405405407E-3</v>
      </c>
      <c r="Q813" t="str">
        <f t="shared" si="72"/>
        <v>games</v>
      </c>
      <c r="R813" t="str">
        <f t="shared" si="73"/>
        <v>video games</v>
      </c>
      <c r="S813" s="10">
        <f t="shared" si="74"/>
        <v>42378.25</v>
      </c>
      <c r="T813" s="10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4.6984924623115577E-2</v>
      </c>
      <c r="P814" s="6">
        <f t="shared" si="77"/>
        <v>4.6984924623115577E-2</v>
      </c>
      <c r="Q814" t="str">
        <f t="shared" si="72"/>
        <v>publishing</v>
      </c>
      <c r="R814" t="str">
        <f t="shared" si="73"/>
        <v>nonfiction</v>
      </c>
      <c r="S814" s="10">
        <f t="shared" si="74"/>
        <v>43206.208333333328</v>
      </c>
      <c r="T814" s="10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2.1250000000000002E-2</v>
      </c>
      <c r="P815" s="6">
        <f t="shared" si="77"/>
        <v>2.1250000000000002E-2</v>
      </c>
      <c r="Q815" t="str">
        <f t="shared" si="72"/>
        <v>games</v>
      </c>
      <c r="R815" t="str">
        <f t="shared" si="73"/>
        <v>video games</v>
      </c>
      <c r="S815" s="10">
        <f t="shared" si="74"/>
        <v>41148.208333333336</v>
      </c>
      <c r="T815" s="10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1.125E-2</v>
      </c>
      <c r="P816" s="6">
        <f t="shared" si="77"/>
        <v>1.125E-2</v>
      </c>
      <c r="Q816" t="str">
        <f t="shared" si="72"/>
        <v>music</v>
      </c>
      <c r="R816" t="str">
        <f t="shared" si="73"/>
        <v>rock</v>
      </c>
      <c r="S816" s="10">
        <f t="shared" si="74"/>
        <v>42517.208333333328</v>
      </c>
      <c r="T816" s="10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2.0333333333333332E-2</v>
      </c>
      <c r="P817" s="6">
        <f t="shared" si="77"/>
        <v>2.0333333333333332E-2</v>
      </c>
      <c r="Q817" t="str">
        <f t="shared" si="72"/>
        <v>music</v>
      </c>
      <c r="R817" t="str">
        <f t="shared" si="73"/>
        <v>rock</v>
      </c>
      <c r="S817" s="10">
        <f t="shared" si="74"/>
        <v>43068.25</v>
      </c>
      <c r="T817" s="10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5.7826086956521743E-2</v>
      </c>
      <c r="P818" s="6">
        <f t="shared" si="77"/>
        <v>5.7826086956521743E-2</v>
      </c>
      <c r="Q818" t="str">
        <f t="shared" si="72"/>
        <v>theater</v>
      </c>
      <c r="R818" t="str">
        <f t="shared" si="73"/>
        <v>plays</v>
      </c>
      <c r="S818" s="10">
        <f t="shared" si="74"/>
        <v>41680.25</v>
      </c>
      <c r="T818" s="10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4.8518518518518516E-2</v>
      </c>
      <c r="P819" s="6">
        <f t="shared" si="77"/>
        <v>4.8518518518518516E-2</v>
      </c>
      <c r="Q819" t="str">
        <f t="shared" si="72"/>
        <v>publishing</v>
      </c>
      <c r="R819" t="str">
        <f t="shared" si="73"/>
        <v>nonfiction</v>
      </c>
      <c r="S819" s="10">
        <f t="shared" si="74"/>
        <v>43589.208333333328</v>
      </c>
      <c r="T819" s="10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9.8571428571428574E-2</v>
      </c>
      <c r="P820" s="6">
        <f t="shared" si="77"/>
        <v>9.8571428571428574E-2</v>
      </c>
      <c r="Q820" t="str">
        <f t="shared" si="72"/>
        <v>theater</v>
      </c>
      <c r="R820" t="str">
        <f t="shared" si="73"/>
        <v>plays</v>
      </c>
      <c r="S820" s="10">
        <f t="shared" si="74"/>
        <v>43486.25</v>
      </c>
      <c r="T820" s="10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5.2808988764044941E-3</v>
      </c>
      <c r="P821" s="6">
        <f t="shared" si="77"/>
        <v>5.2808988764044941E-3</v>
      </c>
      <c r="Q821" t="str">
        <f t="shared" si="72"/>
        <v>games</v>
      </c>
      <c r="R821" t="str">
        <f t="shared" si="73"/>
        <v>video games</v>
      </c>
      <c r="S821" s="10">
        <f t="shared" si="74"/>
        <v>41237.25</v>
      </c>
      <c r="T821" s="10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0.186</v>
      </c>
      <c r="P822" s="6">
        <f t="shared" si="77"/>
        <v>0.186</v>
      </c>
      <c r="Q822" t="str">
        <f t="shared" si="72"/>
        <v>music</v>
      </c>
      <c r="R822" t="str">
        <f t="shared" si="73"/>
        <v>rock</v>
      </c>
      <c r="S822" s="10">
        <f t="shared" si="74"/>
        <v>43310.208333333328</v>
      </c>
      <c r="T822" s="10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4.2857142857142858E-2</v>
      </c>
      <c r="P823" s="6">
        <f t="shared" si="77"/>
        <v>4.2857142857142858E-2</v>
      </c>
      <c r="Q823" t="str">
        <f t="shared" si="72"/>
        <v>film &amp; video</v>
      </c>
      <c r="R823" t="str">
        <f t="shared" si="73"/>
        <v>documentary</v>
      </c>
      <c r="S823" s="10">
        <f t="shared" si="74"/>
        <v>42794.25</v>
      </c>
      <c r="T823" s="10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3.888888888888889E-2</v>
      </c>
      <c r="P824" s="6">
        <f t="shared" si="77"/>
        <v>3.888888888888889E-2</v>
      </c>
      <c r="Q824" t="str">
        <f t="shared" si="72"/>
        <v>music</v>
      </c>
      <c r="R824" t="str">
        <f t="shared" si="73"/>
        <v>rock</v>
      </c>
      <c r="S824" s="10">
        <f t="shared" si="74"/>
        <v>41698.25</v>
      </c>
      <c r="T824" s="10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6.1463414634146341E-2</v>
      </c>
      <c r="P825" s="6">
        <f t="shared" si="77"/>
        <v>6.1463414634146341E-2</v>
      </c>
      <c r="Q825" t="str">
        <f t="shared" si="72"/>
        <v>music</v>
      </c>
      <c r="R825" t="str">
        <f t="shared" si="73"/>
        <v>rock</v>
      </c>
      <c r="S825" s="10">
        <f t="shared" si="74"/>
        <v>41892.208333333336</v>
      </c>
      <c r="T825" s="10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1.5058823529411765E-2</v>
      </c>
      <c r="P826" s="6">
        <f t="shared" si="77"/>
        <v>1.5058823529411765E-2</v>
      </c>
      <c r="Q826" t="str">
        <f t="shared" si="72"/>
        <v>publishing</v>
      </c>
      <c r="R826" t="str">
        <f t="shared" si="73"/>
        <v>nonfiction</v>
      </c>
      <c r="S826" s="10">
        <f t="shared" si="74"/>
        <v>40348.208333333336</v>
      </c>
      <c r="T826" s="10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4.3611111111111114E-2</v>
      </c>
      <c r="P827" s="6">
        <f t="shared" si="77"/>
        <v>4.3611111111111114E-2</v>
      </c>
      <c r="Q827" t="str">
        <f t="shared" si="72"/>
        <v>film &amp; video</v>
      </c>
      <c r="R827" t="str">
        <f t="shared" si="73"/>
        <v>shorts</v>
      </c>
      <c r="S827" s="10">
        <f t="shared" si="74"/>
        <v>42941.208333333328</v>
      </c>
      <c r="T827" s="10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6.9285714285714284E-2</v>
      </c>
      <c r="P828" s="6">
        <f t="shared" si="77"/>
        <v>6.9285714285714284E-2</v>
      </c>
      <c r="Q828" t="str">
        <f t="shared" si="72"/>
        <v>theater</v>
      </c>
      <c r="R828" t="str">
        <f t="shared" si="73"/>
        <v>plays</v>
      </c>
      <c r="S828" s="10">
        <f t="shared" si="74"/>
        <v>40525.25</v>
      </c>
      <c r="T828" s="10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3.5652173913043476E-2</v>
      </c>
      <c r="P829" s="6">
        <f t="shared" si="77"/>
        <v>3.5652173913043476E-2</v>
      </c>
      <c r="Q829" t="str">
        <f t="shared" si="72"/>
        <v>film &amp; video</v>
      </c>
      <c r="R829" t="str">
        <f t="shared" si="73"/>
        <v>drama</v>
      </c>
      <c r="S829" s="10">
        <f t="shared" si="74"/>
        <v>40666.208333333336</v>
      </c>
      <c r="T829" s="10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9.8591549295774655E-3</v>
      </c>
      <c r="P830" s="6">
        <f t="shared" si="77"/>
        <v>9.8591549295774655E-3</v>
      </c>
      <c r="Q830" t="str">
        <f t="shared" si="72"/>
        <v>theater</v>
      </c>
      <c r="R830" t="str">
        <f t="shared" si="73"/>
        <v>plays</v>
      </c>
      <c r="S830" s="10">
        <f t="shared" si="74"/>
        <v>43340.208333333328</v>
      </c>
      <c r="T830" s="10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1.6041666666666666E-2</v>
      </c>
      <c r="P831" s="6">
        <f t="shared" si="77"/>
        <v>1.6041666666666666E-2</v>
      </c>
      <c r="Q831" t="str">
        <f t="shared" si="72"/>
        <v>theater</v>
      </c>
      <c r="R831" t="str">
        <f t="shared" si="73"/>
        <v>plays</v>
      </c>
      <c r="S831" s="10">
        <f t="shared" si="74"/>
        <v>42164.208333333328</v>
      </c>
      <c r="T831" s="10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1.8092105263157896E-4</v>
      </c>
      <c r="P832" s="6">
        <f t="shared" si="77"/>
        <v>1.8092105263157896E-4</v>
      </c>
      <c r="Q832" t="str">
        <f t="shared" si="72"/>
        <v>theater</v>
      </c>
      <c r="R832" t="str">
        <f t="shared" si="73"/>
        <v>plays</v>
      </c>
      <c r="S832" s="10">
        <f t="shared" si="74"/>
        <v>43103.25</v>
      </c>
      <c r="T832" s="10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4.3594232749742536E-2</v>
      </c>
      <c r="P833" s="6">
        <f t="shared" si="77"/>
        <v>4.3594232749742536E-2</v>
      </c>
      <c r="Q833" t="str">
        <f t="shared" si="72"/>
        <v>photography</v>
      </c>
      <c r="R833" t="str">
        <f t="shared" si="73"/>
        <v>photography books</v>
      </c>
      <c r="S833" s="10">
        <f t="shared" si="74"/>
        <v>40994.208333333336</v>
      </c>
      <c r="T833" s="10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3.0023148148148149E-2</v>
      </c>
      <c r="P834" s="6">
        <f t="shared" si="77"/>
        <v>3.0023148148148149E-2</v>
      </c>
      <c r="Q834" t="str">
        <f t="shared" si="72"/>
        <v>publishing</v>
      </c>
      <c r="R834" t="str">
        <f t="shared" si="73"/>
        <v>translations</v>
      </c>
      <c r="S834" s="10">
        <f t="shared" si="74"/>
        <v>42299.208333333328</v>
      </c>
      <c r="T834" s="10">
        <f t="shared" si="7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2.4264705882352942E-2</v>
      </c>
      <c r="P835" s="6">
        <f t="shared" si="77"/>
        <v>2.4264705882352942E-2</v>
      </c>
      <c r="Q835" t="str">
        <f t="shared" ref="Q835:Q898" si="78">LEFT(N835,SEARCH("/",N835)-1)</f>
        <v>publishing</v>
      </c>
      <c r="R835" t="str">
        <f t="shared" ref="R835:R898" si="79">RIGHT(N835,LEN(N835)-SEARCH("/",N835))</f>
        <v>translations</v>
      </c>
      <c r="S835" s="10">
        <f t="shared" ref="S835:S898" si="80">(((J835/60)/60)/24)+DATE(1970,1,1)</f>
        <v>40588.25</v>
      </c>
      <c r="T835" s="10">
        <f t="shared" ref="T835:T898" si="81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G836/D836</f>
        <v>1.6301369863013698E-2</v>
      </c>
      <c r="P836" s="6">
        <f t="shared" ref="P836:P899" si="83">G836/D836</f>
        <v>1.6301369863013698E-2</v>
      </c>
      <c r="Q836" t="str">
        <f t="shared" si="78"/>
        <v>theater</v>
      </c>
      <c r="R836" t="str">
        <f t="shared" si="79"/>
        <v>plays</v>
      </c>
      <c r="S836" s="10">
        <f t="shared" si="80"/>
        <v>41448.208333333336</v>
      </c>
      <c r="T836" s="10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2.0394431554524362E-2</v>
      </c>
      <c r="P837" s="6">
        <f t="shared" si="83"/>
        <v>2.0394431554524362E-2</v>
      </c>
      <c r="Q837" t="str">
        <f t="shared" si="78"/>
        <v>technology</v>
      </c>
      <c r="R837" t="str">
        <f t="shared" si="79"/>
        <v>web</v>
      </c>
      <c r="S837" s="10">
        <f t="shared" si="80"/>
        <v>42063.25</v>
      </c>
      <c r="T837" s="10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1.1604938271604939E-2</v>
      </c>
      <c r="P838" s="6">
        <f t="shared" si="83"/>
        <v>1.1604938271604939E-2</v>
      </c>
      <c r="Q838" t="str">
        <f t="shared" si="78"/>
        <v>music</v>
      </c>
      <c r="R838" t="str">
        <f t="shared" si="79"/>
        <v>indie rock</v>
      </c>
      <c r="S838" s="10">
        <f t="shared" si="80"/>
        <v>40214.25</v>
      </c>
      <c r="T838" s="10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0.10152542372881355</v>
      </c>
      <c r="P839" s="6">
        <f t="shared" si="83"/>
        <v>0.10152542372881355</v>
      </c>
      <c r="Q839" t="str">
        <f t="shared" si="78"/>
        <v>music</v>
      </c>
      <c r="R839" t="str">
        <f t="shared" si="79"/>
        <v>jazz</v>
      </c>
      <c r="S839" s="10">
        <f t="shared" si="80"/>
        <v>40629.208333333336</v>
      </c>
      <c r="T839" s="10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4.0781249999999998E-2</v>
      </c>
      <c r="P840" s="6">
        <f t="shared" si="83"/>
        <v>4.0781249999999998E-2</v>
      </c>
      <c r="Q840" t="str">
        <f t="shared" si="78"/>
        <v>theater</v>
      </c>
      <c r="R840" t="str">
        <f t="shared" si="79"/>
        <v>plays</v>
      </c>
      <c r="S840" s="10">
        <f t="shared" si="80"/>
        <v>43370.208333333328</v>
      </c>
      <c r="T840" s="10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2.0389610389610388E-2</v>
      </c>
      <c r="P841" s="6">
        <f t="shared" si="83"/>
        <v>2.0389610389610388E-2</v>
      </c>
      <c r="Q841" t="str">
        <f t="shared" si="78"/>
        <v>film &amp; video</v>
      </c>
      <c r="R841" t="str">
        <f t="shared" si="79"/>
        <v>documentary</v>
      </c>
      <c r="S841" s="10">
        <f t="shared" si="80"/>
        <v>41715.208333333336</v>
      </c>
      <c r="T841" s="10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3.0378331900257953E-2</v>
      </c>
      <c r="P842" s="6">
        <f t="shared" si="83"/>
        <v>3.0378331900257953E-2</v>
      </c>
      <c r="Q842" t="str">
        <f t="shared" si="78"/>
        <v>theater</v>
      </c>
      <c r="R842" t="str">
        <f t="shared" si="79"/>
        <v>plays</v>
      </c>
      <c r="S842" s="10">
        <f t="shared" si="80"/>
        <v>41836.208333333336</v>
      </c>
      <c r="T842" s="10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1.7032967032967031E-2</v>
      </c>
      <c r="P843" s="6">
        <f t="shared" si="83"/>
        <v>1.7032967032967031E-2</v>
      </c>
      <c r="Q843" t="str">
        <f t="shared" si="78"/>
        <v>technology</v>
      </c>
      <c r="R843" t="str">
        <f t="shared" si="79"/>
        <v>web</v>
      </c>
      <c r="S843" s="10">
        <f t="shared" si="80"/>
        <v>42419.25</v>
      </c>
      <c r="T843" s="10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8.7999999999999995E-2</v>
      </c>
      <c r="P844" s="6">
        <f t="shared" si="83"/>
        <v>8.7999999999999995E-2</v>
      </c>
      <c r="Q844" t="str">
        <f t="shared" si="78"/>
        <v>technology</v>
      </c>
      <c r="R844" t="str">
        <f t="shared" si="79"/>
        <v>wearables</v>
      </c>
      <c r="S844" s="10">
        <f t="shared" si="80"/>
        <v>43266.208333333328</v>
      </c>
      <c r="T844" s="10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3.7499999999999999E-3</v>
      </c>
      <c r="P845" s="6">
        <f t="shared" si="83"/>
        <v>3.7499999999999999E-3</v>
      </c>
      <c r="Q845" t="str">
        <f t="shared" si="78"/>
        <v>photography</v>
      </c>
      <c r="R845" t="str">
        <f t="shared" si="79"/>
        <v>photography books</v>
      </c>
      <c r="S845" s="10">
        <f t="shared" si="80"/>
        <v>43338.208333333328</v>
      </c>
      <c r="T845" s="10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1.0681818181818181E-2</v>
      </c>
      <c r="P846" s="6">
        <f t="shared" si="83"/>
        <v>1.0681818181818181E-2</v>
      </c>
      <c r="Q846" t="str">
        <f t="shared" si="78"/>
        <v>film &amp; video</v>
      </c>
      <c r="R846" t="str">
        <f t="shared" si="79"/>
        <v>documentary</v>
      </c>
      <c r="S846" s="10">
        <f t="shared" si="80"/>
        <v>40930.25</v>
      </c>
      <c r="T846" s="10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1.9370529327610873E-2</v>
      </c>
      <c r="P847" s="6">
        <f t="shared" si="83"/>
        <v>1.9370529327610873E-2</v>
      </c>
      <c r="Q847" t="str">
        <f t="shared" si="78"/>
        <v>technology</v>
      </c>
      <c r="R847" t="str">
        <f t="shared" si="79"/>
        <v>web</v>
      </c>
      <c r="S847" s="10">
        <f t="shared" si="80"/>
        <v>43235.208333333328</v>
      </c>
      <c r="T847" s="10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4.8000000000000001E-2</v>
      </c>
      <c r="P848" s="6">
        <f t="shared" si="83"/>
        <v>4.8000000000000001E-2</v>
      </c>
      <c r="Q848" t="str">
        <f t="shared" si="78"/>
        <v>technology</v>
      </c>
      <c r="R848" t="str">
        <f t="shared" si="79"/>
        <v>web</v>
      </c>
      <c r="S848" s="10">
        <f t="shared" si="80"/>
        <v>43302.208333333328</v>
      </c>
      <c r="T848" s="10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2.3404255319148935E-2</v>
      </c>
      <c r="P849" s="6">
        <f t="shared" si="83"/>
        <v>2.3404255319148935E-2</v>
      </c>
      <c r="Q849" t="str">
        <f t="shared" si="78"/>
        <v>food</v>
      </c>
      <c r="R849" t="str">
        <f t="shared" si="79"/>
        <v>food trucks</v>
      </c>
      <c r="S849" s="10">
        <f t="shared" si="80"/>
        <v>43107.25</v>
      </c>
      <c r="T849" s="10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5.3749999999999999E-2</v>
      </c>
      <c r="P850" s="6">
        <f t="shared" si="83"/>
        <v>5.3749999999999999E-2</v>
      </c>
      <c r="Q850" t="str">
        <f t="shared" si="78"/>
        <v>film &amp; video</v>
      </c>
      <c r="R850" t="str">
        <f t="shared" si="79"/>
        <v>drama</v>
      </c>
      <c r="S850" s="10">
        <f t="shared" si="80"/>
        <v>40341.208333333336</v>
      </c>
      <c r="T850" s="10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4.5820895522388057E-2</v>
      </c>
      <c r="P851" s="6">
        <f t="shared" si="83"/>
        <v>4.5820895522388057E-2</v>
      </c>
      <c r="Q851" t="str">
        <f t="shared" si="78"/>
        <v>music</v>
      </c>
      <c r="R851" t="str">
        <f t="shared" si="79"/>
        <v>indie rock</v>
      </c>
      <c r="S851" s="10">
        <f t="shared" si="80"/>
        <v>40948.25</v>
      </c>
      <c r="T851" s="10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 s="6">
        <f t="shared" si="83"/>
        <v>0.01</v>
      </c>
      <c r="Q852" t="str">
        <f t="shared" si="78"/>
        <v>music</v>
      </c>
      <c r="R852" t="str">
        <f t="shared" si="79"/>
        <v>rock</v>
      </c>
      <c r="S852" s="10">
        <f t="shared" si="80"/>
        <v>40866.25</v>
      </c>
      <c r="T852" s="10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2.6666666666666668E-2</v>
      </c>
      <c r="P853" s="6">
        <f t="shared" si="83"/>
        <v>2.6666666666666668E-2</v>
      </c>
      <c r="Q853" t="str">
        <f t="shared" si="78"/>
        <v>music</v>
      </c>
      <c r="R853" t="str">
        <f t="shared" si="79"/>
        <v>electric music</v>
      </c>
      <c r="S853" s="10">
        <f t="shared" si="80"/>
        <v>41031.208333333336</v>
      </c>
      <c r="T853" s="10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6.3265306122448984E-3</v>
      </c>
      <c r="P854" s="6">
        <f t="shared" si="83"/>
        <v>6.3265306122448984E-3</v>
      </c>
      <c r="Q854" t="str">
        <f t="shared" si="78"/>
        <v>games</v>
      </c>
      <c r="R854" t="str">
        <f t="shared" si="79"/>
        <v>video games</v>
      </c>
      <c r="S854" s="10">
        <f t="shared" si="80"/>
        <v>40740.208333333336</v>
      </c>
      <c r="T854" s="10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8.5789473684210527E-2</v>
      </c>
      <c r="P855" s="6">
        <f t="shared" si="83"/>
        <v>8.5789473684210527E-2</v>
      </c>
      <c r="Q855" t="str">
        <f t="shared" si="78"/>
        <v>music</v>
      </c>
      <c r="R855" t="str">
        <f t="shared" si="79"/>
        <v>indie rock</v>
      </c>
      <c r="S855" s="10">
        <f t="shared" si="80"/>
        <v>40714.208333333336</v>
      </c>
      <c r="T855" s="10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1.5567251461988304E-2</v>
      </c>
      <c r="P856" s="6">
        <f t="shared" si="83"/>
        <v>1.5567251461988304E-2</v>
      </c>
      <c r="Q856" t="str">
        <f t="shared" si="78"/>
        <v>publishing</v>
      </c>
      <c r="R856" t="str">
        <f t="shared" si="79"/>
        <v>fiction</v>
      </c>
      <c r="S856" s="10">
        <f t="shared" si="80"/>
        <v>43787.25</v>
      </c>
      <c r="T856" s="10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1.9316239316239315E-2</v>
      </c>
      <c r="P857" s="6">
        <f t="shared" si="83"/>
        <v>1.9316239316239315E-2</v>
      </c>
      <c r="Q857" t="str">
        <f t="shared" si="78"/>
        <v>theater</v>
      </c>
      <c r="R857" t="str">
        <f t="shared" si="79"/>
        <v>plays</v>
      </c>
      <c r="S857" s="10">
        <f t="shared" si="80"/>
        <v>40712.208333333336</v>
      </c>
      <c r="T857" s="10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6.5833333333333327E-2</v>
      </c>
      <c r="P858" s="6">
        <f t="shared" si="83"/>
        <v>6.5833333333333327E-2</v>
      </c>
      <c r="Q858" t="str">
        <f t="shared" si="78"/>
        <v>food</v>
      </c>
      <c r="R858" t="str">
        <f t="shared" si="79"/>
        <v>food trucks</v>
      </c>
      <c r="S858" s="10">
        <f t="shared" si="80"/>
        <v>41023.208333333336</v>
      </c>
      <c r="T858" s="10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4.2452830188679243E-2</v>
      </c>
      <c r="P859" s="6">
        <f t="shared" si="83"/>
        <v>4.2452830188679243E-2</v>
      </c>
      <c r="Q859" t="str">
        <f t="shared" si="78"/>
        <v>film &amp; video</v>
      </c>
      <c r="R859" t="str">
        <f t="shared" si="79"/>
        <v>shorts</v>
      </c>
      <c r="S859" s="10">
        <f t="shared" si="80"/>
        <v>40944.25</v>
      </c>
      <c r="T859" s="10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8.7500000000000008E-3</v>
      </c>
      <c r="P860" s="6">
        <f t="shared" si="83"/>
        <v>8.7500000000000008E-3</v>
      </c>
      <c r="Q860" t="str">
        <f t="shared" si="78"/>
        <v>food</v>
      </c>
      <c r="R860" t="str">
        <f t="shared" si="79"/>
        <v>food trucks</v>
      </c>
      <c r="S860" s="10">
        <f t="shared" si="80"/>
        <v>43211.208333333328</v>
      </c>
      <c r="T860" s="10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8.6301369863013705E-3</v>
      </c>
      <c r="P861" s="6">
        <f t="shared" si="83"/>
        <v>8.6301369863013705E-3</v>
      </c>
      <c r="Q861" t="str">
        <f t="shared" si="78"/>
        <v>theater</v>
      </c>
      <c r="R861" t="str">
        <f t="shared" si="79"/>
        <v>plays</v>
      </c>
      <c r="S861" s="10">
        <f t="shared" si="80"/>
        <v>41334.25</v>
      </c>
      <c r="T861" s="10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3.2500000000000001E-2</v>
      </c>
      <c r="P862" s="6">
        <f t="shared" si="83"/>
        <v>3.2500000000000001E-2</v>
      </c>
      <c r="Q862" t="str">
        <f t="shared" si="78"/>
        <v>technology</v>
      </c>
      <c r="R862" t="str">
        <f t="shared" si="79"/>
        <v>wearables</v>
      </c>
      <c r="S862" s="10">
        <f t="shared" si="80"/>
        <v>43515.25</v>
      </c>
      <c r="T862" s="10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1.8522727272727274E-2</v>
      </c>
      <c r="P863" s="6">
        <f t="shared" si="83"/>
        <v>1.8522727272727274E-2</v>
      </c>
      <c r="Q863" t="str">
        <f t="shared" si="78"/>
        <v>theater</v>
      </c>
      <c r="R863" t="str">
        <f t="shared" si="79"/>
        <v>plays</v>
      </c>
      <c r="S863" s="10">
        <f t="shared" si="80"/>
        <v>40258.208333333336</v>
      </c>
      <c r="T863" s="10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2.4285714285714285E-2</v>
      </c>
      <c r="P864" s="6">
        <f t="shared" si="83"/>
        <v>2.4285714285714285E-2</v>
      </c>
      <c r="Q864" t="str">
        <f t="shared" si="78"/>
        <v>theater</v>
      </c>
      <c r="R864" t="str">
        <f t="shared" si="79"/>
        <v>plays</v>
      </c>
      <c r="S864" s="10">
        <f t="shared" si="80"/>
        <v>40756.208333333336</v>
      </c>
      <c r="T864" s="10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0.155</v>
      </c>
      <c r="P865" s="6">
        <f t="shared" si="83"/>
        <v>0.155</v>
      </c>
      <c r="Q865" t="str">
        <f t="shared" si="78"/>
        <v>film &amp; video</v>
      </c>
      <c r="R865" t="str">
        <f t="shared" si="79"/>
        <v>television</v>
      </c>
      <c r="S865" s="10">
        <f t="shared" si="80"/>
        <v>42172.208333333328</v>
      </c>
      <c r="T865" s="10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3.5714285714285712E-2</v>
      </c>
      <c r="P866" s="6">
        <f t="shared" si="83"/>
        <v>3.5714285714285712E-2</v>
      </c>
      <c r="Q866" t="str">
        <f t="shared" si="78"/>
        <v>film &amp; video</v>
      </c>
      <c r="R866" t="str">
        <f t="shared" si="79"/>
        <v>shorts</v>
      </c>
      <c r="S866" s="10">
        <f t="shared" si="80"/>
        <v>42601.208333333328</v>
      </c>
      <c r="T866" s="10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4.0395061728395062E-2</v>
      </c>
      <c r="P867" s="6">
        <f t="shared" si="83"/>
        <v>4.0395061728395062E-2</v>
      </c>
      <c r="Q867" t="str">
        <f t="shared" si="78"/>
        <v>theater</v>
      </c>
      <c r="R867" t="str">
        <f t="shared" si="79"/>
        <v>plays</v>
      </c>
      <c r="S867" s="10">
        <f t="shared" si="80"/>
        <v>41897.208333333336</v>
      </c>
      <c r="T867" s="10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4.9124726477024067E-3</v>
      </c>
      <c r="P868" s="6">
        <f t="shared" si="83"/>
        <v>4.9124726477024067E-3</v>
      </c>
      <c r="Q868" t="str">
        <f t="shared" si="78"/>
        <v>photography</v>
      </c>
      <c r="R868" t="str">
        <f t="shared" si="79"/>
        <v>photography books</v>
      </c>
      <c r="S868" s="10">
        <f t="shared" si="80"/>
        <v>40671.208333333336</v>
      </c>
      <c r="T868" s="10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6.25E-2</v>
      </c>
      <c r="P869" s="6">
        <f t="shared" si="83"/>
        <v>6.25E-2</v>
      </c>
      <c r="Q869" t="str">
        <f t="shared" si="78"/>
        <v>food</v>
      </c>
      <c r="R869" t="str">
        <f t="shared" si="79"/>
        <v>food trucks</v>
      </c>
      <c r="S869" s="10">
        <f t="shared" si="80"/>
        <v>43382.208333333328</v>
      </c>
      <c r="T869" s="10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1.7999999999999999E-2</v>
      </c>
      <c r="P870" s="6">
        <f t="shared" si="83"/>
        <v>1.7999999999999999E-2</v>
      </c>
      <c r="Q870" t="str">
        <f t="shared" si="78"/>
        <v>theater</v>
      </c>
      <c r="R870" t="str">
        <f t="shared" si="79"/>
        <v>plays</v>
      </c>
      <c r="S870" s="10">
        <f t="shared" si="80"/>
        <v>41559.208333333336</v>
      </c>
      <c r="T870" s="10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3.2489190858554663E-3</v>
      </c>
      <c r="P871" s="6">
        <f t="shared" si="83"/>
        <v>3.2489190858554663E-3</v>
      </c>
      <c r="Q871" t="str">
        <f t="shared" si="78"/>
        <v>film &amp; video</v>
      </c>
      <c r="R871" t="str">
        <f t="shared" si="79"/>
        <v>drama</v>
      </c>
      <c r="S871" s="10">
        <f t="shared" si="80"/>
        <v>40350.208333333336</v>
      </c>
      <c r="T871" s="10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1.5714285714285715E-2</v>
      </c>
      <c r="P872" s="6">
        <f t="shared" si="83"/>
        <v>1.5714285714285715E-2</v>
      </c>
      <c r="Q872" t="str">
        <f t="shared" si="78"/>
        <v>theater</v>
      </c>
      <c r="R872" t="str">
        <f t="shared" si="79"/>
        <v>plays</v>
      </c>
      <c r="S872" s="10">
        <f t="shared" si="80"/>
        <v>42240.208333333328</v>
      </c>
      <c r="T872" s="10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3.2447552447552451E-2</v>
      </c>
      <c r="P873" s="6">
        <f t="shared" si="83"/>
        <v>3.2447552447552451E-2</v>
      </c>
      <c r="Q873" t="str">
        <f t="shared" si="78"/>
        <v>theater</v>
      </c>
      <c r="R873" t="str">
        <f t="shared" si="79"/>
        <v>plays</v>
      </c>
      <c r="S873" s="10">
        <f t="shared" si="80"/>
        <v>43040.208333333328</v>
      </c>
      <c r="T873" s="10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1.7234042553191491E-2</v>
      </c>
      <c r="P874" s="6">
        <f t="shared" si="83"/>
        <v>1.7234042553191491E-2</v>
      </c>
      <c r="Q874" t="str">
        <f t="shared" si="78"/>
        <v>film &amp; video</v>
      </c>
      <c r="R874" t="str">
        <f t="shared" si="79"/>
        <v>science fiction</v>
      </c>
      <c r="S874" s="10">
        <f t="shared" si="80"/>
        <v>43346.208333333328</v>
      </c>
      <c r="T874" s="10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4.4821852731591449E-2</v>
      </c>
      <c r="P875" s="6">
        <f t="shared" si="83"/>
        <v>4.4821852731591449E-2</v>
      </c>
      <c r="Q875" t="str">
        <f t="shared" si="78"/>
        <v>photography</v>
      </c>
      <c r="R875" t="str">
        <f t="shared" si="79"/>
        <v>photography books</v>
      </c>
      <c r="S875" s="10">
        <f t="shared" si="80"/>
        <v>41647.25</v>
      </c>
      <c r="T875" s="10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0.10840796019900498</v>
      </c>
      <c r="P876" s="6">
        <f t="shared" si="83"/>
        <v>0.10840796019900498</v>
      </c>
      <c r="Q876" t="str">
        <f t="shared" si="78"/>
        <v>photography</v>
      </c>
      <c r="R876" t="str">
        <f t="shared" si="79"/>
        <v>photography books</v>
      </c>
      <c r="S876" s="10">
        <f t="shared" si="80"/>
        <v>40291.208333333336</v>
      </c>
      <c r="T876" s="10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8.4810126582278485E-3</v>
      </c>
      <c r="P877" s="6">
        <f t="shared" si="83"/>
        <v>8.4810126582278485E-3</v>
      </c>
      <c r="Q877" t="str">
        <f t="shared" si="78"/>
        <v>music</v>
      </c>
      <c r="R877" t="str">
        <f t="shared" si="79"/>
        <v>rock</v>
      </c>
      <c r="S877" s="10">
        <f t="shared" si="80"/>
        <v>40556.25</v>
      </c>
      <c r="T877" s="10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6.8674698795180723E-3</v>
      </c>
      <c r="P878" s="6">
        <f t="shared" si="83"/>
        <v>6.8674698795180723E-3</v>
      </c>
      <c r="Q878" t="str">
        <f t="shared" si="78"/>
        <v>photography</v>
      </c>
      <c r="R878" t="str">
        <f t="shared" si="79"/>
        <v>photography books</v>
      </c>
      <c r="S878" s="10">
        <f t="shared" si="80"/>
        <v>43624.208333333328</v>
      </c>
      <c r="T878" s="10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7.5122249388753053E-3</v>
      </c>
      <c r="P879" s="6">
        <f t="shared" si="83"/>
        <v>7.5122249388753053E-3</v>
      </c>
      <c r="Q879" t="str">
        <f t="shared" si="78"/>
        <v>food</v>
      </c>
      <c r="R879" t="str">
        <f t="shared" si="79"/>
        <v>food trucks</v>
      </c>
      <c r="S879" s="10">
        <f t="shared" si="80"/>
        <v>42577.208333333328</v>
      </c>
      <c r="T879" s="10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4.4444444444444444E-3</v>
      </c>
      <c r="P880" s="6">
        <f t="shared" si="83"/>
        <v>4.4444444444444444E-3</v>
      </c>
      <c r="Q880" t="str">
        <f t="shared" si="78"/>
        <v>music</v>
      </c>
      <c r="R880" t="str">
        <f t="shared" si="79"/>
        <v>metal</v>
      </c>
      <c r="S880" s="10">
        <f t="shared" si="80"/>
        <v>43845.25</v>
      </c>
      <c r="T880" s="10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5.2999999999999999E-2</v>
      </c>
      <c r="P881" s="6">
        <f t="shared" si="83"/>
        <v>5.2999999999999999E-2</v>
      </c>
      <c r="Q881" t="str">
        <f t="shared" si="78"/>
        <v>publishing</v>
      </c>
      <c r="R881" t="str">
        <f t="shared" si="79"/>
        <v>nonfiction</v>
      </c>
      <c r="S881" s="10">
        <f t="shared" si="80"/>
        <v>42788.25</v>
      </c>
      <c r="T881" s="10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2.8568047337278107E-2</v>
      </c>
      <c r="P882" s="6">
        <f t="shared" si="83"/>
        <v>2.8568047337278107E-2</v>
      </c>
      <c r="Q882" t="str">
        <f t="shared" si="78"/>
        <v>music</v>
      </c>
      <c r="R882" t="str">
        <f t="shared" si="79"/>
        <v>electric music</v>
      </c>
      <c r="S882" s="10">
        <f t="shared" si="80"/>
        <v>43667.208333333328</v>
      </c>
      <c r="T882" s="10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5.5596555965559654E-3</v>
      </c>
      <c r="P883" s="6">
        <f t="shared" si="83"/>
        <v>5.5596555965559654E-3</v>
      </c>
      <c r="Q883" t="str">
        <f t="shared" si="78"/>
        <v>theater</v>
      </c>
      <c r="R883" t="str">
        <f t="shared" si="79"/>
        <v>plays</v>
      </c>
      <c r="S883" s="10">
        <f t="shared" si="80"/>
        <v>42194.208333333328</v>
      </c>
      <c r="T883" s="10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0.1</v>
      </c>
      <c r="P884" s="6">
        <f t="shared" si="83"/>
        <v>0.1</v>
      </c>
      <c r="Q884" t="str">
        <f t="shared" si="78"/>
        <v>theater</v>
      </c>
      <c r="R884" t="str">
        <f t="shared" si="79"/>
        <v>plays</v>
      </c>
      <c r="S884" s="10">
        <f t="shared" si="80"/>
        <v>42025.25</v>
      </c>
      <c r="T884" s="10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5.6764705882352939E-2</v>
      </c>
      <c r="P885" s="6">
        <f t="shared" si="83"/>
        <v>5.6764705882352939E-2</v>
      </c>
      <c r="Q885" t="str">
        <f t="shared" si="78"/>
        <v>film &amp; video</v>
      </c>
      <c r="R885" t="str">
        <f t="shared" si="79"/>
        <v>shorts</v>
      </c>
      <c r="S885" s="10">
        <f t="shared" si="80"/>
        <v>40323.208333333336</v>
      </c>
      <c r="T885" s="10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1.1042154566744731E-2</v>
      </c>
      <c r="P886" s="6">
        <f t="shared" si="83"/>
        <v>1.1042154566744731E-2</v>
      </c>
      <c r="Q886" t="str">
        <f t="shared" si="78"/>
        <v>theater</v>
      </c>
      <c r="R886" t="str">
        <f t="shared" si="79"/>
        <v>plays</v>
      </c>
      <c r="S886" s="10">
        <f t="shared" si="80"/>
        <v>41763.208333333336</v>
      </c>
      <c r="T886" s="10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2.8888888888888888E-2</v>
      </c>
      <c r="P887" s="6">
        <f t="shared" si="83"/>
        <v>2.8888888888888888E-2</v>
      </c>
      <c r="Q887" t="str">
        <f t="shared" si="78"/>
        <v>theater</v>
      </c>
      <c r="R887" t="str">
        <f t="shared" si="79"/>
        <v>plays</v>
      </c>
      <c r="S887" s="10">
        <f t="shared" si="80"/>
        <v>40335.208333333336</v>
      </c>
      <c r="T887" s="10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1.2118193891102257E-2</v>
      </c>
      <c r="P888" s="6">
        <f t="shared" si="83"/>
        <v>1.2118193891102257E-2</v>
      </c>
      <c r="Q888" t="str">
        <f t="shared" si="78"/>
        <v>music</v>
      </c>
      <c r="R888" t="str">
        <f t="shared" si="79"/>
        <v>indie rock</v>
      </c>
      <c r="S888" s="10">
        <f t="shared" si="80"/>
        <v>40416.208333333336</v>
      </c>
      <c r="T888" s="10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3.9743589743589745E-3</v>
      </c>
      <c r="P889" s="6">
        <f t="shared" si="83"/>
        <v>3.9743589743589745E-3</v>
      </c>
      <c r="Q889" t="str">
        <f t="shared" si="78"/>
        <v>theater</v>
      </c>
      <c r="R889" t="str">
        <f t="shared" si="79"/>
        <v>plays</v>
      </c>
      <c r="S889" s="10">
        <f t="shared" si="80"/>
        <v>42202.208333333328</v>
      </c>
      <c r="T889" s="10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0.05</v>
      </c>
      <c r="P890" s="6">
        <f t="shared" si="83"/>
        <v>0.05</v>
      </c>
      <c r="Q890" t="str">
        <f t="shared" si="78"/>
        <v>theater</v>
      </c>
      <c r="R890" t="str">
        <f t="shared" si="79"/>
        <v>plays</v>
      </c>
      <c r="S890" s="10">
        <f t="shared" si="80"/>
        <v>42836.208333333328</v>
      </c>
      <c r="T890" s="10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2.1785714285714287E-2</v>
      </c>
      <c r="P891" s="6">
        <f t="shared" si="83"/>
        <v>2.1785714285714287E-2</v>
      </c>
      <c r="Q891" t="str">
        <f t="shared" si="78"/>
        <v>music</v>
      </c>
      <c r="R891" t="str">
        <f t="shared" si="79"/>
        <v>electric music</v>
      </c>
      <c r="S891" s="10">
        <f t="shared" si="80"/>
        <v>41710.208333333336</v>
      </c>
      <c r="T891" s="10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1.0937499999999999E-2</v>
      </c>
      <c r="P892" s="6">
        <f t="shared" si="83"/>
        <v>1.0937499999999999E-2</v>
      </c>
      <c r="Q892" t="str">
        <f t="shared" si="78"/>
        <v>music</v>
      </c>
      <c r="R892" t="str">
        <f t="shared" si="79"/>
        <v>indie rock</v>
      </c>
      <c r="S892" s="10">
        <f t="shared" si="80"/>
        <v>43640.208333333328</v>
      </c>
      <c r="T892" s="10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5.5E-2</v>
      </c>
      <c r="P893" s="6">
        <f t="shared" si="83"/>
        <v>5.5E-2</v>
      </c>
      <c r="Q893" t="str">
        <f t="shared" si="78"/>
        <v>film &amp; video</v>
      </c>
      <c r="R893" t="str">
        <f t="shared" si="79"/>
        <v>documentary</v>
      </c>
      <c r="S893" s="10">
        <f t="shared" si="80"/>
        <v>40880.25</v>
      </c>
      <c r="T893" s="10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3.0333333333333334E-2</v>
      </c>
      <c r="P894" s="6">
        <f t="shared" si="83"/>
        <v>3.0333333333333334E-2</v>
      </c>
      <c r="Q894" t="str">
        <f t="shared" si="78"/>
        <v>publishing</v>
      </c>
      <c r="R894" t="str">
        <f t="shared" si="79"/>
        <v>translations</v>
      </c>
      <c r="S894" s="10">
        <f t="shared" si="80"/>
        <v>40319.208333333336</v>
      </c>
      <c r="T894" s="10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2.3690476190476189E-2</v>
      </c>
      <c r="P895" s="6">
        <f t="shared" si="83"/>
        <v>2.3690476190476189E-2</v>
      </c>
      <c r="Q895" t="str">
        <f t="shared" si="78"/>
        <v>film &amp; video</v>
      </c>
      <c r="R895" t="str">
        <f t="shared" si="79"/>
        <v>documentary</v>
      </c>
      <c r="S895" s="10">
        <f t="shared" si="80"/>
        <v>42170.208333333328</v>
      </c>
      <c r="T895" s="10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3.2941176470588238E-2</v>
      </c>
      <c r="P896" s="6">
        <f t="shared" si="83"/>
        <v>3.2941176470588238E-2</v>
      </c>
      <c r="Q896" t="str">
        <f t="shared" si="78"/>
        <v>film &amp; video</v>
      </c>
      <c r="R896" t="str">
        <f t="shared" si="79"/>
        <v>television</v>
      </c>
      <c r="S896" s="10">
        <f t="shared" si="80"/>
        <v>41466.208333333336</v>
      </c>
      <c r="T896" s="10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6.6958698372966208E-4</v>
      </c>
      <c r="P897" s="6">
        <f t="shared" si="83"/>
        <v>6.6958698372966208E-4</v>
      </c>
      <c r="Q897" t="str">
        <f t="shared" si="78"/>
        <v>theater</v>
      </c>
      <c r="R897" t="str">
        <f t="shared" si="79"/>
        <v>plays</v>
      </c>
      <c r="S897" s="10">
        <f t="shared" si="80"/>
        <v>43134.25</v>
      </c>
      <c r="T897" s="10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7.373737373737374E-2</v>
      </c>
      <c r="P898" s="6">
        <f t="shared" si="83"/>
        <v>7.373737373737374E-2</v>
      </c>
      <c r="Q898" t="str">
        <f t="shared" si="78"/>
        <v>food</v>
      </c>
      <c r="R898" t="str">
        <f t="shared" si="79"/>
        <v>food trucks</v>
      </c>
      <c r="S898" s="10">
        <f t="shared" si="80"/>
        <v>40738.208333333336</v>
      </c>
      <c r="T898" s="10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3.068181818181818E-3</v>
      </c>
      <c r="P899" s="6">
        <f t="shared" si="83"/>
        <v>3.068181818181818E-3</v>
      </c>
      <c r="Q899" t="str">
        <f t="shared" ref="Q899:Q962" si="84">LEFT(N899,SEARCH("/",N899)-1)</f>
        <v>theater</v>
      </c>
      <c r="R899" t="str">
        <f t="shared" ref="R899:R962" si="85">RIGHT(N899,LEN(N899)-SEARCH("/",N899))</f>
        <v>plays</v>
      </c>
      <c r="S899" s="10">
        <f t="shared" ref="S899:S962" si="86">(((J899/60)/60)/24)+DATE(1970,1,1)</f>
        <v>43583.208333333328</v>
      </c>
      <c r="T899" s="10">
        <f t="shared" ref="T899:T962" si="87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G900/D900</f>
        <v>6.817420435510888E-3</v>
      </c>
      <c r="P900" s="6">
        <f t="shared" ref="P900:P963" si="89">G900/D900</f>
        <v>6.817420435510888E-3</v>
      </c>
      <c r="Q900" t="str">
        <f t="shared" si="84"/>
        <v>film &amp; video</v>
      </c>
      <c r="R900" t="str">
        <f t="shared" si="85"/>
        <v>documentary</v>
      </c>
      <c r="S900" s="10">
        <f t="shared" si="86"/>
        <v>43815.25</v>
      </c>
      <c r="T900" s="10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3.9677419354838712E-2</v>
      </c>
      <c r="P901" s="6">
        <f t="shared" si="89"/>
        <v>3.9677419354838712E-2</v>
      </c>
      <c r="Q901" t="str">
        <f t="shared" si="84"/>
        <v>music</v>
      </c>
      <c r="R901" t="str">
        <f t="shared" si="85"/>
        <v>jazz</v>
      </c>
      <c r="S901" s="10">
        <f t="shared" si="86"/>
        <v>41554.208333333336</v>
      </c>
      <c r="T901" s="10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0.01</v>
      </c>
      <c r="P902" s="6">
        <f t="shared" si="89"/>
        <v>0.01</v>
      </c>
      <c r="Q902" t="str">
        <f t="shared" si="84"/>
        <v>technology</v>
      </c>
      <c r="R902" t="str">
        <f t="shared" si="85"/>
        <v>web</v>
      </c>
      <c r="S902" s="10">
        <f t="shared" si="86"/>
        <v>41901.208333333336</v>
      </c>
      <c r="T902" s="10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2.8392857142857143E-2</v>
      </c>
      <c r="P903" s="6">
        <f t="shared" si="89"/>
        <v>2.8392857142857143E-2</v>
      </c>
      <c r="Q903" t="str">
        <f t="shared" si="84"/>
        <v>music</v>
      </c>
      <c r="R903" t="str">
        <f t="shared" si="85"/>
        <v>rock</v>
      </c>
      <c r="S903" s="10">
        <f t="shared" si="86"/>
        <v>43298.208333333328</v>
      </c>
      <c r="T903" s="10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7.857142857142857E-2</v>
      </c>
      <c r="P904" s="6">
        <f t="shared" si="89"/>
        <v>7.857142857142857E-2</v>
      </c>
      <c r="Q904" t="str">
        <f t="shared" si="84"/>
        <v>technology</v>
      </c>
      <c r="R904" t="str">
        <f t="shared" si="85"/>
        <v>web</v>
      </c>
      <c r="S904" s="10">
        <f t="shared" si="86"/>
        <v>42399.25</v>
      </c>
      <c r="T904" s="10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3.4146341463414632E-4</v>
      </c>
      <c r="P905" s="6">
        <f t="shared" si="89"/>
        <v>3.4146341463414632E-4</v>
      </c>
      <c r="Q905" t="str">
        <f t="shared" si="84"/>
        <v>publishing</v>
      </c>
      <c r="R905" t="str">
        <f t="shared" si="85"/>
        <v>nonfiction</v>
      </c>
      <c r="S905" s="10">
        <f t="shared" si="86"/>
        <v>41034.208333333336</v>
      </c>
      <c r="T905" s="10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2.4615384615384616E-3</v>
      </c>
      <c r="P906" s="6">
        <f t="shared" si="89"/>
        <v>2.4615384615384616E-3</v>
      </c>
      <c r="Q906" t="str">
        <f t="shared" si="84"/>
        <v>publishing</v>
      </c>
      <c r="R906" t="str">
        <f t="shared" si="85"/>
        <v>radio &amp; podcasts</v>
      </c>
      <c r="S906" s="10">
        <f t="shared" si="86"/>
        <v>41186.208333333336</v>
      </c>
      <c r="T906" s="10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2.9873417721518986E-2</v>
      </c>
      <c r="P907" s="6">
        <f t="shared" si="89"/>
        <v>2.9873417721518986E-2</v>
      </c>
      <c r="Q907" t="str">
        <f t="shared" si="84"/>
        <v>theater</v>
      </c>
      <c r="R907" t="str">
        <f t="shared" si="85"/>
        <v>plays</v>
      </c>
      <c r="S907" s="10">
        <f t="shared" si="86"/>
        <v>41536.208333333336</v>
      </c>
      <c r="T907" s="10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3.4727272727272725E-2</v>
      </c>
      <c r="P908" s="6">
        <f t="shared" si="89"/>
        <v>3.4727272727272725E-2</v>
      </c>
      <c r="Q908" t="str">
        <f t="shared" si="84"/>
        <v>film &amp; video</v>
      </c>
      <c r="R908" t="str">
        <f t="shared" si="85"/>
        <v>documentary</v>
      </c>
      <c r="S908" s="10">
        <f t="shared" si="86"/>
        <v>42868.208333333328</v>
      </c>
      <c r="T908" s="10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4.5054945054945053E-3</v>
      </c>
      <c r="P909" s="6">
        <f t="shared" si="89"/>
        <v>4.5054945054945053E-3</v>
      </c>
      <c r="Q909" t="str">
        <f t="shared" si="84"/>
        <v>theater</v>
      </c>
      <c r="R909" t="str">
        <f t="shared" si="85"/>
        <v>plays</v>
      </c>
      <c r="S909" s="10">
        <f t="shared" si="86"/>
        <v>40660.208333333336</v>
      </c>
      <c r="T909" s="10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0.10298429319371728</v>
      </c>
      <c r="P910" s="6">
        <f t="shared" si="89"/>
        <v>0.10298429319371728</v>
      </c>
      <c r="Q910" t="str">
        <f t="shared" si="84"/>
        <v>games</v>
      </c>
      <c r="R910" t="str">
        <f t="shared" si="85"/>
        <v>video games</v>
      </c>
      <c r="S910" s="10">
        <f t="shared" si="86"/>
        <v>41031.208333333336</v>
      </c>
      <c r="T910" s="10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4.4444444444444446E-2</v>
      </c>
      <c r="P911" s="6">
        <f t="shared" si="89"/>
        <v>4.4444444444444446E-2</v>
      </c>
      <c r="Q911" t="str">
        <f t="shared" si="84"/>
        <v>theater</v>
      </c>
      <c r="R911" t="str">
        <f t="shared" si="85"/>
        <v>plays</v>
      </c>
      <c r="S911" s="10">
        <f t="shared" si="86"/>
        <v>43255.208333333328</v>
      </c>
      <c r="T911" s="10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1.9158576051779936E-3</v>
      </c>
      <c r="P912" s="6">
        <f t="shared" si="89"/>
        <v>1.9158576051779936E-3</v>
      </c>
      <c r="Q912" t="str">
        <f t="shared" si="84"/>
        <v>theater</v>
      </c>
      <c r="R912" t="str">
        <f t="shared" si="85"/>
        <v>plays</v>
      </c>
      <c r="S912" s="10">
        <f t="shared" si="86"/>
        <v>42026.25</v>
      </c>
      <c r="T912" s="10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7.9655172413793107E-2</v>
      </c>
      <c r="P913" s="6">
        <f t="shared" si="89"/>
        <v>7.9655172413793107E-2</v>
      </c>
      <c r="Q913" t="str">
        <f t="shared" si="84"/>
        <v>technology</v>
      </c>
      <c r="R913" t="str">
        <f t="shared" si="85"/>
        <v>web</v>
      </c>
      <c r="S913" s="10">
        <f t="shared" si="86"/>
        <v>43717.208333333328</v>
      </c>
      <c r="T913" s="10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9.9444444444444446E-2</v>
      </c>
      <c r="P914" s="6">
        <f t="shared" si="89"/>
        <v>9.9444444444444446E-2</v>
      </c>
      <c r="Q914" t="str">
        <f t="shared" si="84"/>
        <v>film &amp; video</v>
      </c>
      <c r="R914" t="str">
        <f t="shared" si="85"/>
        <v>drama</v>
      </c>
      <c r="S914" s="10">
        <f t="shared" si="86"/>
        <v>41157.208333333336</v>
      </c>
      <c r="T914" s="10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7.4501424501424501E-3</v>
      </c>
      <c r="P915" s="6">
        <f t="shared" si="89"/>
        <v>7.4501424501424501E-3</v>
      </c>
      <c r="Q915" t="str">
        <f t="shared" si="84"/>
        <v>film &amp; video</v>
      </c>
      <c r="R915" t="str">
        <f t="shared" si="85"/>
        <v>drama</v>
      </c>
      <c r="S915" s="10">
        <f t="shared" si="86"/>
        <v>43597.208333333328</v>
      </c>
      <c r="T915" s="10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2.2031249999999999E-2</v>
      </c>
      <c r="P916" s="6">
        <f t="shared" si="89"/>
        <v>2.2031249999999999E-2</v>
      </c>
      <c r="Q916" t="str">
        <f t="shared" si="84"/>
        <v>theater</v>
      </c>
      <c r="R916" t="str">
        <f t="shared" si="85"/>
        <v>plays</v>
      </c>
      <c r="S916" s="10">
        <f t="shared" si="86"/>
        <v>41490.208333333336</v>
      </c>
      <c r="T916" s="10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1.4821286735504369E-2</v>
      </c>
      <c r="P917" s="6">
        <f t="shared" si="89"/>
        <v>1.4821286735504369E-2</v>
      </c>
      <c r="Q917" t="str">
        <f t="shared" si="84"/>
        <v>film &amp; video</v>
      </c>
      <c r="R917" t="str">
        <f t="shared" si="85"/>
        <v>television</v>
      </c>
      <c r="S917" s="10">
        <f t="shared" si="86"/>
        <v>42976.208333333328</v>
      </c>
      <c r="T917" s="10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1.4054054054054054E-2</v>
      </c>
      <c r="P918" s="6">
        <f t="shared" si="89"/>
        <v>1.4054054054054054E-2</v>
      </c>
      <c r="Q918" t="str">
        <f t="shared" si="84"/>
        <v>photography</v>
      </c>
      <c r="R918" t="str">
        <f t="shared" si="85"/>
        <v>photography books</v>
      </c>
      <c r="S918" s="10">
        <f t="shared" si="86"/>
        <v>41991.25</v>
      </c>
      <c r="T918" s="10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7.4999999999999997E-3</v>
      </c>
      <c r="P919" s="6">
        <f t="shared" si="89"/>
        <v>7.4999999999999997E-3</v>
      </c>
      <c r="Q919" t="str">
        <f t="shared" si="84"/>
        <v>film &amp; video</v>
      </c>
      <c r="R919" t="str">
        <f t="shared" si="85"/>
        <v>shorts</v>
      </c>
      <c r="S919" s="10">
        <f t="shared" si="86"/>
        <v>40722.208333333336</v>
      </c>
      <c r="T919" s="10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4.1052631578947368E-2</v>
      </c>
      <c r="P920" s="6">
        <f t="shared" si="89"/>
        <v>4.1052631578947368E-2</v>
      </c>
      <c r="Q920" t="str">
        <f t="shared" si="84"/>
        <v>publishing</v>
      </c>
      <c r="R920" t="str">
        <f t="shared" si="85"/>
        <v>radio &amp; podcasts</v>
      </c>
      <c r="S920" s="10">
        <f t="shared" si="86"/>
        <v>41117.208333333336</v>
      </c>
      <c r="T920" s="10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6.3202247191011234E-3</v>
      </c>
      <c r="P921" s="6">
        <f t="shared" si="89"/>
        <v>6.3202247191011234E-3</v>
      </c>
      <c r="Q921" t="str">
        <f t="shared" si="84"/>
        <v>theater</v>
      </c>
      <c r="R921" t="str">
        <f t="shared" si="85"/>
        <v>plays</v>
      </c>
      <c r="S921" s="10">
        <f t="shared" si="86"/>
        <v>43022.208333333328</v>
      </c>
      <c r="T921" s="10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4.8113207547169815E-2</v>
      </c>
      <c r="P922" s="6">
        <f t="shared" si="89"/>
        <v>4.8113207547169815E-2</v>
      </c>
      <c r="Q922" t="str">
        <f t="shared" si="84"/>
        <v>film &amp; video</v>
      </c>
      <c r="R922" t="str">
        <f t="shared" si="85"/>
        <v>animation</v>
      </c>
      <c r="S922" s="10">
        <f t="shared" si="86"/>
        <v>43503.25</v>
      </c>
      <c r="T922" s="10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2.3690773067331671E-4</v>
      </c>
      <c r="P923" s="6">
        <f t="shared" si="89"/>
        <v>2.3690773067331671E-4</v>
      </c>
      <c r="Q923" t="str">
        <f t="shared" si="84"/>
        <v>technology</v>
      </c>
      <c r="R923" t="str">
        <f t="shared" si="85"/>
        <v>web</v>
      </c>
      <c r="S923" s="10">
        <f t="shared" si="86"/>
        <v>40951.25</v>
      </c>
      <c r="T923" s="10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4.3988326848249028E-2</v>
      </c>
      <c r="P924" s="6">
        <f t="shared" si="89"/>
        <v>4.3988326848249028E-2</v>
      </c>
      <c r="Q924" t="str">
        <f t="shared" si="84"/>
        <v>music</v>
      </c>
      <c r="R924" t="str">
        <f t="shared" si="85"/>
        <v>world music</v>
      </c>
      <c r="S924" s="10">
        <f t="shared" si="86"/>
        <v>43443.25</v>
      </c>
      <c r="T924" s="10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2.3529411764705882E-2</v>
      </c>
      <c r="P925" s="6">
        <f t="shared" si="89"/>
        <v>2.3529411764705882E-2</v>
      </c>
      <c r="Q925" t="str">
        <f t="shared" si="84"/>
        <v>theater</v>
      </c>
      <c r="R925" t="str">
        <f t="shared" si="85"/>
        <v>plays</v>
      </c>
      <c r="S925" s="10">
        <f t="shared" si="86"/>
        <v>40373.208333333336</v>
      </c>
      <c r="T925" s="10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5.8096446700507613E-2</v>
      </c>
      <c r="P926" s="6">
        <f t="shared" si="89"/>
        <v>5.8096446700507613E-2</v>
      </c>
      <c r="Q926" t="str">
        <f t="shared" si="84"/>
        <v>theater</v>
      </c>
      <c r="R926" t="str">
        <f t="shared" si="85"/>
        <v>plays</v>
      </c>
      <c r="S926" s="10">
        <f t="shared" si="86"/>
        <v>43769.208333333328</v>
      </c>
      <c r="T926" s="10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2.1666666666666667E-2</v>
      </c>
      <c r="P927" s="6">
        <f t="shared" si="89"/>
        <v>2.1666666666666667E-2</v>
      </c>
      <c r="Q927" t="str">
        <f t="shared" si="84"/>
        <v>theater</v>
      </c>
      <c r="R927" t="str">
        <f t="shared" si="85"/>
        <v>plays</v>
      </c>
      <c r="S927" s="10">
        <f t="shared" si="86"/>
        <v>43000.208333333328</v>
      </c>
      <c r="T927" s="10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1.7241379310344827E-3</v>
      </c>
      <c r="P928" s="6">
        <f t="shared" si="89"/>
        <v>1.7241379310344827E-3</v>
      </c>
      <c r="Q928" t="str">
        <f t="shared" si="84"/>
        <v>food</v>
      </c>
      <c r="R928" t="str">
        <f t="shared" si="85"/>
        <v>food trucks</v>
      </c>
      <c r="S928" s="10">
        <f t="shared" si="86"/>
        <v>42502.208333333328</v>
      </c>
      <c r="T928" s="10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5.138888888888889E-3</v>
      </c>
      <c r="P929" s="6">
        <f t="shared" si="89"/>
        <v>5.138888888888889E-3</v>
      </c>
      <c r="Q929" t="str">
        <f t="shared" si="84"/>
        <v>theater</v>
      </c>
      <c r="R929" t="str">
        <f t="shared" si="85"/>
        <v>plays</v>
      </c>
      <c r="S929" s="10">
        <f t="shared" si="86"/>
        <v>41102.208333333336</v>
      </c>
      <c r="T929" s="10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2.2562724014336916E-2</v>
      </c>
      <c r="P930" s="6">
        <f t="shared" si="89"/>
        <v>2.2562724014336916E-2</v>
      </c>
      <c r="Q930" t="str">
        <f t="shared" si="84"/>
        <v>technology</v>
      </c>
      <c r="R930" t="str">
        <f t="shared" si="85"/>
        <v>web</v>
      </c>
      <c r="S930" s="10">
        <f t="shared" si="86"/>
        <v>41637.25</v>
      </c>
      <c r="T930" s="10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3.3454545454545452E-2</v>
      </c>
      <c r="P931" s="6">
        <f t="shared" si="89"/>
        <v>3.3454545454545452E-2</v>
      </c>
      <c r="Q931" t="str">
        <f t="shared" si="84"/>
        <v>theater</v>
      </c>
      <c r="R931" t="str">
        <f t="shared" si="85"/>
        <v>plays</v>
      </c>
      <c r="S931" s="10">
        <f t="shared" si="86"/>
        <v>42858.208333333328</v>
      </c>
      <c r="T931" s="10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2.4285714285714285E-2</v>
      </c>
      <c r="P932" s="6">
        <f t="shared" si="89"/>
        <v>2.4285714285714285E-2</v>
      </c>
      <c r="Q932" t="str">
        <f t="shared" si="84"/>
        <v>theater</v>
      </c>
      <c r="R932" t="str">
        <f t="shared" si="85"/>
        <v>plays</v>
      </c>
      <c r="S932" s="10">
        <f t="shared" si="86"/>
        <v>42060.25</v>
      </c>
      <c r="T932" s="10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1.4177215189873417E-2</v>
      </c>
      <c r="P933" s="6">
        <f t="shared" si="89"/>
        <v>1.4177215189873417E-2</v>
      </c>
      <c r="Q933" t="str">
        <f t="shared" si="84"/>
        <v>theater</v>
      </c>
      <c r="R933" t="str">
        <f t="shared" si="85"/>
        <v>plays</v>
      </c>
      <c r="S933" s="10">
        <f t="shared" si="86"/>
        <v>41818.208333333336</v>
      </c>
      <c r="T933" s="10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6.2608695652173918E-2</v>
      </c>
      <c r="P934" s="6">
        <f t="shared" si="89"/>
        <v>6.2608695652173918E-2</v>
      </c>
      <c r="Q934" t="str">
        <f t="shared" si="84"/>
        <v>music</v>
      </c>
      <c r="R934" t="str">
        <f t="shared" si="85"/>
        <v>rock</v>
      </c>
      <c r="S934" s="10">
        <f t="shared" si="86"/>
        <v>41709.208333333336</v>
      </c>
      <c r="T934" s="10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2.6054794520547944E-2</v>
      </c>
      <c r="P935" s="6">
        <f t="shared" si="89"/>
        <v>2.6054794520547944E-2</v>
      </c>
      <c r="Q935" t="str">
        <f t="shared" si="84"/>
        <v>theater</v>
      </c>
      <c r="R935" t="str">
        <f t="shared" si="85"/>
        <v>plays</v>
      </c>
      <c r="S935" s="10">
        <f t="shared" si="86"/>
        <v>41372.208333333336</v>
      </c>
      <c r="T935" s="10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1.6935483870967744E-2</v>
      </c>
      <c r="P936" s="6">
        <f t="shared" si="89"/>
        <v>1.6935483870967744E-2</v>
      </c>
      <c r="Q936" t="str">
        <f t="shared" si="84"/>
        <v>theater</v>
      </c>
      <c r="R936" t="str">
        <f t="shared" si="85"/>
        <v>plays</v>
      </c>
      <c r="S936" s="10">
        <f t="shared" si="86"/>
        <v>42422.25</v>
      </c>
      <c r="T936" s="10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2.1639344262295083E-2</v>
      </c>
      <c r="P937" s="6">
        <f t="shared" si="89"/>
        <v>2.1639344262295083E-2</v>
      </c>
      <c r="Q937" t="str">
        <f t="shared" si="84"/>
        <v>theater</v>
      </c>
      <c r="R937" t="str">
        <f t="shared" si="85"/>
        <v>plays</v>
      </c>
      <c r="S937" s="10">
        <f t="shared" si="86"/>
        <v>42209.208333333328</v>
      </c>
      <c r="T937" s="10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2.0348837209302326E-4</v>
      </c>
      <c r="P938" s="6">
        <f t="shared" si="89"/>
        <v>2.0348837209302326E-4</v>
      </c>
      <c r="Q938" t="str">
        <f t="shared" si="84"/>
        <v>theater</v>
      </c>
      <c r="R938" t="str">
        <f t="shared" si="85"/>
        <v>plays</v>
      </c>
      <c r="S938" s="10">
        <f t="shared" si="86"/>
        <v>43668.208333333328</v>
      </c>
      <c r="T938" s="10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5.7076023391812863E-3</v>
      </c>
      <c r="P939" s="6">
        <f t="shared" si="89"/>
        <v>5.7076023391812863E-3</v>
      </c>
      <c r="Q939" t="str">
        <f t="shared" si="84"/>
        <v>film &amp; video</v>
      </c>
      <c r="R939" t="str">
        <f t="shared" si="85"/>
        <v>documentary</v>
      </c>
      <c r="S939" s="10">
        <f t="shared" si="86"/>
        <v>42334.25</v>
      </c>
      <c r="T939" s="10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1.0434782608695653E-2</v>
      </c>
      <c r="P940" s="6">
        <f t="shared" si="89"/>
        <v>1.0434782608695653E-2</v>
      </c>
      <c r="Q940" t="str">
        <f t="shared" si="84"/>
        <v>publishing</v>
      </c>
      <c r="R940" t="str">
        <f t="shared" si="85"/>
        <v>fiction</v>
      </c>
      <c r="S940" s="10">
        <f t="shared" si="86"/>
        <v>43263.208333333328</v>
      </c>
      <c r="T940" s="10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8.5897435897435894E-3</v>
      </c>
      <c r="P941" s="6">
        <f t="shared" si="89"/>
        <v>8.5897435897435894E-3</v>
      </c>
      <c r="Q941" t="str">
        <f t="shared" si="84"/>
        <v>games</v>
      </c>
      <c r="R941" t="str">
        <f t="shared" si="85"/>
        <v>video games</v>
      </c>
      <c r="S941" s="10">
        <f t="shared" si="86"/>
        <v>40670.208333333336</v>
      </c>
      <c r="T941" s="10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6.6666666666666671E-3</v>
      </c>
      <c r="P942" s="6">
        <f t="shared" si="89"/>
        <v>6.6666666666666671E-3</v>
      </c>
      <c r="Q942" t="str">
        <f t="shared" si="84"/>
        <v>technology</v>
      </c>
      <c r="R942" t="str">
        <f t="shared" si="85"/>
        <v>web</v>
      </c>
      <c r="S942" s="10">
        <f t="shared" si="86"/>
        <v>41244.25</v>
      </c>
      <c r="T942" s="10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1.8139534883720931E-3</v>
      </c>
      <c r="P943" s="6">
        <f t="shared" si="89"/>
        <v>1.8139534883720931E-3</v>
      </c>
      <c r="Q943" t="str">
        <f t="shared" si="84"/>
        <v>theater</v>
      </c>
      <c r="R943" t="str">
        <f t="shared" si="85"/>
        <v>plays</v>
      </c>
      <c r="S943" s="10">
        <f t="shared" si="86"/>
        <v>40552.25</v>
      </c>
      <c r="T943" s="10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6.9791666666666665E-3</v>
      </c>
      <c r="P944" s="6">
        <f t="shared" si="89"/>
        <v>6.9791666666666665E-3</v>
      </c>
      <c r="Q944" t="str">
        <f t="shared" si="84"/>
        <v>theater</v>
      </c>
      <c r="R944" t="str">
        <f t="shared" si="85"/>
        <v>plays</v>
      </c>
      <c r="S944" s="10">
        <f t="shared" si="86"/>
        <v>40568.25</v>
      </c>
      <c r="T944" s="10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1.52E-2</v>
      </c>
      <c r="P945" s="6">
        <f t="shared" si="89"/>
        <v>1.52E-2</v>
      </c>
      <c r="Q945" t="str">
        <f t="shared" si="84"/>
        <v>food</v>
      </c>
      <c r="R945" t="str">
        <f t="shared" si="85"/>
        <v>food trucks</v>
      </c>
      <c r="S945" s="10">
        <f t="shared" si="86"/>
        <v>41906.208333333336</v>
      </c>
      <c r="T945" s="10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2.63E-2</v>
      </c>
      <c r="P946" s="6">
        <f t="shared" si="89"/>
        <v>2.63E-2</v>
      </c>
      <c r="Q946" t="str">
        <f t="shared" si="84"/>
        <v>photography</v>
      </c>
      <c r="R946" t="str">
        <f t="shared" si="85"/>
        <v>photography books</v>
      </c>
      <c r="S946" s="10">
        <f t="shared" si="86"/>
        <v>42776.25</v>
      </c>
      <c r="T946" s="10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9.8313953488372088E-3</v>
      </c>
      <c r="P947" s="6">
        <f t="shared" si="89"/>
        <v>9.8313953488372088E-3</v>
      </c>
      <c r="Q947" t="str">
        <f t="shared" si="84"/>
        <v>photography</v>
      </c>
      <c r="R947" t="str">
        <f t="shared" si="85"/>
        <v>photography books</v>
      </c>
      <c r="S947" s="10">
        <f t="shared" si="86"/>
        <v>41004.208333333336</v>
      </c>
      <c r="T947" s="10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1.1776187378009109E-3</v>
      </c>
      <c r="P948" s="6">
        <f t="shared" si="89"/>
        <v>1.1776187378009109E-3</v>
      </c>
      <c r="Q948" t="str">
        <f t="shared" si="84"/>
        <v>theater</v>
      </c>
      <c r="R948" t="str">
        <f t="shared" si="85"/>
        <v>plays</v>
      </c>
      <c r="S948" s="10">
        <f t="shared" si="86"/>
        <v>40710.208333333336</v>
      </c>
      <c r="T948" s="10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3.6111111111111109E-3</v>
      </c>
      <c r="P949" s="6">
        <f t="shared" si="89"/>
        <v>3.6111111111111109E-3</v>
      </c>
      <c r="Q949" t="str">
        <f t="shared" si="84"/>
        <v>theater</v>
      </c>
      <c r="R949" t="str">
        <f t="shared" si="85"/>
        <v>plays</v>
      </c>
      <c r="S949" s="10">
        <f t="shared" si="86"/>
        <v>41908.208333333336</v>
      </c>
      <c r="T949" s="10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1.7021276595744681E-2</v>
      </c>
      <c r="P950" s="6">
        <f t="shared" si="89"/>
        <v>1.7021276595744681E-2</v>
      </c>
      <c r="Q950" t="str">
        <f t="shared" si="84"/>
        <v>film &amp; video</v>
      </c>
      <c r="R950" t="str">
        <f t="shared" si="85"/>
        <v>documentary</v>
      </c>
      <c r="S950" s="10">
        <f t="shared" si="86"/>
        <v>41985.25</v>
      </c>
      <c r="T950" s="10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3.4406779661016948E-2</v>
      </c>
      <c r="P951" s="6">
        <f t="shared" si="89"/>
        <v>3.4406779661016948E-2</v>
      </c>
      <c r="Q951" t="str">
        <f t="shared" si="84"/>
        <v>technology</v>
      </c>
      <c r="R951" t="str">
        <f t="shared" si="85"/>
        <v>web</v>
      </c>
      <c r="S951" s="10">
        <f t="shared" si="86"/>
        <v>42112.208333333328</v>
      </c>
      <c r="T951" s="10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0.01</v>
      </c>
      <c r="P952" s="6">
        <f t="shared" si="89"/>
        <v>0.01</v>
      </c>
      <c r="Q952" t="str">
        <f t="shared" si="84"/>
        <v>theater</v>
      </c>
      <c r="R952" t="str">
        <f t="shared" si="85"/>
        <v>plays</v>
      </c>
      <c r="S952" s="10">
        <f t="shared" si="86"/>
        <v>43571.208333333328</v>
      </c>
      <c r="T952" s="10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0.10751724137931035</v>
      </c>
      <c r="P953" s="6">
        <f t="shared" si="89"/>
        <v>0.10751724137931035</v>
      </c>
      <c r="Q953" t="str">
        <f t="shared" si="84"/>
        <v>music</v>
      </c>
      <c r="R953" t="str">
        <f t="shared" si="85"/>
        <v>rock</v>
      </c>
      <c r="S953" s="10">
        <f t="shared" si="86"/>
        <v>42730.25</v>
      </c>
      <c r="T953" s="10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1.5573883161512028E-2</v>
      </c>
      <c r="P954" s="6">
        <f t="shared" si="89"/>
        <v>1.5573883161512028E-2</v>
      </c>
      <c r="Q954" t="str">
        <f t="shared" si="84"/>
        <v>film &amp; video</v>
      </c>
      <c r="R954" t="str">
        <f t="shared" si="85"/>
        <v>documentary</v>
      </c>
      <c r="S954" s="10">
        <f t="shared" si="86"/>
        <v>42591.208333333328</v>
      </c>
      <c r="T954" s="10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6.3636363636363638E-3</v>
      </c>
      <c r="P955" s="6">
        <f t="shared" si="89"/>
        <v>6.3636363636363638E-3</v>
      </c>
      <c r="Q955" t="str">
        <f t="shared" si="84"/>
        <v>film &amp; video</v>
      </c>
      <c r="R955" t="str">
        <f t="shared" si="85"/>
        <v>science fiction</v>
      </c>
      <c r="S955" s="10">
        <f t="shared" si="86"/>
        <v>42358.25</v>
      </c>
      <c r="T955" s="10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3.6338028169014082E-2</v>
      </c>
      <c r="P956" s="6">
        <f t="shared" si="89"/>
        <v>3.6338028169014082E-2</v>
      </c>
      <c r="Q956" t="str">
        <f t="shared" si="84"/>
        <v>technology</v>
      </c>
      <c r="R956" t="str">
        <f t="shared" si="85"/>
        <v>web</v>
      </c>
      <c r="S956" s="10">
        <f t="shared" si="86"/>
        <v>41174.208333333336</v>
      </c>
      <c r="T956" s="10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0.11428571428571428</v>
      </c>
      <c r="P957" s="6">
        <f t="shared" si="89"/>
        <v>0.11428571428571428</v>
      </c>
      <c r="Q957" t="str">
        <f t="shared" si="84"/>
        <v>theater</v>
      </c>
      <c r="R957" t="str">
        <f t="shared" si="85"/>
        <v>plays</v>
      </c>
      <c r="S957" s="10">
        <f t="shared" si="86"/>
        <v>41238.25</v>
      </c>
      <c r="T957" s="10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4.4243070362473347E-3</v>
      </c>
      <c r="P958" s="6">
        <f t="shared" si="89"/>
        <v>4.4243070362473347E-3</v>
      </c>
      <c r="Q958" t="str">
        <f t="shared" si="84"/>
        <v>film &amp; video</v>
      </c>
      <c r="R958" t="str">
        <f t="shared" si="85"/>
        <v>science fiction</v>
      </c>
      <c r="S958" s="10">
        <f t="shared" si="86"/>
        <v>42360.25</v>
      </c>
      <c r="T958" s="10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1.3367346938775511E-2</v>
      </c>
      <c r="P959" s="6">
        <f t="shared" si="89"/>
        <v>1.3367346938775511E-2</v>
      </c>
      <c r="Q959" t="str">
        <f t="shared" si="84"/>
        <v>theater</v>
      </c>
      <c r="R959" t="str">
        <f t="shared" si="85"/>
        <v>plays</v>
      </c>
      <c r="S959" s="10">
        <f t="shared" si="86"/>
        <v>40955.25</v>
      </c>
      <c r="T959" s="10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0.10181818181818182</v>
      </c>
      <c r="P960" s="6">
        <f t="shared" si="89"/>
        <v>0.10181818181818182</v>
      </c>
      <c r="Q960" t="str">
        <f t="shared" si="84"/>
        <v>film &amp; video</v>
      </c>
      <c r="R960" t="str">
        <f t="shared" si="85"/>
        <v>animation</v>
      </c>
      <c r="S960" s="10">
        <f t="shared" si="86"/>
        <v>40350.208333333336</v>
      </c>
      <c r="T960" s="10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8.9655172413793103E-4</v>
      </c>
      <c r="P961" s="6">
        <f t="shared" si="89"/>
        <v>8.9655172413793103E-4</v>
      </c>
      <c r="Q961" t="str">
        <f t="shared" si="84"/>
        <v>publishing</v>
      </c>
      <c r="R961" t="str">
        <f t="shared" si="85"/>
        <v>translations</v>
      </c>
      <c r="S961" s="10">
        <f t="shared" si="86"/>
        <v>40357.208333333336</v>
      </c>
      <c r="T961" s="10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0.01</v>
      </c>
      <c r="P962" s="6">
        <f t="shared" si="89"/>
        <v>0.01</v>
      </c>
      <c r="Q962" t="str">
        <f t="shared" si="84"/>
        <v>technology</v>
      </c>
      <c r="R962" t="str">
        <f t="shared" si="85"/>
        <v>web</v>
      </c>
      <c r="S962" s="10">
        <f t="shared" si="86"/>
        <v>42408.25</v>
      </c>
      <c r="T962" s="10">
        <f t="shared" si="8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2.7192982456140352E-2</v>
      </c>
      <c r="P963" s="6">
        <f t="shared" si="89"/>
        <v>2.7192982456140352E-2</v>
      </c>
      <c r="Q963" t="str">
        <f t="shared" ref="Q963:Q1001" si="90">LEFT(N963,SEARCH("/",N963)-1)</f>
        <v>publishing</v>
      </c>
      <c r="R963" t="str">
        <f t="shared" ref="R963:R1001" si="91">RIGHT(N963,LEN(N963)-SEARCH("/",N963))</f>
        <v>translations</v>
      </c>
      <c r="S963" s="10">
        <f t="shared" ref="S963:S1001" si="92">(((J963/60)/60)/24)+DATE(1970,1,1)</f>
        <v>40591.25</v>
      </c>
      <c r="T963" s="10">
        <f t="shared" ref="T963:T1001" si="9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G964/D964</f>
        <v>7.3888888888888893E-2</v>
      </c>
      <c r="P964" s="6">
        <f t="shared" ref="P964:P1001" si="95">G964/D964</f>
        <v>7.3888888888888893E-2</v>
      </c>
      <c r="Q964" t="str">
        <f t="shared" si="90"/>
        <v>food</v>
      </c>
      <c r="R964" t="str">
        <f t="shared" si="91"/>
        <v>food trucks</v>
      </c>
      <c r="S964" s="10">
        <f t="shared" si="92"/>
        <v>41592.25</v>
      </c>
      <c r="T964" s="10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1.9322033898305085E-2</v>
      </c>
      <c r="P965" s="6">
        <f t="shared" si="95"/>
        <v>1.9322033898305085E-2</v>
      </c>
      <c r="Q965" t="str">
        <f t="shared" si="90"/>
        <v>photography</v>
      </c>
      <c r="R965" t="str">
        <f t="shared" si="91"/>
        <v>photography books</v>
      </c>
      <c r="S965" s="10">
        <f t="shared" si="92"/>
        <v>40607.25</v>
      </c>
      <c r="T965" s="10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4.1891891891891894E-2</v>
      </c>
      <c r="P966" s="6">
        <f t="shared" si="95"/>
        <v>4.1891891891891894E-2</v>
      </c>
      <c r="Q966" t="str">
        <f t="shared" si="90"/>
        <v>theater</v>
      </c>
      <c r="R966" t="str">
        <f t="shared" si="91"/>
        <v>plays</v>
      </c>
      <c r="S966" s="10">
        <f t="shared" si="92"/>
        <v>42135.208333333328</v>
      </c>
      <c r="T966" s="10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9.4090909090909086E-2</v>
      </c>
      <c r="P967" s="6">
        <f t="shared" si="95"/>
        <v>9.4090909090909086E-2</v>
      </c>
      <c r="Q967" t="str">
        <f t="shared" si="90"/>
        <v>music</v>
      </c>
      <c r="R967" t="str">
        <f t="shared" si="91"/>
        <v>rock</v>
      </c>
      <c r="S967" s="10">
        <f t="shared" si="92"/>
        <v>40203.25</v>
      </c>
      <c r="T967" s="10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0.14411764705882352</v>
      </c>
      <c r="P968" s="6">
        <f t="shared" si="95"/>
        <v>0.14411764705882352</v>
      </c>
      <c r="Q968" t="str">
        <f t="shared" si="90"/>
        <v>theater</v>
      </c>
      <c r="R968" t="str">
        <f t="shared" si="91"/>
        <v>plays</v>
      </c>
      <c r="S968" s="10">
        <f t="shared" si="92"/>
        <v>42901.208333333328</v>
      </c>
      <c r="T968" s="10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1.7794117647058825E-2</v>
      </c>
      <c r="P969" s="6">
        <f t="shared" si="95"/>
        <v>1.7794117647058825E-2</v>
      </c>
      <c r="Q969" t="str">
        <f t="shared" si="90"/>
        <v>music</v>
      </c>
      <c r="R969" t="str">
        <f t="shared" si="91"/>
        <v>world music</v>
      </c>
      <c r="S969" s="10">
        <f t="shared" si="92"/>
        <v>41005.208333333336</v>
      </c>
      <c r="T969" s="10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4.7500000000000001E-2</v>
      </c>
      <c r="P970" s="6">
        <f t="shared" si="95"/>
        <v>4.7500000000000001E-2</v>
      </c>
      <c r="Q970" t="str">
        <f t="shared" si="90"/>
        <v>food</v>
      </c>
      <c r="R970" t="str">
        <f t="shared" si="91"/>
        <v>food trucks</v>
      </c>
      <c r="S970" s="10">
        <f t="shared" si="92"/>
        <v>40544.25</v>
      </c>
      <c r="T970" s="10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1.1772151898734177E-2</v>
      </c>
      <c r="P971" s="6">
        <f t="shared" si="95"/>
        <v>1.1772151898734177E-2</v>
      </c>
      <c r="Q971" t="str">
        <f t="shared" si="90"/>
        <v>theater</v>
      </c>
      <c r="R971" t="str">
        <f t="shared" si="91"/>
        <v>plays</v>
      </c>
      <c r="S971" s="10">
        <f t="shared" si="92"/>
        <v>43821.25</v>
      </c>
      <c r="T971" s="10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6.2592202318229716E-3</v>
      </c>
      <c r="P972" s="6">
        <f t="shared" si="95"/>
        <v>6.2592202318229716E-3</v>
      </c>
      <c r="Q972" t="str">
        <f t="shared" si="90"/>
        <v>theater</v>
      </c>
      <c r="R972" t="str">
        <f t="shared" si="91"/>
        <v>plays</v>
      </c>
      <c r="S972" s="10">
        <f t="shared" si="92"/>
        <v>40672.208333333336</v>
      </c>
      <c r="T972" s="10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4.7058823529411761E-3</v>
      </c>
      <c r="P973" s="6">
        <f t="shared" si="95"/>
        <v>4.7058823529411761E-3</v>
      </c>
      <c r="Q973" t="str">
        <f t="shared" si="90"/>
        <v>film &amp; video</v>
      </c>
      <c r="R973" t="str">
        <f t="shared" si="91"/>
        <v>television</v>
      </c>
      <c r="S973" s="10">
        <f t="shared" si="92"/>
        <v>41555.208333333336</v>
      </c>
      <c r="T973" s="10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3.9367681498829042E-2</v>
      </c>
      <c r="P974" s="6">
        <f t="shared" si="95"/>
        <v>3.9367681498829042E-2</v>
      </c>
      <c r="Q974" t="str">
        <f t="shared" si="90"/>
        <v>technology</v>
      </c>
      <c r="R974" t="str">
        <f t="shared" si="91"/>
        <v>web</v>
      </c>
      <c r="S974" s="10">
        <f t="shared" si="92"/>
        <v>41792.208333333336</v>
      </c>
      <c r="T974" s="10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2.0809248554913293E-3</v>
      </c>
      <c r="P975" s="6">
        <f t="shared" si="95"/>
        <v>2.0809248554913293E-3</v>
      </c>
      <c r="Q975" t="str">
        <f t="shared" si="90"/>
        <v>theater</v>
      </c>
      <c r="R975" t="str">
        <f t="shared" si="91"/>
        <v>plays</v>
      </c>
      <c r="S975" s="10">
        <f t="shared" si="92"/>
        <v>40522.25</v>
      </c>
      <c r="T975" s="10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0.04</v>
      </c>
      <c r="P976" s="6">
        <f t="shared" si="95"/>
        <v>0.04</v>
      </c>
      <c r="Q976" t="str">
        <f t="shared" si="90"/>
        <v>music</v>
      </c>
      <c r="R976" t="str">
        <f t="shared" si="91"/>
        <v>indie rock</v>
      </c>
      <c r="S976" s="10">
        <f t="shared" si="92"/>
        <v>41412.208333333336</v>
      </c>
      <c r="T976" s="10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2.5000000000000001E-2</v>
      </c>
      <c r="P977" s="6">
        <f t="shared" si="95"/>
        <v>2.5000000000000001E-2</v>
      </c>
      <c r="Q977" t="str">
        <f t="shared" si="90"/>
        <v>theater</v>
      </c>
      <c r="R977" t="str">
        <f t="shared" si="91"/>
        <v>plays</v>
      </c>
      <c r="S977" s="10">
        <f t="shared" si="92"/>
        <v>42337.25</v>
      </c>
      <c r="T977" s="10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3.5000000000000003E-2</v>
      </c>
      <c r="P978" s="6">
        <f t="shared" si="95"/>
        <v>3.5000000000000003E-2</v>
      </c>
      <c r="Q978" t="str">
        <f t="shared" si="90"/>
        <v>theater</v>
      </c>
      <c r="R978" t="str">
        <f t="shared" si="91"/>
        <v>plays</v>
      </c>
      <c r="S978" s="10">
        <f t="shared" si="92"/>
        <v>40571.25</v>
      </c>
      <c r="T978" s="10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9.571428571428571E-3</v>
      </c>
      <c r="P979" s="6">
        <f t="shared" si="95"/>
        <v>9.571428571428571E-3</v>
      </c>
      <c r="Q979" t="str">
        <f t="shared" si="90"/>
        <v>food</v>
      </c>
      <c r="R979" t="str">
        <f t="shared" si="91"/>
        <v>food trucks</v>
      </c>
      <c r="S979" s="10">
        <f t="shared" si="92"/>
        <v>43138.25</v>
      </c>
      <c r="T979" s="10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9.1999999999999998E-2</v>
      </c>
      <c r="P980" s="6">
        <f t="shared" si="95"/>
        <v>9.1999999999999998E-2</v>
      </c>
      <c r="Q980" t="str">
        <f t="shared" si="90"/>
        <v>games</v>
      </c>
      <c r="R980" t="str">
        <f t="shared" si="91"/>
        <v>video games</v>
      </c>
      <c r="S980" s="10">
        <f t="shared" si="92"/>
        <v>42686.25</v>
      </c>
      <c r="T980" s="10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1.6860465116279071E-2</v>
      </c>
      <c r="P981" s="6">
        <f t="shared" si="95"/>
        <v>1.6860465116279071E-2</v>
      </c>
      <c r="Q981" t="str">
        <f t="shared" si="90"/>
        <v>theater</v>
      </c>
      <c r="R981" t="str">
        <f t="shared" si="91"/>
        <v>plays</v>
      </c>
      <c r="S981" s="10">
        <f t="shared" si="92"/>
        <v>42078.208333333328</v>
      </c>
      <c r="T981" s="10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3.8012295081967214E-3</v>
      </c>
      <c r="P982" s="6">
        <f t="shared" si="95"/>
        <v>3.8012295081967214E-3</v>
      </c>
      <c r="Q982" t="str">
        <f t="shared" si="90"/>
        <v>publishing</v>
      </c>
      <c r="R982" t="str">
        <f t="shared" si="91"/>
        <v>nonfiction</v>
      </c>
      <c r="S982" s="10">
        <f t="shared" si="92"/>
        <v>42307.208333333328</v>
      </c>
      <c r="T982" s="10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4.8208955223880599E-2</v>
      </c>
      <c r="P983" s="6">
        <f t="shared" si="95"/>
        <v>4.8208955223880599E-2</v>
      </c>
      <c r="Q983" t="str">
        <f t="shared" si="90"/>
        <v>technology</v>
      </c>
      <c r="R983" t="str">
        <f t="shared" si="91"/>
        <v>web</v>
      </c>
      <c r="S983" s="10">
        <f t="shared" si="92"/>
        <v>43094.25</v>
      </c>
      <c r="T983" s="10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1.0416666666666666E-2</v>
      </c>
      <c r="P984" s="6">
        <f t="shared" si="95"/>
        <v>1.0416666666666666E-2</v>
      </c>
      <c r="Q984" t="str">
        <f t="shared" si="90"/>
        <v>film &amp; video</v>
      </c>
      <c r="R984" t="str">
        <f t="shared" si="91"/>
        <v>documentary</v>
      </c>
      <c r="S984" s="10">
        <f t="shared" si="92"/>
        <v>40743.208333333336</v>
      </c>
      <c r="T984" s="10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1.8017041053446939E-2</v>
      </c>
      <c r="P985" s="6">
        <f t="shared" si="95"/>
        <v>1.8017041053446939E-2</v>
      </c>
      <c r="Q985" t="str">
        <f t="shared" si="90"/>
        <v>film &amp; video</v>
      </c>
      <c r="R985" t="str">
        <f t="shared" si="91"/>
        <v>documentary</v>
      </c>
      <c r="S985" s="10">
        <f t="shared" si="92"/>
        <v>43681.208333333328</v>
      </c>
      <c r="T985" s="10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5.8615384615384618E-2</v>
      </c>
      <c r="P986" s="6">
        <f t="shared" si="95"/>
        <v>5.8615384615384618E-2</v>
      </c>
      <c r="Q986" t="str">
        <f t="shared" si="90"/>
        <v>theater</v>
      </c>
      <c r="R986" t="str">
        <f t="shared" si="91"/>
        <v>plays</v>
      </c>
      <c r="S986" s="10">
        <f t="shared" si="92"/>
        <v>43716.208333333328</v>
      </c>
      <c r="T986" s="10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2.5820633059788978E-2</v>
      </c>
      <c r="P987" s="6">
        <f t="shared" si="95"/>
        <v>2.5820633059788978E-2</v>
      </c>
      <c r="Q987" t="str">
        <f t="shared" si="90"/>
        <v>music</v>
      </c>
      <c r="R987" t="str">
        <f t="shared" si="91"/>
        <v>rock</v>
      </c>
      <c r="S987" s="10">
        <f t="shared" si="92"/>
        <v>41614.25</v>
      </c>
      <c r="T987" s="10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1.1794871794871795E-2</v>
      </c>
      <c r="P988" s="6">
        <f t="shared" si="95"/>
        <v>1.1794871794871795E-2</v>
      </c>
      <c r="Q988" t="str">
        <f t="shared" si="90"/>
        <v>music</v>
      </c>
      <c r="R988" t="str">
        <f t="shared" si="91"/>
        <v>rock</v>
      </c>
      <c r="S988" s="10">
        <f t="shared" si="92"/>
        <v>40638.208333333336</v>
      </c>
      <c r="T988" s="10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7.7419354838709681E-2</v>
      </c>
      <c r="P989" s="6">
        <f t="shared" si="95"/>
        <v>7.7419354838709681E-2</v>
      </c>
      <c r="Q989" t="str">
        <f t="shared" si="90"/>
        <v>film &amp; video</v>
      </c>
      <c r="R989" t="str">
        <f t="shared" si="91"/>
        <v>documentary</v>
      </c>
      <c r="S989" s="10">
        <f t="shared" si="92"/>
        <v>42852.208333333328</v>
      </c>
      <c r="T989" s="10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6.8085106382978723E-3</v>
      </c>
      <c r="P990" s="6">
        <f t="shared" si="95"/>
        <v>6.8085106382978723E-3</v>
      </c>
      <c r="Q990" t="str">
        <f t="shared" si="90"/>
        <v>publishing</v>
      </c>
      <c r="R990" t="str">
        <f t="shared" si="91"/>
        <v>radio &amp; podcasts</v>
      </c>
      <c r="S990" s="10">
        <f t="shared" si="92"/>
        <v>42686.25</v>
      </c>
      <c r="T990" s="10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9.4166666666666662E-2</v>
      </c>
      <c r="P991" s="6">
        <f t="shared" si="95"/>
        <v>9.4166666666666662E-2</v>
      </c>
      <c r="Q991" t="str">
        <f t="shared" si="90"/>
        <v>publishing</v>
      </c>
      <c r="R991" t="str">
        <f t="shared" si="91"/>
        <v>translations</v>
      </c>
      <c r="S991" s="10">
        <f t="shared" si="92"/>
        <v>43571.208333333328</v>
      </c>
      <c r="T991" s="10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8.2051282051282051E-3</v>
      </c>
      <c r="P992" s="6">
        <f t="shared" si="95"/>
        <v>8.2051282051282051E-3</v>
      </c>
      <c r="Q992" t="str">
        <f t="shared" si="90"/>
        <v>film &amp; video</v>
      </c>
      <c r="R992" t="str">
        <f t="shared" si="91"/>
        <v>drama</v>
      </c>
      <c r="S992" s="10">
        <f t="shared" si="92"/>
        <v>42432.25</v>
      </c>
      <c r="T992" s="10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2.4591836734693878E-2</v>
      </c>
      <c r="P993" s="6">
        <f t="shared" si="95"/>
        <v>2.4591836734693878E-2</v>
      </c>
      <c r="Q993" t="str">
        <f t="shared" si="90"/>
        <v>music</v>
      </c>
      <c r="R993" t="str">
        <f t="shared" si="91"/>
        <v>rock</v>
      </c>
      <c r="S993" s="10">
        <f t="shared" si="92"/>
        <v>41907.208333333336</v>
      </c>
      <c r="T993" s="10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4.2580645161290322E-2</v>
      </c>
      <c r="P994" s="6">
        <f t="shared" si="95"/>
        <v>4.2580645161290322E-2</v>
      </c>
      <c r="Q994" t="str">
        <f t="shared" si="90"/>
        <v>film &amp; video</v>
      </c>
      <c r="R994" t="str">
        <f t="shared" si="91"/>
        <v>drama</v>
      </c>
      <c r="S994" s="10">
        <f t="shared" si="92"/>
        <v>43227.208333333328</v>
      </c>
      <c r="T994" s="10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7.6530612244897957E-3</v>
      </c>
      <c r="P995" s="6">
        <f t="shared" si="95"/>
        <v>7.6530612244897957E-3</v>
      </c>
      <c r="Q995" t="str">
        <f t="shared" si="90"/>
        <v>photography</v>
      </c>
      <c r="R995" t="str">
        <f t="shared" si="91"/>
        <v>photography books</v>
      </c>
      <c r="S995" s="10">
        <f t="shared" si="92"/>
        <v>42362.25</v>
      </c>
      <c r="T995" s="10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5.9673990077958898E-3</v>
      </c>
      <c r="P996" s="6">
        <f t="shared" si="95"/>
        <v>5.9673990077958898E-3</v>
      </c>
      <c r="Q996" t="str">
        <f t="shared" si="90"/>
        <v>publishing</v>
      </c>
      <c r="R996" t="str">
        <f t="shared" si="91"/>
        <v>translations</v>
      </c>
      <c r="S996" s="10">
        <f t="shared" si="92"/>
        <v>41929.208333333336</v>
      </c>
      <c r="T996" s="10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2.0996916752312435E-2</v>
      </c>
      <c r="P997" s="6">
        <f t="shared" si="95"/>
        <v>2.0996916752312435E-2</v>
      </c>
      <c r="Q997" t="str">
        <f t="shared" si="90"/>
        <v>food</v>
      </c>
      <c r="R997" t="str">
        <f t="shared" si="91"/>
        <v>food trucks</v>
      </c>
      <c r="S997" s="10">
        <f t="shared" si="92"/>
        <v>43408.208333333328</v>
      </c>
      <c r="T997" s="10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1.6969696969696971E-2</v>
      </c>
      <c r="P998" s="6">
        <f t="shared" si="95"/>
        <v>1.6969696969696971E-2</v>
      </c>
      <c r="Q998" t="str">
        <f t="shared" si="90"/>
        <v>theater</v>
      </c>
      <c r="R998" t="str">
        <f t="shared" si="91"/>
        <v>plays</v>
      </c>
      <c r="S998" s="10">
        <f t="shared" si="92"/>
        <v>41276.25</v>
      </c>
      <c r="T998" s="10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1.8289473684210526E-2</v>
      </c>
      <c r="P999" s="6">
        <f t="shared" si="95"/>
        <v>1.8289473684210526E-2</v>
      </c>
      <c r="Q999" t="str">
        <f t="shared" si="90"/>
        <v>theater</v>
      </c>
      <c r="R999" t="str">
        <f t="shared" si="91"/>
        <v>plays</v>
      </c>
      <c r="S999" s="10">
        <f t="shared" si="92"/>
        <v>41659.25</v>
      </c>
      <c r="T999" s="10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5.6156156156156158E-3</v>
      </c>
      <c r="P1000" s="6">
        <f t="shared" si="95"/>
        <v>5.6156156156156158E-3</v>
      </c>
      <c r="Q1000" t="str">
        <f t="shared" si="90"/>
        <v>music</v>
      </c>
      <c r="R1000" t="str">
        <f t="shared" si="91"/>
        <v>indie rock</v>
      </c>
      <c r="S1000" s="10">
        <f t="shared" si="92"/>
        <v>40220.25</v>
      </c>
      <c r="T1000" s="10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1.0099009900990099E-2</v>
      </c>
      <c r="P1001" s="6">
        <f t="shared" si="95"/>
        <v>1.0099009900990099E-2</v>
      </c>
      <c r="Q1001" t="str">
        <f t="shared" si="90"/>
        <v>food</v>
      </c>
      <c r="R1001" t="str">
        <f t="shared" si="91"/>
        <v>food trucks</v>
      </c>
      <c r="S1001" s="10">
        <f t="shared" si="92"/>
        <v>42550.208333333328</v>
      </c>
      <c r="T1001" s="10">
        <f t="shared" si="93"/>
        <v>42557.208333333328</v>
      </c>
    </row>
  </sheetData>
  <autoFilter ref="A1:O1001" xr:uid="{00000000-0001-0000-0000-000000000000}">
    <filterColumn colId="14">
      <customFilters>
        <customFilter operator="notEqual" val=" "/>
      </customFilters>
    </filterColumn>
  </autoFilter>
  <conditionalFormatting sqref="F2">
    <cfRule type="colorScale" priority="9">
      <colorScale>
        <cfvo type="min"/>
        <cfvo type="max"/>
        <color rgb="FFFF7128"/>
        <color rgb="FFFFEF9C"/>
      </colorScale>
    </cfRule>
  </conditionalFormatting>
  <conditionalFormatting sqref="F1:F1048576">
    <cfRule type="colorScale" priority="8">
      <colorScale>
        <cfvo type="min"/>
        <cfvo type="max"/>
        <color rgb="FFFF7128"/>
        <color rgb="FFFFEF9C"/>
      </colorScale>
    </cfRule>
    <cfRule type="containsText" dxfId="17" priority="7" operator="containsText" text="Failed">
      <formula>NOT(ISERROR(SEARCH("Failed",F1)))</formula>
    </cfRule>
    <cfRule type="containsText" dxfId="16" priority="6" operator="containsText" text="successful">
      <formula>NOT(ISERROR(SEARCH("successful",F1)))</formula>
    </cfRule>
    <cfRule type="containsText" dxfId="15" priority="5" operator="containsText" text="cancelled">
      <formula>NOT(ISERROR(SEARCH("cancelled",F1)))</formula>
    </cfRule>
    <cfRule type="containsText" dxfId="14" priority="4" operator="containsText" text="canceled">
      <formula>NOT(ISERROR(SEARCH("canceled",F1)))</formula>
    </cfRule>
    <cfRule type="containsText" dxfId="13" priority="3" operator="containsText" text="live">
      <formula>NOT(ISERROR(SEARCH("live",F1)))</formula>
    </cfRule>
    <cfRule type="containsText" dxfId="12" priority="2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3ACC-16B1-754C-B1BF-B1EB3D3C62C2}">
  <dimension ref="A1:F14"/>
  <sheetViews>
    <sheetView workbookViewId="0">
      <selection activeCell="E13" sqref="E1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2" bestFit="1" customWidth="1"/>
    <col min="9" max="9" width="14.6640625" bestFit="1" customWidth="1"/>
    <col min="10" max="10" width="26.83203125" bestFit="1" customWidth="1"/>
    <col min="11" max="11" width="19.5" bestFit="1" customWidth="1"/>
  </cols>
  <sheetData>
    <row r="1" spans="1:6" x14ac:dyDescent="0.2">
      <c r="A1" s="7" t="s">
        <v>6</v>
      </c>
      <c r="B1" t="s">
        <v>2033</v>
      </c>
    </row>
    <row r="3" spans="1:6" x14ac:dyDescent="0.2">
      <c r="A3" s="7" t="s">
        <v>2061</v>
      </c>
      <c r="B3" s="7" t="s">
        <v>2036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8" t="s">
        <v>2062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2063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2064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2065</v>
      </c>
      <c r="E8">
        <v>4</v>
      </c>
      <c r="F8">
        <v>4</v>
      </c>
    </row>
    <row r="9" spans="1:6" x14ac:dyDescent="0.2">
      <c r="A9" s="8" t="s">
        <v>2066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2067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2068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2069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2070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768F-73DB-404D-8A90-5A39DAB3B164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2033</v>
      </c>
    </row>
    <row r="2" spans="1:6" x14ac:dyDescent="0.2">
      <c r="A2" s="7" t="s">
        <v>2031</v>
      </c>
      <c r="B2" t="s">
        <v>2033</v>
      </c>
    </row>
    <row r="4" spans="1:6" x14ac:dyDescent="0.2">
      <c r="A4" s="7" t="s">
        <v>2071</v>
      </c>
      <c r="B4" s="7" t="s">
        <v>2036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8" t="s">
        <v>2037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2059</v>
      </c>
      <c r="E7">
        <v>4</v>
      </c>
      <c r="F7">
        <v>4</v>
      </c>
    </row>
    <row r="8" spans="1:6" x14ac:dyDescent="0.2">
      <c r="A8" s="8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2052</v>
      </c>
      <c r="C10">
        <v>8</v>
      </c>
      <c r="E10">
        <v>10</v>
      </c>
      <c r="F10">
        <v>18</v>
      </c>
    </row>
    <row r="11" spans="1:6" x14ac:dyDescent="0.2">
      <c r="A11" s="8" t="s">
        <v>2040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2043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2053</v>
      </c>
      <c r="C15">
        <v>3</v>
      </c>
      <c r="E15">
        <v>4</v>
      </c>
      <c r="F15">
        <v>7</v>
      </c>
    </row>
    <row r="16" spans="1:6" x14ac:dyDescent="0.2">
      <c r="A16" s="8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2045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2055</v>
      </c>
      <c r="C20">
        <v>4</v>
      </c>
      <c r="E20">
        <v>4</v>
      </c>
      <c r="F20">
        <v>8</v>
      </c>
    </row>
    <row r="21" spans="1:6" x14ac:dyDescent="0.2">
      <c r="A21" s="8" t="s">
        <v>2047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2056</v>
      </c>
      <c r="C22">
        <v>9</v>
      </c>
      <c r="E22">
        <v>5</v>
      </c>
      <c r="F22">
        <v>14</v>
      </c>
    </row>
    <row r="23" spans="1:6" x14ac:dyDescent="0.2">
      <c r="A23" s="8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2057</v>
      </c>
      <c r="C25">
        <v>7</v>
      </c>
      <c r="E25">
        <v>14</v>
      </c>
      <c r="F25">
        <v>21</v>
      </c>
    </row>
    <row r="26" spans="1:6" x14ac:dyDescent="0.2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2058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2051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2060</v>
      </c>
      <c r="E29">
        <v>3</v>
      </c>
      <c r="F29">
        <v>3</v>
      </c>
    </row>
    <row r="30" spans="1:6" x14ac:dyDescent="0.2">
      <c r="A30" s="8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3418-A316-E741-AA62-A5A33243D1E6}">
  <dimension ref="A2:F19"/>
  <sheetViews>
    <sheetView workbookViewId="0">
      <selection activeCell="R11" sqref="R11"/>
    </sheetView>
  </sheetViews>
  <sheetFormatPr baseColWidth="10" defaultRowHeight="16" x14ac:dyDescent="0.2"/>
  <cols>
    <col min="1" max="1" width="15.6640625" bestFit="1" customWidth="1"/>
    <col min="2" max="2" width="24.5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7" t="s">
        <v>2031</v>
      </c>
      <c r="B2" t="s">
        <v>2088</v>
      </c>
    </row>
    <row r="3" spans="1:6" x14ac:dyDescent="0.2">
      <c r="A3" s="7" t="s">
        <v>2087</v>
      </c>
      <c r="B3" t="s">
        <v>2033</v>
      </c>
    </row>
    <row r="5" spans="1:6" x14ac:dyDescent="0.2">
      <c r="A5" s="7" t="s">
        <v>2072</v>
      </c>
      <c r="B5" s="7" t="s">
        <v>2036</v>
      </c>
    </row>
    <row r="6" spans="1:6" x14ac:dyDescent="0.2">
      <c r="A6" s="7" t="s">
        <v>2034</v>
      </c>
      <c r="B6" t="s">
        <v>74</v>
      </c>
      <c r="C6" t="s">
        <v>14</v>
      </c>
      <c r="D6" t="s">
        <v>47</v>
      </c>
      <c r="E6" t="s">
        <v>20</v>
      </c>
      <c r="F6" t="s">
        <v>2035</v>
      </c>
    </row>
    <row r="7" spans="1:6" x14ac:dyDescent="0.2">
      <c r="A7" s="8" t="s">
        <v>2075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">
      <c r="A8" s="8" t="s">
        <v>2076</v>
      </c>
      <c r="B8">
        <v>7</v>
      </c>
      <c r="C8">
        <v>28</v>
      </c>
      <c r="E8">
        <v>44</v>
      </c>
      <c r="F8">
        <v>79</v>
      </c>
    </row>
    <row r="9" spans="1:6" x14ac:dyDescent="0.2">
      <c r="A9" s="8" t="s">
        <v>2077</v>
      </c>
      <c r="B9">
        <v>4</v>
      </c>
      <c r="C9">
        <v>33</v>
      </c>
      <c r="E9">
        <v>49</v>
      </c>
      <c r="F9">
        <v>86</v>
      </c>
    </row>
    <row r="10" spans="1:6" x14ac:dyDescent="0.2">
      <c r="A10" s="8" t="s">
        <v>2078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">
      <c r="A11" s="8" t="s">
        <v>2079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">
      <c r="A12" s="8" t="s">
        <v>2080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">
      <c r="A13" s="8" t="s">
        <v>2081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">
      <c r="A14" s="8" t="s">
        <v>2082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">
      <c r="A15" s="8" t="s">
        <v>2083</v>
      </c>
      <c r="B15">
        <v>5</v>
      </c>
      <c r="C15">
        <v>23</v>
      </c>
      <c r="E15">
        <v>45</v>
      </c>
      <c r="F15">
        <v>73</v>
      </c>
    </row>
    <row r="16" spans="1:6" x14ac:dyDescent="0.2">
      <c r="A16" s="8" t="s">
        <v>2084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2">
      <c r="A17" s="8" t="s">
        <v>2085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2">
      <c r="A18" s="8" t="s">
        <v>2086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2">
      <c r="A19" s="8" t="s">
        <v>2035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3652-D5D0-EB4A-86AC-FC2563C32DC5}">
  <dimension ref="A1:H13"/>
  <sheetViews>
    <sheetView workbookViewId="0">
      <selection activeCell="M12" sqref="M12"/>
    </sheetView>
  </sheetViews>
  <sheetFormatPr baseColWidth="10" defaultRowHeight="16" x14ac:dyDescent="0.2"/>
  <cols>
    <col min="1" max="1" width="43.5" customWidth="1"/>
    <col min="2" max="2" width="11.1640625" style="15" bestFit="1" customWidth="1"/>
    <col min="3" max="3" width="7.1640625" style="15" bestFit="1" customWidth="1"/>
    <col min="4" max="4" width="9.5" style="15" bestFit="1" customWidth="1"/>
    <col min="5" max="5" width="11.5" style="15" bestFit="1" customWidth="1"/>
    <col min="6" max="6" width="11.1640625" style="15" bestFit="1" customWidth="1"/>
    <col min="7" max="7" width="7.6640625" style="15" bestFit="1" customWidth="1"/>
    <col min="8" max="8" width="10" style="15" bestFit="1" customWidth="1"/>
  </cols>
  <sheetData>
    <row r="1" spans="1:8" x14ac:dyDescent="0.2">
      <c r="A1" s="12" t="s">
        <v>2089</v>
      </c>
      <c r="B1" s="13" t="s">
        <v>2090</v>
      </c>
      <c r="C1" s="13" t="s">
        <v>2091</v>
      </c>
      <c r="D1" s="13" t="s">
        <v>2092</v>
      </c>
      <c r="E1" s="13" t="s">
        <v>2093</v>
      </c>
      <c r="F1" s="13" t="s">
        <v>2094</v>
      </c>
      <c r="G1" s="13" t="s">
        <v>2095</v>
      </c>
      <c r="H1" s="13" t="s">
        <v>2096</v>
      </c>
    </row>
    <row r="2" spans="1:8" x14ac:dyDescent="0.2">
      <c r="A2" s="11" t="s">
        <v>2097</v>
      </c>
      <c r="B2" s="14">
        <f>COUNTIFS(Crowdfunding!$D:$D,"&lt;1000",Crowdfunding!$F:$F,"successful")</f>
        <v>30</v>
      </c>
      <c r="C2" s="14">
        <f>COUNTIFS(Crowdfunding!$D:$D,"&lt;1000",Crowdfunding!$F:$F,"failed")</f>
        <v>20</v>
      </c>
      <c r="D2" s="14">
        <f>COUNTIFS(Crowdfunding!$D:$D,"&lt;1000",Crowdfunding!$F:$F,"canceled")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">
      <c r="A3" s="11" t="s">
        <v>2098</v>
      </c>
      <c r="B3" s="14">
        <f>COUNTIFS(Crowdfunding!$D:$D,"&gt;=1000",Crowdfunding!$D:$D,"&lt;=4999",Crowdfunding!$F:$F,"successful")</f>
        <v>191</v>
      </c>
      <c r="C3" s="14">
        <f>COUNTIFS(Crowdfunding!$D:$D,"&gt;=1000",Crowdfunding!$D:$D,"&lt;=4999",Crowdfunding!$F:$F,"failed")</f>
        <v>38</v>
      </c>
      <c r="D3" s="14">
        <f>COUNTIFS(Crowdfunding!$D:$D,"&gt;=1000",Crowdfunding!$D:$D,"&lt;=4999",Crowdfunding!$F:$F,"canceled")</f>
        <v>2</v>
      </c>
      <c r="E3" s="15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">
      <c r="A4" s="11" t="s">
        <v>2099</v>
      </c>
      <c r="B4" s="14">
        <f>COUNTIFS(Crowdfunding!$D:$D,"&gt;=5000",Crowdfunding!$D:$D,"&lt;=9999",Crowdfunding!$F:$F,"successful")</f>
        <v>164</v>
      </c>
      <c r="C4" s="14">
        <f>COUNTIFS(Crowdfunding!$D:$D,"&gt;=5000",Crowdfunding!$D:$D,"&lt;=9999",Crowdfunding!$F:$F,"failed")</f>
        <v>126</v>
      </c>
      <c r="D4" s="14">
        <f>COUNTIFS(Crowdfunding!$D:$D,"&gt;=5000",Crowdfunding!$D:$D,"&lt;=9999",Crowdfunding!$F:$F,"canceled")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s="11" t="s">
        <v>2100</v>
      </c>
      <c r="B5" s="14">
        <f>COUNTIFS(Crowdfunding!$D:$D,"&gt;=10000",Crowdfunding!$D:$D,"&lt;=14999",Crowdfunding!$F:$F,"successful")</f>
        <v>4</v>
      </c>
      <c r="C5" s="14">
        <f>COUNTIFS(Crowdfunding!$D:$D,"&gt;=10000",Crowdfunding!$D:$D,"&lt;=14999",Crowdfunding!$F:$F,"failed")</f>
        <v>5</v>
      </c>
      <c r="D5" s="14">
        <f>COUNTIFS(Crowdfunding!$D:$D,"&gt;=10000",Crowdfunding!$D:$D,"&lt;=14999",Crowdfunding!$F:$F,"canceled")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s="11" t="s">
        <v>2101</v>
      </c>
      <c r="B6" s="14">
        <f>COUNTIFS(Crowdfunding!$D:$D,"&gt;=15000",Crowdfunding!$D:$D,"&lt;=19999",Crowdfunding!$F:$F,"successful")</f>
        <v>10</v>
      </c>
      <c r="C6" s="14">
        <f>COUNTIFS(Crowdfunding!$D:$D,"&gt;=15000",Crowdfunding!$D:$D,"&lt;=19999",Crowdfunding!$F:$F,"failed")</f>
        <v>0</v>
      </c>
      <c r="D6" s="14">
        <f>COUNTIFS(Crowdfunding!$D:$D,"&gt;=15000",Crowdfunding!$D:$D,"&lt;=19999",Crowdfunding!$F:$F,"canceled")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s="11" t="s">
        <v>2102</v>
      </c>
      <c r="B7" s="14">
        <f>COUNTIFS(Crowdfunding!$D:$D,"&gt;=20000",Crowdfunding!$D:$D,"&lt;=24999",Crowdfunding!$F:$F,"successful")</f>
        <v>7</v>
      </c>
      <c r="C7" s="14">
        <f>COUNTIFS(Crowdfunding!$D:$D,"&gt;=20000",Crowdfunding!$D:$D,"&lt;=24999",Crowdfunding!$F:$F,"failed")</f>
        <v>0</v>
      </c>
      <c r="D7" s="14">
        <f>COUNTIFS(Crowdfunding!$D:$D,"&gt;=20000",Crowdfunding!$D:$D,"&lt;=24999",Crowdfunding!$F:$F,"canceled")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s="11" t="s">
        <v>2103</v>
      </c>
      <c r="B8" s="14">
        <f>COUNTIFS(Crowdfunding!$D:$D,"&gt;=25000",Crowdfunding!$D:$D,"&lt;=29999",Crowdfunding!$F:$F,"successful")</f>
        <v>11</v>
      </c>
      <c r="C8" s="14">
        <f>COUNTIFS(Crowdfunding!$D:$D,"&gt;=25000",Crowdfunding!$D:$D,"&lt;=29999",Crowdfunding!$F:$F,"failed")</f>
        <v>3</v>
      </c>
      <c r="D8" s="14">
        <f>COUNTIFS(Crowdfunding!$D:$D,"&gt;=25000",Crowdfunding!$D:$D,"&lt;=29999",Crowdfunding!$F:$F,"canceled")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s="11" t="s">
        <v>2104</v>
      </c>
      <c r="B9" s="14">
        <f>COUNTIFS(Crowdfunding!$D:$D,"&gt;=30000",Crowdfunding!$D:$D,"&lt;=34999",Crowdfunding!$F:$F,"successful")</f>
        <v>7</v>
      </c>
      <c r="C9" s="14">
        <f>COUNTIFS(Crowdfunding!$D:$D,"&gt;=30000",Crowdfunding!$D:$D,"&lt;=34999",Crowdfunding!$F:$F,"failed")</f>
        <v>0</v>
      </c>
      <c r="D9" s="14">
        <f>COUNTIFS(Crowdfunding!$D:$D,"&gt;=30000",Crowdfunding!$D:$D,"&lt;=34999",Crowdfunding!$F:$F,"canceled")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s="11" t="s">
        <v>2105</v>
      </c>
      <c r="B10" s="14">
        <f>COUNTIFS(Crowdfunding!$D:$D,"&gt;=35000",Crowdfunding!$D:$D,"&lt;=39999",Crowdfunding!$F:$F,"successful")</f>
        <v>8</v>
      </c>
      <c r="C10" s="14">
        <f>COUNTIFS(Crowdfunding!$D:$D,"&gt;=35000",Crowdfunding!$D:$D,"&lt;=39999",Crowdfunding!$F:$F,"failed")</f>
        <v>3</v>
      </c>
      <c r="D10" s="14">
        <f>COUNTIFS(Crowdfunding!$D:$D,"&gt;=35000",Crowdfunding!$D:$D,"&lt;=39999",Crowdfunding!$F:$F,"canceled")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s="11" t="s">
        <v>2106</v>
      </c>
      <c r="B11" s="14">
        <f>COUNTIFS(Crowdfunding!$D:$D,"&gt;=40000",Crowdfunding!$D:$D,"&lt;=44999",Crowdfunding!$F:$F,"successful")</f>
        <v>11</v>
      </c>
      <c r="C11" s="14">
        <f>COUNTIFS(Crowdfunding!$D:$D,"&gt;=40000",Crowdfunding!$D:$D,"&lt;=44999",Crowdfunding!$F:$F,"failed")</f>
        <v>3</v>
      </c>
      <c r="D11" s="14">
        <f>COUNTIFS(Crowdfunding!$D:$D,"&gt;=40000",Crowdfunding!$D:$D,"&lt;=44999",Crowdfunding!$F:$F,"canceled")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s="11" t="s">
        <v>2107</v>
      </c>
      <c r="B12" s="14">
        <f>COUNTIFS(Crowdfunding!$D:$D,"&gt;=45000",Crowdfunding!$D:$D,"&lt;=49999",Crowdfunding!$F:$F,"successful")</f>
        <v>8</v>
      </c>
      <c r="C12" s="14">
        <f>COUNTIFS(Crowdfunding!$D:$D,"&gt;=45000",Crowdfunding!$D:$D,"&lt;=49999",Crowdfunding!$F:$F,"failed")</f>
        <v>3</v>
      </c>
      <c r="D12" s="14">
        <f>COUNTIFS(Crowdfunding!$D:$D,"&gt;=45000",Crowdfunding!$D:$D,"&lt;=49999",Crowdfunding!$F:$F,"canceled")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">
      <c r="A13" s="11" t="s">
        <v>2108</v>
      </c>
      <c r="B13" s="14">
        <f>COUNTIFS(Crowdfunding!$D:$D,"&gt;=50000",Crowdfunding!$F:$F,"successful")</f>
        <v>114</v>
      </c>
      <c r="C13" s="14">
        <f>COUNTIFS(Crowdfunding!$D:$D,"&gt;=50000",Crowdfunding!$F:$F,"failed")</f>
        <v>163</v>
      </c>
      <c r="D13" s="14">
        <f>COUNTIFS(Crowdfunding!$D:$D,"&gt;=50000",Crowdfunding!$F:$F,"canceled")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3FE4-8BB2-6445-A9CB-CA75B517574F}">
  <dimension ref="A1:D566"/>
  <sheetViews>
    <sheetView workbookViewId="0">
      <selection activeCell="F8" sqref="F8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8.33203125" bestFit="1" customWidth="1"/>
    <col min="4" max="4" width="13" bestFit="1" customWidth="1"/>
  </cols>
  <sheetData>
    <row r="1" spans="1:4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2">
      <c r="A2" t="s">
        <v>20</v>
      </c>
      <c r="B2">
        <v>158</v>
      </c>
      <c r="C2" t="s">
        <v>14</v>
      </c>
      <c r="D2">
        <v>0</v>
      </c>
    </row>
    <row r="3" spans="1:4" x14ac:dyDescent="0.2">
      <c r="A3" t="s">
        <v>20</v>
      </c>
      <c r="B3">
        <v>1425</v>
      </c>
      <c r="C3" t="s">
        <v>14</v>
      </c>
      <c r="D3">
        <v>24</v>
      </c>
    </row>
    <row r="4" spans="1:4" x14ac:dyDescent="0.2">
      <c r="A4" t="s">
        <v>20</v>
      </c>
      <c r="B4">
        <v>174</v>
      </c>
      <c r="C4" t="s">
        <v>14</v>
      </c>
      <c r="D4">
        <v>53</v>
      </c>
    </row>
    <row r="5" spans="1:4" x14ac:dyDescent="0.2">
      <c r="A5" t="s">
        <v>20</v>
      </c>
      <c r="B5">
        <v>227</v>
      </c>
      <c r="C5" t="s">
        <v>14</v>
      </c>
      <c r="D5">
        <v>18</v>
      </c>
    </row>
    <row r="6" spans="1:4" x14ac:dyDescent="0.2">
      <c r="A6" t="s">
        <v>20</v>
      </c>
      <c r="B6">
        <v>220</v>
      </c>
      <c r="C6" t="s">
        <v>14</v>
      </c>
      <c r="D6">
        <v>44</v>
      </c>
    </row>
    <row r="7" spans="1:4" x14ac:dyDescent="0.2">
      <c r="A7" t="s">
        <v>20</v>
      </c>
      <c r="B7">
        <v>98</v>
      </c>
      <c r="C7" t="s">
        <v>14</v>
      </c>
      <c r="D7">
        <v>27</v>
      </c>
    </row>
    <row r="8" spans="1:4" x14ac:dyDescent="0.2">
      <c r="A8" t="s">
        <v>20</v>
      </c>
      <c r="B8">
        <v>100</v>
      </c>
      <c r="C8" t="s">
        <v>14</v>
      </c>
      <c r="D8">
        <v>55</v>
      </c>
    </row>
    <row r="9" spans="1:4" x14ac:dyDescent="0.2">
      <c r="A9" t="s">
        <v>20</v>
      </c>
      <c r="B9">
        <v>1249</v>
      </c>
      <c r="C9" t="s">
        <v>14</v>
      </c>
      <c r="D9">
        <v>200</v>
      </c>
    </row>
    <row r="10" spans="1:4" x14ac:dyDescent="0.2">
      <c r="A10" t="s">
        <v>20</v>
      </c>
      <c r="B10">
        <v>1396</v>
      </c>
      <c r="C10" t="s">
        <v>14</v>
      </c>
      <c r="D10">
        <v>452</v>
      </c>
    </row>
    <row r="11" spans="1:4" x14ac:dyDescent="0.2">
      <c r="A11" t="s">
        <v>20</v>
      </c>
      <c r="B11">
        <v>890</v>
      </c>
      <c r="C11" t="s">
        <v>14</v>
      </c>
      <c r="D11">
        <v>674</v>
      </c>
    </row>
    <row r="12" spans="1:4" x14ac:dyDescent="0.2">
      <c r="A12" t="s">
        <v>20</v>
      </c>
      <c r="B12">
        <v>142</v>
      </c>
      <c r="C12" t="s">
        <v>14</v>
      </c>
      <c r="D12">
        <v>558</v>
      </c>
    </row>
    <row r="13" spans="1:4" x14ac:dyDescent="0.2">
      <c r="A13" t="s">
        <v>20</v>
      </c>
      <c r="B13">
        <v>2673</v>
      </c>
      <c r="C13" t="s">
        <v>14</v>
      </c>
      <c r="D13">
        <v>15</v>
      </c>
    </row>
    <row r="14" spans="1:4" x14ac:dyDescent="0.2">
      <c r="A14" t="s">
        <v>20</v>
      </c>
      <c r="B14">
        <v>163</v>
      </c>
      <c r="C14" t="s">
        <v>14</v>
      </c>
      <c r="D14">
        <v>2307</v>
      </c>
    </row>
    <row r="15" spans="1:4" x14ac:dyDescent="0.2">
      <c r="A15" t="s">
        <v>20</v>
      </c>
      <c r="B15">
        <v>2220</v>
      </c>
      <c r="C15" t="s">
        <v>14</v>
      </c>
      <c r="D15">
        <v>88</v>
      </c>
    </row>
    <row r="16" spans="1:4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1" priority="9" operator="containsText" text="live">
      <formula>NOT(ISERROR(SEARCH("live",A1)))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canceled">
      <formula>NOT(ISERROR(SEARCH("canceled",A1)))</formula>
    </cfRule>
    <cfRule type="containsText" dxfId="8" priority="12" operator="containsText" text="cancelled">
      <formula>NOT(ISERROR(SEARCH("cancelled",A1)))</formula>
    </cfRule>
    <cfRule type="containsText" dxfId="7" priority="13" operator="containsText" text="successful">
      <formula>NOT(ISERROR(SEARCH("successful",A1)))</formula>
    </cfRule>
    <cfRule type="containsText" dxfId="6" priority="14" operator="containsText" text="Failed">
      <formula>NOT(ISERROR(SEARCH("Failed",A1)))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C2">
    <cfRule type="colorScale" priority="8">
      <colorScale>
        <cfvo type="min"/>
        <cfvo type="max"/>
        <color rgb="FFFF7128"/>
        <color rgb="FFFFEF9C"/>
      </colorScale>
    </cfRule>
  </conditionalFormatting>
  <conditionalFormatting sqref="C1:C1047940">
    <cfRule type="containsText" dxfId="5" priority="1" operator="containsText" text="live">
      <formula>NOT(ISERROR(SEARCH("live",C1)))</formula>
    </cfRule>
    <cfRule type="containsText" dxfId="4" priority="2" operator="containsText" text="live">
      <formula>NOT(ISERROR(SEARCH("live",C1)))</formula>
    </cfRule>
    <cfRule type="containsText" dxfId="3" priority="3" operator="containsText" text="canceled">
      <formula>NOT(ISERROR(SEARCH("canceled",C1)))</formula>
    </cfRule>
    <cfRule type="containsText" dxfId="2" priority="4" operator="containsText" text="cancelled">
      <formula>NOT(ISERROR(SEARCH("cancelled",C1)))</formula>
    </cfRule>
    <cfRule type="containsText" dxfId="1" priority="5" operator="containsText" text="successful">
      <formula>NOT(ISERROR(SEARCH("successful",C1)))</formula>
    </cfRule>
    <cfRule type="containsText" dxfId="0" priority="6" operator="containsText" text="Failed">
      <formula>NOT(ISERROR(SEARCH("Failed",C1)))</formula>
    </cfRule>
    <cfRule type="colorScale" priority="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Status by Category</vt:lpstr>
      <vt:lpstr>Status by Sub-Catagory</vt:lpstr>
      <vt:lpstr>Status By Date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betul akbas</cp:lastModifiedBy>
  <dcterms:created xsi:type="dcterms:W3CDTF">2021-09-29T18:52:28Z</dcterms:created>
  <dcterms:modified xsi:type="dcterms:W3CDTF">2023-10-24T07:26:20Z</dcterms:modified>
</cp:coreProperties>
</file>