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Q:\2024 산재보험패널조사\2024 산재보험 패널조사\[9] 2023 1차년도 산출물(241113 확정)\★ 2023년 산재보험패널조사 최종 산출물(241113 최종)\"/>
    </mc:Choice>
  </mc:AlternateContent>
  <xr:revisionPtr revIDLastSave="0" documentId="13_ncr:1_{29B69117-E37A-4650-AAD1-043865BCC0E1}" xr6:coauthVersionLast="36" xr6:coauthVersionMax="36" xr10:uidLastSave="{00000000-0000-0000-0000-000000000000}"/>
  <bookViews>
    <workbookView xWindow="0" yWindow="0" windowWidth="16200" windowHeight="11850" tabRatio="933" xr2:uid="{00000000-000D-0000-FFFF-FFFF00000000}"/>
  </bookViews>
  <sheets>
    <sheet name="표지" sheetId="33" r:id="rId1"/>
    <sheet name="기본" sheetId="40" r:id="rId2"/>
    <sheet name="A.개인특성" sheetId="41" r:id="rId3"/>
    <sheet name="B.산업재해와산재보험" sheetId="43" r:id="rId4"/>
    <sheet name="C.재해사업장" sheetId="45" r:id="rId5"/>
    <sheet name="D.현재경제활동판별" sheetId="44" r:id="rId6"/>
    <sheet name="E1.원직장복귀자" sheetId="46" r:id="rId7"/>
    <sheet name="E2.재취업자" sheetId="48" r:id="rId8"/>
    <sheet name="E3.자영업자" sheetId="49" r:id="rId9"/>
    <sheet name="E4.무급가족종사자" sheetId="50" r:id="rId10"/>
    <sheet name="E5.실업자" sheetId="51" r:id="rId11"/>
    <sheet name="E6.비경제활동인구" sheetId="52" r:id="rId12"/>
    <sheet name="F.일자리 이력" sheetId="53" r:id="rId13"/>
    <sheet name="G.건강과 생활" sheetId="54" r:id="rId14"/>
    <sheet name="H. 개인소득" sheetId="55" r:id="rId15"/>
    <sheet name="I. 가구 일반사항" sheetId="56" r:id="rId16"/>
    <sheet name="패널과의 관계코드" sheetId="31" r:id="rId17"/>
  </sheets>
  <definedNames>
    <definedName name="_xlnm._FilterDatabase" localSheetId="2" hidden="1">A.개인특성!$A$1:$H$300</definedName>
    <definedName name="_xlnm._FilterDatabase" localSheetId="3" hidden="1">B.산업재해와산재보험!$A$1:$I$728</definedName>
    <definedName name="_xlnm._FilterDatabase" localSheetId="4" hidden="1">'C.재해사업장'!$A$1:$H$742</definedName>
    <definedName name="_xlnm._FilterDatabase" localSheetId="5" hidden="1">D.현재경제활동판별!$A$1:$H$40</definedName>
    <definedName name="_xlnm._FilterDatabase" localSheetId="6" hidden="1">'E1.원직장복귀자'!$A$1:$H$898</definedName>
    <definedName name="_xlnm._FilterDatabase" localSheetId="7" hidden="1">'E2.재취업자'!$A$1:$H$982</definedName>
    <definedName name="_xlnm._FilterDatabase" localSheetId="8" hidden="1">'E3.자영업자'!$A$1:$H$933</definedName>
    <definedName name="_xlnm._FilterDatabase" localSheetId="9" hidden="1">'E4.무급가족종사자'!$A$1:$H$414</definedName>
    <definedName name="_xlnm._FilterDatabase" localSheetId="10" hidden="1">'E5.실업자'!$A$1:$H$313</definedName>
    <definedName name="_xlnm._FilterDatabase" localSheetId="11" hidden="1">'E6.비경제활동인구'!$A$1:$H$364</definedName>
    <definedName name="_xlnm._FilterDatabase" localSheetId="12" hidden="1">'F.일자리 이력'!$A$1:$H$351</definedName>
    <definedName name="_xlnm._FilterDatabase" localSheetId="13" hidden="1">'G.건강과 생활'!$A$1:$H$1348</definedName>
    <definedName name="_xlnm._FilterDatabase" localSheetId="14" hidden="1">'H. 개인소득'!$A$1:$H$354</definedName>
    <definedName name="_xlnm._FilterDatabase" localSheetId="15" hidden="1">'I. 가구 일반사항'!$A$1:$H$986</definedName>
    <definedName name="_xlnm._FilterDatabase" localSheetId="1" hidden="1">기본!$A$1:$H$204</definedName>
  </definedNames>
  <calcPr calcId="191029"/>
</workbook>
</file>

<file path=xl/calcChain.xml><?xml version="1.0" encoding="utf-8"?>
<calcChain xmlns="http://schemas.openxmlformats.org/spreadsheetml/2006/main">
  <c r="M161" i="43" l="1"/>
  <c r="M162" i="43"/>
  <c r="H487" i="45" l="1"/>
  <c r="H484" i="45"/>
  <c r="H483" i="45"/>
  <c r="H482" i="45"/>
  <c r="H481" i="45"/>
  <c r="H480" i="45"/>
  <c r="H479" i="45"/>
  <c r="H962" i="56" l="1"/>
  <c r="H941" i="56"/>
  <c r="H938" i="56"/>
  <c r="H853" i="56"/>
  <c r="H543" i="56"/>
  <c r="H540" i="56"/>
  <c r="H531" i="56"/>
  <c r="H528" i="56"/>
  <c r="H202" i="56"/>
  <c r="H199" i="56"/>
  <c r="H196" i="56"/>
  <c r="H354" i="55" l="1"/>
  <c r="H351" i="55"/>
  <c r="H342" i="55"/>
  <c r="H359" i="43" l="1"/>
  <c r="H358" i="43"/>
  <c r="H356" i="43"/>
  <c r="H366" i="45" l="1"/>
  <c r="H365" i="45"/>
  <c r="H364" i="45"/>
  <c r="H359" i="45"/>
  <c r="H358" i="45"/>
  <c r="H357" i="45"/>
  <c r="H352" i="45"/>
  <c r="H351" i="45"/>
  <c r="H350" i="45"/>
  <c r="H345" i="45"/>
  <c r="H344" i="45"/>
  <c r="H343" i="45"/>
  <c r="H336" i="45"/>
  <c r="H337" i="45"/>
  <c r="H338" i="45"/>
  <c r="H264" i="45"/>
  <c r="H265" i="45"/>
  <c r="H294" i="45"/>
  <c r="H295" i="45"/>
  <c r="H296" i="45"/>
  <c r="H301" i="45"/>
  <c r="H302" i="45"/>
  <c r="H303" i="45"/>
  <c r="H331" i="45"/>
  <c r="H330" i="45"/>
  <c r="H329" i="45"/>
  <c r="H173" i="43" l="1"/>
  <c r="H172" i="43"/>
  <c r="H171" i="43"/>
  <c r="H170" i="43"/>
  <c r="H168" i="43"/>
  <c r="H167" i="43"/>
  <c r="H166" i="43"/>
  <c r="H164" i="43"/>
  <c r="H175" i="43"/>
  <c r="H154" i="43"/>
  <c r="H155" i="43"/>
  <c r="H156" i="43"/>
  <c r="H157" i="43"/>
  <c r="H158" i="43"/>
  <c r="H307" i="43" l="1"/>
  <c r="H308" i="43"/>
  <c r="H284" i="43"/>
  <c r="H285" i="43"/>
  <c r="H262" i="43"/>
  <c r="H239" i="43"/>
  <c r="H216" i="43"/>
  <c r="H947" i="56" l="1"/>
  <c r="H959" i="56"/>
  <c r="H955" i="56"/>
  <c r="H954" i="56"/>
  <c r="H953" i="56"/>
  <c r="H952" i="56"/>
  <c r="H951" i="56"/>
  <c r="H950" i="56"/>
  <c r="H949" i="56"/>
  <c r="H889" i="56"/>
  <c r="H887" i="56"/>
  <c r="H886" i="56"/>
  <c r="H885" i="56"/>
  <c r="H884" i="56"/>
  <c r="H883" i="56"/>
  <c r="H882" i="56"/>
  <c r="H881" i="56"/>
  <c r="H880" i="56"/>
  <c r="H879" i="56"/>
  <c r="H877" i="56"/>
  <c r="H672" i="56" l="1"/>
  <c r="H644" i="56"/>
  <c r="H643" i="56"/>
  <c r="H642" i="56"/>
  <c r="H641" i="56"/>
  <c r="H640" i="56"/>
  <c r="H639" i="56"/>
  <c r="H638" i="56"/>
  <c r="H591" i="56"/>
  <c r="H590" i="56"/>
  <c r="H589" i="56"/>
  <c r="H588" i="56"/>
  <c r="H587" i="56"/>
  <c r="H586" i="56"/>
  <c r="H585" i="56"/>
  <c r="H584" i="56"/>
  <c r="H582" i="56"/>
  <c r="H522" i="56"/>
  <c r="H521" i="56"/>
  <c r="H520" i="56"/>
  <c r="H518" i="56"/>
  <c r="H517" i="56"/>
  <c r="H515" i="56"/>
  <c r="H513" i="56"/>
  <c r="H511" i="56"/>
  <c r="H389" i="56"/>
  <c r="H387" i="56"/>
  <c r="H386" i="56"/>
  <c r="H385" i="56"/>
  <c r="H384" i="56"/>
  <c r="H383" i="56"/>
  <c r="H382" i="56"/>
  <c r="H379" i="56"/>
  <c r="H378" i="56"/>
  <c r="H377" i="56"/>
  <c r="H375" i="56"/>
  <c r="H348" i="56"/>
  <c r="H347" i="56"/>
  <c r="H346" i="56"/>
  <c r="H345" i="56"/>
  <c r="H343" i="56"/>
  <c r="H341" i="56"/>
  <c r="H193" i="56"/>
  <c r="H190" i="56"/>
  <c r="H189" i="56"/>
  <c r="H188" i="56"/>
  <c r="H187" i="56"/>
  <c r="H186" i="56"/>
  <c r="H185" i="56"/>
  <c r="H184" i="56"/>
  <c r="H183" i="56"/>
  <c r="H182" i="56"/>
  <c r="H181" i="56"/>
  <c r="H179" i="56" l="1"/>
  <c r="H176" i="56"/>
  <c r="H172" i="56"/>
  <c r="H171" i="56"/>
  <c r="H170" i="56"/>
  <c r="H169" i="56"/>
  <c r="H168" i="56"/>
  <c r="H167" i="56"/>
  <c r="H166" i="56"/>
  <c r="H164" i="56"/>
  <c r="H332" i="55" l="1"/>
  <c r="H331" i="55"/>
  <c r="H329" i="55"/>
  <c r="H326" i="55"/>
  <c r="H324" i="55"/>
  <c r="H322" i="55"/>
  <c r="H135" i="55"/>
  <c r="H383" i="49"/>
  <c r="H379" i="49"/>
  <c r="H377" i="49"/>
  <c r="H373" i="49"/>
  <c r="H371" i="49"/>
  <c r="H368" i="49"/>
  <c r="H362" i="49"/>
  <c r="H359" i="49"/>
  <c r="H358" i="49"/>
  <c r="H356" i="49"/>
  <c r="H348" i="49"/>
  <c r="H347" i="49"/>
  <c r="H346" i="49"/>
  <c r="H345" i="49"/>
  <c r="H344" i="49"/>
  <c r="H343" i="49"/>
  <c r="H335" i="49"/>
  <c r="H331" i="49"/>
  <c r="H330" i="49"/>
  <c r="H329" i="49"/>
  <c r="H328" i="49"/>
  <c r="H326" i="49"/>
  <c r="H325" i="49"/>
  <c r="H323" i="49"/>
  <c r="H319" i="43" l="1"/>
  <c r="H318" i="43"/>
  <c r="H317" i="43"/>
  <c r="H314" i="43"/>
  <c r="H313" i="43"/>
  <c r="H312" i="43"/>
  <c r="H311" i="43"/>
  <c r="H302" i="43" l="1"/>
  <c r="H301" i="43"/>
  <c r="H300" i="43"/>
  <c r="H299" i="43"/>
  <c r="H298" i="43"/>
  <c r="H291" i="43"/>
  <c r="H290" i="43"/>
  <c r="H289" i="43"/>
  <c r="H288" i="43"/>
  <c r="H287" i="43"/>
  <c r="H296" i="43"/>
  <c r="H295" i="43"/>
  <c r="H294" i="43"/>
  <c r="H279" i="43"/>
  <c r="H278" i="43"/>
  <c r="H277" i="43"/>
  <c r="H276" i="43"/>
  <c r="H275" i="43"/>
  <c r="H273" i="43"/>
  <c r="H269" i="43"/>
  <c r="H268" i="43"/>
  <c r="H267" i="43"/>
  <c r="H266" i="43"/>
  <c r="H265" i="43"/>
  <c r="H256" i="43"/>
  <c r="H255" i="43"/>
  <c r="H254" i="43"/>
  <c r="H253" i="43"/>
  <c r="H252" i="43"/>
  <c r="H250" i="43"/>
  <c r="H245" i="43"/>
  <c r="H244" i="43"/>
  <c r="H243" i="43"/>
  <c r="H242" i="43"/>
  <c r="H241" i="43"/>
  <c r="H3" i="43"/>
  <c r="H4" i="43"/>
  <c r="H8" i="43"/>
  <c r="H9" i="43"/>
  <c r="H10" i="43"/>
  <c r="H11" i="43"/>
  <c r="H12" i="43"/>
  <c r="H14" i="43"/>
  <c r="H15" i="43"/>
  <c r="H16" i="43"/>
  <c r="H17" i="43"/>
  <c r="H18" i="43"/>
  <c r="H23" i="43"/>
  <c r="H24" i="43"/>
  <c r="H26" i="43"/>
  <c r="H47" i="43"/>
  <c r="H48" i="43"/>
  <c r="H49" i="43"/>
  <c r="H50" i="43"/>
  <c r="H51" i="43"/>
  <c r="H52" i="43"/>
  <c r="H53" i="43"/>
  <c r="H56" i="43"/>
  <c r="H57" i="43"/>
  <c r="H58" i="43"/>
  <c r="H59" i="43"/>
  <c r="H61" i="43"/>
  <c r="H62" i="43"/>
  <c r="H63" i="43"/>
  <c r="H64" i="43"/>
  <c r="H65" i="43"/>
  <c r="H67" i="43"/>
  <c r="H68" i="43"/>
  <c r="H70" i="43"/>
  <c r="H71" i="43"/>
  <c r="H72" i="43"/>
  <c r="H73" i="43"/>
  <c r="H74" i="43"/>
  <c r="H75" i="43"/>
  <c r="H78" i="43"/>
  <c r="H79" i="43"/>
  <c r="H80" i="43"/>
  <c r="H82" i="43"/>
  <c r="H83" i="43"/>
  <c r="H84" i="43"/>
  <c r="H85" i="43"/>
  <c r="H86" i="43"/>
  <c r="H88" i="43"/>
  <c r="H100" i="43"/>
  <c r="H101" i="43"/>
  <c r="H102" i="43"/>
  <c r="H105" i="43"/>
  <c r="H109" i="43"/>
  <c r="H110" i="43"/>
  <c r="H113" i="43"/>
  <c r="H118" i="43"/>
  <c r="H131" i="43"/>
  <c r="H132" i="43"/>
  <c r="H133" i="43"/>
  <c r="H135" i="43"/>
  <c r="H136" i="43"/>
  <c r="H137" i="43"/>
  <c r="H138" i="43"/>
  <c r="H139" i="43"/>
  <c r="H140" i="43"/>
  <c r="H141" i="43"/>
  <c r="H145" i="43"/>
  <c r="H146" i="43"/>
  <c r="H148" i="43"/>
  <c r="H149" i="43"/>
  <c r="H150" i="43"/>
  <c r="H151" i="43"/>
  <c r="H152" i="43"/>
  <c r="H160" i="43"/>
  <c r="H161" i="43"/>
  <c r="H169" i="43"/>
  <c r="H177" i="43"/>
  <c r="H178" i="43"/>
  <c r="H181" i="43"/>
  <c r="H182" i="43"/>
  <c r="H183" i="43"/>
  <c r="H184" i="43"/>
  <c r="H185" i="43"/>
  <c r="H186" i="43"/>
  <c r="H189" i="43"/>
  <c r="H190" i="43"/>
  <c r="H192" i="43"/>
  <c r="H193" i="43"/>
  <c r="H194" i="43"/>
  <c r="H195" i="43"/>
  <c r="H197" i="43"/>
  <c r="H198" i="43"/>
  <c r="H200" i="43"/>
  <c r="H201" i="43"/>
  <c r="H202" i="43"/>
  <c r="H204" i="43"/>
  <c r="H205" i="43"/>
  <c r="H206" i="43"/>
  <c r="H208" i="43"/>
  <c r="H209" i="43"/>
  <c r="H210" i="43"/>
  <c r="H212" i="43"/>
  <c r="H213" i="43"/>
  <c r="H218" i="43"/>
  <c r="H219" i="43"/>
  <c r="H220" i="43"/>
  <c r="H227" i="43"/>
  <c r="H235" i="43"/>
  <c r="H236" i="43"/>
  <c r="H258" i="43"/>
  <c r="H259" i="43"/>
  <c r="H281" i="43"/>
  <c r="H282" i="43"/>
  <c r="H304" i="43"/>
  <c r="H305" i="43"/>
  <c r="H321" i="43"/>
  <c r="H322" i="43"/>
  <c r="H323" i="43"/>
  <c r="H324" i="43"/>
  <c r="H325" i="43"/>
  <c r="H346" i="43"/>
  <c r="H347" i="43"/>
  <c r="H348" i="43"/>
  <c r="H351" i="43"/>
  <c r="H352" i="43"/>
  <c r="H353" i="43"/>
  <c r="H361" i="43"/>
  <c r="H362" i="43"/>
  <c r="H364" i="43"/>
  <c r="H365" i="43"/>
  <c r="H367" i="43"/>
  <c r="H368" i="43"/>
  <c r="H370" i="43"/>
  <c r="H371" i="43"/>
  <c r="H373" i="43"/>
  <c r="H374" i="43"/>
  <c r="H376" i="43"/>
  <c r="H377" i="43"/>
  <c r="H379" i="43"/>
  <c r="H380" i="43"/>
  <c r="H382" i="43"/>
  <c r="H383" i="43"/>
  <c r="H385" i="43"/>
  <c r="H386" i="43"/>
  <c r="H387" i="43"/>
  <c r="H388" i="43"/>
  <c r="H389" i="43"/>
  <c r="H390" i="43"/>
  <c r="H391" i="43"/>
  <c r="H394" i="43"/>
  <c r="H395" i="43"/>
  <c r="H397" i="43"/>
  <c r="H398" i="43"/>
  <c r="H399" i="43"/>
  <c r="H400" i="43"/>
  <c r="H401" i="43"/>
  <c r="H403" i="43"/>
  <c r="H404" i="43"/>
  <c r="H406" i="43"/>
  <c r="H407" i="43"/>
  <c r="H408" i="43"/>
  <c r="H409" i="43"/>
  <c r="H410" i="43"/>
  <c r="H412" i="43"/>
  <c r="H413" i="43"/>
  <c r="H416" i="43"/>
  <c r="H417" i="43"/>
  <c r="H418" i="43"/>
  <c r="H419" i="43"/>
  <c r="H420" i="43"/>
  <c r="H421" i="43"/>
  <c r="H422" i="43"/>
  <c r="H423" i="43"/>
  <c r="H424" i="43"/>
  <c r="H425" i="43"/>
  <c r="H426" i="43"/>
  <c r="H427" i="43"/>
  <c r="H428" i="43"/>
  <c r="H429" i="43"/>
  <c r="H430" i="43"/>
  <c r="H431" i="43"/>
  <c r="H432" i="43"/>
  <c r="H437" i="43"/>
  <c r="H438" i="43"/>
  <c r="H439" i="43"/>
  <c r="H441" i="43"/>
  <c r="H443" i="43"/>
  <c r="H444" i="43"/>
  <c r="H445" i="43"/>
  <c r="H446" i="43"/>
  <c r="H447" i="43"/>
  <c r="H448" i="43"/>
  <c r="H449" i="43"/>
  <c r="H450" i="43"/>
  <c r="H451" i="43"/>
  <c r="H457" i="43"/>
  <c r="H462" i="43"/>
  <c r="H463" i="43"/>
  <c r="H464" i="43"/>
  <c r="H471" i="43"/>
  <c r="H472" i="43"/>
  <c r="H474" i="43"/>
  <c r="H482" i="43"/>
  <c r="H487" i="43"/>
  <c r="H489" i="43"/>
  <c r="H499" i="43"/>
  <c r="H507" i="43"/>
  <c r="H512" i="43"/>
  <c r="H514" i="43"/>
  <c r="H591" i="43"/>
  <c r="H592" i="43"/>
  <c r="H593" i="43"/>
  <c r="H594" i="43"/>
  <c r="H595" i="43"/>
  <c r="H596" i="43"/>
  <c r="H597" i="43"/>
  <c r="H598" i="43"/>
  <c r="H599" i="43"/>
  <c r="H600" i="43"/>
  <c r="H601" i="43"/>
  <c r="H603" i="43"/>
  <c r="H604" i="43"/>
  <c r="H605" i="43"/>
  <c r="H606" i="43"/>
  <c r="H607" i="43"/>
  <c r="H608" i="43"/>
  <c r="H609" i="43"/>
  <c r="H610" i="43"/>
  <c r="H611" i="43"/>
  <c r="H612" i="43"/>
  <c r="H613" i="43"/>
  <c r="H615" i="43"/>
  <c r="H616" i="43"/>
  <c r="H617" i="43"/>
  <c r="H618" i="43"/>
  <c r="H620" i="43"/>
  <c r="H621" i="43"/>
  <c r="H622" i="43"/>
  <c r="H623" i="43"/>
  <c r="H625" i="43"/>
  <c r="H626" i="43"/>
  <c r="H627" i="43"/>
  <c r="H628" i="43"/>
  <c r="H630" i="43"/>
  <c r="H631" i="43"/>
  <c r="H632" i="43"/>
  <c r="H633" i="43"/>
  <c r="H635" i="43"/>
  <c r="H636" i="43"/>
  <c r="H637" i="43"/>
  <c r="H638" i="43"/>
  <c r="H640" i="43"/>
  <c r="H641" i="43"/>
  <c r="H642" i="43"/>
  <c r="H643" i="43"/>
  <c r="H645" i="43"/>
  <c r="H646" i="43"/>
  <c r="H647" i="43"/>
  <c r="H648" i="43"/>
  <c r="H650" i="43"/>
  <c r="H651" i="43"/>
  <c r="H652" i="43"/>
  <c r="H653" i="43"/>
  <c r="H655" i="43"/>
  <c r="H656" i="43"/>
  <c r="H657" i="43"/>
  <c r="H658" i="43"/>
  <c r="H660" i="43"/>
  <c r="H661" i="43"/>
  <c r="H662" i="43"/>
  <c r="H663" i="43"/>
  <c r="H665" i="43"/>
  <c r="H666" i="43"/>
  <c r="H667" i="43"/>
  <c r="H668" i="43"/>
  <c r="H670" i="43"/>
  <c r="H671" i="43"/>
  <c r="H672" i="43"/>
  <c r="H673" i="43"/>
  <c r="H675" i="43"/>
  <c r="H676" i="43"/>
  <c r="H677" i="43"/>
  <c r="H678" i="43"/>
  <c r="H680" i="43"/>
  <c r="H681" i="43"/>
  <c r="H682" i="43"/>
  <c r="H683" i="43"/>
  <c r="H685" i="43"/>
  <c r="H686" i="43"/>
  <c r="H687" i="43"/>
  <c r="H688" i="43"/>
  <c r="H690" i="43"/>
  <c r="H691" i="43"/>
  <c r="H692" i="43"/>
  <c r="H693" i="43"/>
  <c r="H695" i="43"/>
  <c r="H696" i="43"/>
  <c r="H697" i="43"/>
  <c r="H698" i="43"/>
  <c r="H700" i="43"/>
  <c r="H701" i="43"/>
  <c r="H702" i="43"/>
  <c r="H703" i="43"/>
  <c r="H705" i="43"/>
  <c r="H706" i="43"/>
  <c r="H707" i="43"/>
  <c r="H708" i="43"/>
  <c r="H710" i="43"/>
  <c r="H711" i="43"/>
  <c r="H712" i="43"/>
  <c r="H713" i="43"/>
  <c r="H715" i="43"/>
  <c r="H716" i="43"/>
  <c r="H717" i="43"/>
  <c r="H718" i="43"/>
  <c r="H720" i="43"/>
  <c r="H721" i="43"/>
  <c r="H722" i="43"/>
  <c r="H723" i="43"/>
  <c r="H725" i="43"/>
  <c r="H726" i="43"/>
  <c r="H727" i="43"/>
  <c r="H728" i="43"/>
  <c r="H477" i="45" l="1"/>
  <c r="H476" i="45"/>
  <c r="H475" i="45"/>
  <c r="H474" i="45"/>
  <c r="H31" i="44" l="1"/>
  <c r="H30" i="44"/>
  <c r="H20" i="44"/>
  <c r="H19" i="44"/>
  <c r="H18" i="44"/>
  <c r="H17" i="44"/>
  <c r="H16" i="44"/>
  <c r="H15" i="44"/>
  <c r="H14" i="44"/>
  <c r="H13" i="44"/>
  <c r="H12" i="44"/>
  <c r="H7" i="44"/>
  <c r="H6" i="44"/>
  <c r="H4" i="44"/>
  <c r="H3" i="44"/>
  <c r="H730" i="45"/>
  <c r="H729" i="45"/>
  <c r="H728" i="45"/>
  <c r="H727" i="45"/>
  <c r="H726" i="45"/>
  <c r="H724" i="45"/>
  <c r="H723" i="45"/>
  <c r="H722" i="45"/>
  <c r="H721" i="45"/>
  <c r="H720" i="45"/>
  <c r="H540" i="45"/>
  <c r="H539" i="45"/>
  <c r="H538" i="45"/>
  <c r="H537" i="45"/>
  <c r="H536" i="45"/>
  <c r="H535" i="45"/>
  <c r="H534" i="45"/>
  <c r="H533" i="45"/>
  <c r="H529" i="45"/>
  <c r="H528" i="45"/>
  <c r="H527" i="45"/>
  <c r="H526" i="45"/>
  <c r="H525" i="45"/>
  <c r="H524" i="45"/>
  <c r="H523" i="45"/>
  <c r="H522" i="45"/>
  <c r="H513" i="45"/>
  <c r="H512" i="45"/>
  <c r="H511" i="45"/>
  <c r="H472" i="45"/>
  <c r="H471" i="45"/>
</calcChain>
</file>

<file path=xl/sharedStrings.xml><?xml version="1.0" encoding="utf-8"?>
<sst xmlns="http://schemas.openxmlformats.org/spreadsheetml/2006/main" count="15263" uniqueCount="4635">
  <si>
    <t>변수명</t>
    <phoneticPr fontId="8" type="noConversion"/>
  </si>
  <si>
    <t>성별</t>
  </si>
  <si>
    <t>장해등급(2범주)</t>
  </si>
  <si>
    <t>장해등급(6범주)</t>
  </si>
  <si>
    <t>장해등급(15범주)</t>
  </si>
  <si>
    <t>재활서비스 이용여부</t>
  </si>
  <si>
    <t>산업재해유형</t>
  </si>
  <si>
    <t>재해발생시점(년)</t>
  </si>
  <si>
    <t>재해사업장 입사일(년)</t>
  </si>
  <si>
    <t>재해사업장 입사일(월)</t>
  </si>
  <si>
    <t>경제활동유형(2범주)</t>
  </si>
  <si>
    <t>경제활동유형(3범주)</t>
  </si>
  <si>
    <t>최종학교</t>
  </si>
  <si>
    <t>자격증 보유 여부</t>
  </si>
  <si>
    <t>자격증 보유 개수</t>
  </si>
  <si>
    <t>자격증1-유형</t>
  </si>
  <si>
    <t>98, 99</t>
  </si>
  <si>
    <t>자격증3-유형</t>
  </si>
  <si>
    <t>자격증3-취업에 도움 정도</t>
  </si>
  <si>
    <t>자격증4-유형</t>
  </si>
  <si>
    <t>자격증4-취업에 도움 정도</t>
  </si>
  <si>
    <t>자격증5-유형</t>
  </si>
  <si>
    <t>자격증5-취업에 도움 정도</t>
  </si>
  <si>
    <t>자격증6-유형</t>
  </si>
  <si>
    <t>자격증6-취업에 도움 정도</t>
  </si>
  <si>
    <t>자격증7-유형</t>
  </si>
  <si>
    <t>자격증7-취업에 도움 정도</t>
  </si>
  <si>
    <t>자격증8-유형</t>
  </si>
  <si>
    <t>자격증8-취업에 도움 정도</t>
  </si>
  <si>
    <t>교육훈련1-분야</t>
  </si>
  <si>
    <t>교육훈련1-분야(기타)</t>
  </si>
  <si>
    <t>교육훈련1-받은 기간(개월)</t>
  </si>
  <si>
    <t>교육훈련1-받은 기간(일)</t>
  </si>
  <si>
    <t>교육훈련1-지원기관</t>
  </si>
  <si>
    <t>교육훈련2-분야</t>
  </si>
  <si>
    <t>교육훈련2-분야(기타)</t>
  </si>
  <si>
    <t>교육훈련2-받은 기간(개월)</t>
  </si>
  <si>
    <t>교육훈련2-받은 기간(일)</t>
  </si>
  <si>
    <t>교육훈련3-지원기관</t>
  </si>
  <si>
    <t>교육훈련3-분야</t>
  </si>
  <si>
    <t>교육훈련3-분야(기타)</t>
  </si>
  <si>
    <t>교육훈련3-받은 기간(개월)</t>
  </si>
  <si>
    <t>교육훈련3-받은 기간(일)</t>
  </si>
  <si>
    <t>교육훈련4-분야</t>
  </si>
  <si>
    <t>교육훈련4-분야(기타)</t>
  </si>
  <si>
    <t>교육훈련4-받은 기간(개월)</t>
  </si>
  <si>
    <t>교육훈련4-받은 기간(일)</t>
  </si>
  <si>
    <t>교육훈련4-지원기관</t>
  </si>
  <si>
    <t>교육훈련5-분야</t>
  </si>
  <si>
    <t>교육훈련5-분야(기타)</t>
  </si>
  <si>
    <t>교육훈련5-받은 기간(개월)</t>
  </si>
  <si>
    <t>교육훈련5-받은 기간(일)</t>
  </si>
  <si>
    <t>교육훈련5-지원기관</t>
  </si>
  <si>
    <t>교육훈련6-분야</t>
  </si>
  <si>
    <t>교육훈련6-분야(기타)</t>
  </si>
  <si>
    <t>교육훈련6-받은 기간(개월)</t>
  </si>
  <si>
    <t>교육훈련6-받은 기간(일)</t>
  </si>
  <si>
    <t>교육훈련6-지원기관</t>
  </si>
  <si>
    <t>교육훈련7-분야</t>
  </si>
  <si>
    <t>교육훈련7-분야(기타)</t>
  </si>
  <si>
    <t>교육훈련7-받은 기간(개월)</t>
  </si>
  <si>
    <t>교육훈련7-받은 기간(일)</t>
  </si>
  <si>
    <t>교육훈련7-지원기관</t>
  </si>
  <si>
    <t>현재 업무수행능력</t>
  </si>
  <si>
    <t>종사상 지위</t>
  </si>
  <si>
    <t>근로시간 형태</t>
  </si>
  <si>
    <t>교대제 여부</t>
  </si>
  <si>
    <t>교대제 형태</t>
  </si>
  <si>
    <t>교대제 형태(기타)</t>
  </si>
  <si>
    <t>노동조합 유무</t>
  </si>
  <si>
    <t>노동조합 가입 여부</t>
  </si>
  <si>
    <t>노동조합 미가입 이유</t>
  </si>
  <si>
    <t>노동조합 미가입 이유(기타)</t>
  </si>
  <si>
    <t>제공여부-법정퇴직금</t>
  </si>
  <si>
    <t>혜택여부-법정퇴직금</t>
  </si>
  <si>
    <t>제공여부-누진퇴직금</t>
  </si>
  <si>
    <t>혜택여부-누진퇴직금</t>
  </si>
  <si>
    <t>제공여부-유급휴가(정규, 연월차)</t>
  </si>
  <si>
    <t>혜택여부-유급휴가(정규, 연월차)</t>
  </si>
  <si>
    <t>제공여부-생리휴가</t>
  </si>
  <si>
    <t>혜택여부-생리휴가</t>
  </si>
  <si>
    <t>제공여부-출산전후휴가(출산휴가)</t>
  </si>
  <si>
    <t>혜택여부-출산전후휴가(출산휴가)</t>
  </si>
  <si>
    <t>제공여부-병가(상병휴가)</t>
  </si>
  <si>
    <t>혜택여부-병가(상병휴가)</t>
  </si>
  <si>
    <t>제공여부-육아휴직</t>
  </si>
  <si>
    <t>혜택여부-육아휴직</t>
  </si>
  <si>
    <t>제공여부-휴업보상</t>
  </si>
  <si>
    <t>혜택여부-휴업보상</t>
  </si>
  <si>
    <t>제공여부-포상휴가</t>
  </si>
  <si>
    <t>혜택여부-포상휴가</t>
  </si>
  <si>
    <t>제공여부-경조사 휴가(특별휴가)</t>
  </si>
  <si>
    <t>혜택여부-경조사 휴가(특별휴가)</t>
  </si>
  <si>
    <t>제공여부-식사비용보조</t>
  </si>
  <si>
    <t>혜택여부-식사비용보조</t>
  </si>
  <si>
    <t>제공여부-학비보조</t>
  </si>
  <si>
    <t>혜택여부-학비보조</t>
  </si>
  <si>
    <t>제공여부-주택마련지원(융자 등)</t>
  </si>
  <si>
    <t>혜택여부-주택마련지원(융자 등)</t>
  </si>
  <si>
    <t>제공여부-사내근로복지기금지원</t>
  </si>
  <si>
    <t>혜택여부-사내근로복지기금지원</t>
  </si>
  <si>
    <t>제공여부-경조사지원</t>
  </si>
  <si>
    <t>혜택여부-경조사지원</t>
  </si>
  <si>
    <t>제공여부-휴양, 콘도(휴가)비용지원</t>
  </si>
  <si>
    <t>혜택여부-휴양, 콘도(휴가)비용지원</t>
  </si>
  <si>
    <t>제공여부-보육비지원</t>
  </si>
  <si>
    <t>혜택여부-보육비지원</t>
  </si>
  <si>
    <t>제공여부-저축장려금지원</t>
  </si>
  <si>
    <t>혜택여부-저축장려금지원</t>
  </si>
  <si>
    <t>제공여부-종업원지주제도지원</t>
  </si>
  <si>
    <t>혜택여부-종업원지주제도지원</t>
  </si>
  <si>
    <t>제공여부-개인연금 보험료지원</t>
  </si>
  <si>
    <t>혜택여부-개인연금 보험료지원</t>
  </si>
  <si>
    <t>제공여부-생명보험 보험료지원</t>
  </si>
  <si>
    <t>혜택여부-생명보험 보험료지원</t>
  </si>
  <si>
    <t>제공여부-상여금(명절비, 휴가비, 선물 등 포함)</t>
  </si>
  <si>
    <t>혜택여부-상여금(명절비, 휴가비, 선물 등 포함)</t>
  </si>
  <si>
    <t>사회보험 가입 여부-국민연금</t>
  </si>
  <si>
    <t>사회보험 가입 여부-국민건강보험</t>
  </si>
  <si>
    <t>사회보험 가입 여부-고용보험</t>
  </si>
  <si>
    <t>고용계약기간</t>
  </si>
  <si>
    <t>반복 갱신 여부</t>
  </si>
  <si>
    <t>일거리가 있을 때만 일하는지 여부</t>
  </si>
  <si>
    <t>지속 근무 가능 여부</t>
  </si>
  <si>
    <t>지속 근무 가능 이유</t>
  </si>
  <si>
    <t>서면 근로계약서 작성 여부</t>
  </si>
  <si>
    <t>임금 지급 주체</t>
  </si>
  <si>
    <t>임금 산정 방식</t>
  </si>
  <si>
    <t>임금 산정 방식(기타)</t>
  </si>
  <si>
    <t>일급제 일당 금액</t>
  </si>
  <si>
    <t>시급제 시간당 금액</t>
  </si>
  <si>
    <t>한 달 평균 근무일수</t>
  </si>
  <si>
    <t>하루 평균 근무시간</t>
  </si>
  <si>
    <t>초과근무 여부</t>
  </si>
  <si>
    <t>1주 평균 초과근로 시간</t>
  </si>
  <si>
    <t>한 달 평균 초과근로 수당</t>
  </si>
  <si>
    <t>전체 근로자 수</t>
  </si>
  <si>
    <t>사업장 근로자 수</t>
  </si>
  <si>
    <t>지난주 일시휴직 여부</t>
  </si>
  <si>
    <t>지난주 일시휴직 이유</t>
  </si>
  <si>
    <t>하는 일의 종류</t>
  </si>
  <si>
    <t>산재 발생 당시 다니던 사업장 여부</t>
  </si>
  <si>
    <t>지난주 구직활동 여부</t>
  </si>
  <si>
    <t>지난주 일할 능력 있었는지 여부</t>
  </si>
  <si>
    <t>복귀까지 걸린 시간(년)</t>
  </si>
  <si>
    <t>복귀까지 걸린 시간(개월)</t>
  </si>
  <si>
    <t>현재 업무에 적응 정도</t>
  </si>
  <si>
    <t>현재 업무 적응 시 장애 요인</t>
  </si>
  <si>
    <t>주로 일하는 장소</t>
  </si>
  <si>
    <t>향후 일할 수 있는 기간</t>
  </si>
  <si>
    <t>향후 일할 수 있는 기간(개월)</t>
  </si>
  <si>
    <t>향후 일할 수 있는 이유</t>
  </si>
  <si>
    <t>향후 일할 수 있는 이유(기타)</t>
  </si>
  <si>
    <t>원직장 복귀에 가장 도움이 된 프로그램</t>
  </si>
  <si>
    <t>원직장 복귀에 가장 도움이 된 프로그램(기타)</t>
  </si>
  <si>
    <t>원직장 복귀에 큰 역할을 한 사람/제도1</t>
  </si>
  <si>
    <t>원직장 복귀에 큰 역할을 한 사람/제도2</t>
  </si>
  <si>
    <t>원직장 복귀에 큰 역할을 한 사람/제도3</t>
  </si>
  <si>
    <t>원직장 복귀에 큰 역할을 한 사람/제도4</t>
  </si>
  <si>
    <t>원직장 복귀에 큰 역할을 한 사람/제도5</t>
  </si>
  <si>
    <t>원직장 복귀에 큰 역할을 한 사람/제도6</t>
  </si>
  <si>
    <t>원직장 복귀에 큰 역할을 한 사람/제도(기타)</t>
  </si>
  <si>
    <t>원직장 복귀에 가장 필요한 지원 제도</t>
  </si>
  <si>
    <t>원직장 복귀에 가장 필요한 지원 제도(기타)</t>
  </si>
  <si>
    <t>원직장 복귀에 사업주 적극성 정도</t>
  </si>
  <si>
    <t>사업주가 제공한 편의사항1</t>
  </si>
  <si>
    <t>사업주가 제공한 편의사항2</t>
  </si>
  <si>
    <t>사업주가 제공한 편의사항3</t>
  </si>
  <si>
    <t>사업주가 제공한 편의사항4</t>
  </si>
  <si>
    <t>사업주가 제공한 편의사항5</t>
  </si>
  <si>
    <t>사업주가 제공한 편의사항6</t>
  </si>
  <si>
    <t>사업주가 제공한 편의사항7</t>
  </si>
  <si>
    <t>사업주가 제공한 편의사항8</t>
  </si>
  <si>
    <t>사업주가 제공한 편의사항(기타)</t>
  </si>
  <si>
    <t>현재 업무의 교육수준 적합 여부</t>
  </si>
  <si>
    <t>현재 업무의 기술수준 적합 여부</t>
  </si>
  <si>
    <t>현재 업무의 지식/기능의 활용도</t>
  </si>
  <si>
    <t>현재 하는 일에 대한 생각-일에 만족하고 있다</t>
  </si>
  <si>
    <t>현재 하는 일에 대한 생각-일을 열정적으로 하고 있다</t>
  </si>
  <si>
    <t>현재 하는 일에 대한 생각-일을 즐겁게 하고 있다</t>
  </si>
  <si>
    <t>현재 하는 일에 대한 생각-일을 보람을 느끼면서 하고 있다</t>
  </si>
  <si>
    <t>현재 하는 일에 대한 생각-일을 계속하고 싶다</t>
  </si>
  <si>
    <t>현재 일자리 그만둘 의사있는지 여부</t>
  </si>
  <si>
    <t>현재 일자리 그만두고자 하는 이유</t>
  </si>
  <si>
    <t>현재 일자리 그만두고자 하는 이유(기타)</t>
  </si>
  <si>
    <t>희망 일자리 종류</t>
  </si>
  <si>
    <t>결측처리</t>
    <phoneticPr fontId="8" type="noConversion"/>
  </si>
  <si>
    <t>응답대상</t>
    <phoneticPr fontId="8" type="noConversion"/>
  </si>
  <si>
    <t>전체 패널</t>
    <phoneticPr fontId="5" type="noConversion"/>
  </si>
  <si>
    <t>(숫자에 관계없이 동일번호)</t>
  </si>
  <si>
    <t>기타 친인척</t>
    <phoneticPr fontId="8" type="noConversion"/>
  </si>
  <si>
    <t>998</t>
    <phoneticPr fontId="8" type="noConversion"/>
  </si>
  <si>
    <t>혈연관계가 아닌 다른 가구원</t>
    <phoneticPr fontId="8" type="noConversion"/>
  </si>
  <si>
    <t>997</t>
    <phoneticPr fontId="8" type="noConversion"/>
  </si>
  <si>
    <t>(첫 번째 사람 = 61, 두 번째 사람 = 62, ...)</t>
  </si>
  <si>
    <t>(첫 번째 사람 = 51, 두 번째 사람 = 52, ...)</t>
  </si>
  <si>
    <t>패널 배우자의 형제/자매의 배우자</t>
    <phoneticPr fontId="8" type="noConversion"/>
  </si>
  <si>
    <t>61</t>
    <phoneticPr fontId="8" type="noConversion"/>
  </si>
  <si>
    <t>패널의 형제/자매의 배우자</t>
    <phoneticPr fontId="8" type="noConversion"/>
  </si>
  <si>
    <t>51</t>
    <phoneticPr fontId="8" type="noConversion"/>
  </si>
  <si>
    <t>(첫 번째 사람 = 421, 두 번째 사람 = 422, ...)</t>
  </si>
  <si>
    <t>(첫 번째 사람 = 321, 두 번째 사람 = 322, ...)</t>
  </si>
  <si>
    <t>패널 배우자의 둘째 형제/자매의 첫째 자녀</t>
    <phoneticPr fontId="8" type="noConversion"/>
  </si>
  <si>
    <t>421</t>
    <phoneticPr fontId="8" type="noConversion"/>
  </si>
  <si>
    <t>패널의 둘째 형제/자매의 첫째 자녀</t>
    <phoneticPr fontId="8" type="noConversion"/>
  </si>
  <si>
    <t>321</t>
    <phoneticPr fontId="8" type="noConversion"/>
  </si>
  <si>
    <t>(첫 번째 사람 = 411, 두 번째 사람 = 412, ...)</t>
  </si>
  <si>
    <t>(첫 번째 사람 = 311, 두 번째 사람 = 312, ...)</t>
  </si>
  <si>
    <t>패널 배우자의 첫째 형제/자매의 첫째 자녀</t>
    <phoneticPr fontId="8" type="noConversion"/>
  </si>
  <si>
    <t>411</t>
    <phoneticPr fontId="8" type="noConversion"/>
  </si>
  <si>
    <t>패널의 첫째 형제/자매의 첫째 자녀</t>
    <phoneticPr fontId="8" type="noConversion"/>
  </si>
  <si>
    <t>311</t>
    <phoneticPr fontId="8" type="noConversion"/>
  </si>
  <si>
    <t xml:space="preserve">(첫 번째 사람 = 41, 두 번째 사람 = 42, ...) </t>
  </si>
  <si>
    <t>(첫 번째 사람 = 31, 두 번째 사람 = 32, ...)</t>
  </si>
  <si>
    <t>패널 배우자의 형제/자매</t>
    <phoneticPr fontId="8" type="noConversion"/>
  </si>
  <si>
    <t>41</t>
    <phoneticPr fontId="8" type="noConversion"/>
  </si>
  <si>
    <t>패널의 형제/자매</t>
    <phoneticPr fontId="8" type="noConversion"/>
  </si>
  <si>
    <t>31</t>
    <phoneticPr fontId="8" type="noConversion"/>
  </si>
  <si>
    <t>(셋째 = 233, 넷째 = 234, ...)</t>
  </si>
  <si>
    <t>(셋째 = 133, 넷째 = 134, ...)</t>
  </si>
  <si>
    <t>패널 셋째 자녀의 둘째 자녀의 배우자</t>
    <phoneticPr fontId="8" type="noConversion"/>
  </si>
  <si>
    <t>232</t>
    <phoneticPr fontId="8" type="noConversion"/>
  </si>
  <si>
    <t>패널의 셋째 자녀의 둘째 자녀</t>
    <phoneticPr fontId="8" type="noConversion"/>
  </si>
  <si>
    <t>132</t>
    <phoneticPr fontId="8" type="noConversion"/>
  </si>
  <si>
    <t>패널 셋째 자녀의 첫째 자녀의 배우자</t>
    <phoneticPr fontId="8" type="noConversion"/>
  </si>
  <si>
    <t>231</t>
    <phoneticPr fontId="8" type="noConversion"/>
  </si>
  <si>
    <t>패널의 셋째 자녀의 첫째 자녀</t>
    <phoneticPr fontId="8" type="noConversion"/>
  </si>
  <si>
    <t>131</t>
    <phoneticPr fontId="8" type="noConversion"/>
  </si>
  <si>
    <t>(셋째 = 223, 넷째 = 224, ...)</t>
  </si>
  <si>
    <t>(셋째 = 123, 넷째 = 134, ...)</t>
  </si>
  <si>
    <t>패널 둘째 자녀의 둘째 자녀의 배우자</t>
    <phoneticPr fontId="8" type="noConversion"/>
  </si>
  <si>
    <t>222</t>
    <phoneticPr fontId="8" type="noConversion"/>
  </si>
  <si>
    <t>패널의 둘째 자녀의 둘째 자녀</t>
    <phoneticPr fontId="8" type="noConversion"/>
  </si>
  <si>
    <t>122</t>
    <phoneticPr fontId="8" type="noConversion"/>
  </si>
  <si>
    <t>패널 둘째 자녀의 첫째 자녀의 배우자</t>
    <phoneticPr fontId="8" type="noConversion"/>
  </si>
  <si>
    <t>221</t>
    <phoneticPr fontId="8" type="noConversion"/>
  </si>
  <si>
    <t>패널의 둘째 자녀의 첫째 자녀</t>
    <phoneticPr fontId="8" type="noConversion"/>
  </si>
  <si>
    <t>121</t>
    <phoneticPr fontId="8" type="noConversion"/>
  </si>
  <si>
    <t>(셋째 = 213, 넷째 = 214, ...)</t>
  </si>
  <si>
    <t>(셋째 = 113, 넷째 = 114, ...)</t>
  </si>
  <si>
    <t>패널 첫째 자녀의 둘째 자녀의 배우자</t>
    <phoneticPr fontId="8" type="noConversion"/>
  </si>
  <si>
    <t>212</t>
    <phoneticPr fontId="8" type="noConversion"/>
  </si>
  <si>
    <t>패널의 첫째 자녀의 둘째 자녀</t>
    <phoneticPr fontId="8" type="noConversion"/>
  </si>
  <si>
    <t>112</t>
    <phoneticPr fontId="8" type="noConversion"/>
  </si>
  <si>
    <t>패널 첫째 자녀의 첫째 자녀의 배우자</t>
    <phoneticPr fontId="8" type="noConversion"/>
  </si>
  <si>
    <t>211</t>
    <phoneticPr fontId="8" type="noConversion"/>
  </si>
  <si>
    <t>패널의 첫째 자녀의 첫째 자녀</t>
    <phoneticPr fontId="8" type="noConversion"/>
  </si>
  <si>
    <t>111</t>
    <phoneticPr fontId="8" type="noConversion"/>
  </si>
  <si>
    <t>(넷째 = 24, 다섯째 = 25, ...)</t>
  </si>
  <si>
    <t>(넷째 = 14, 다섯째 = 15, ...)</t>
  </si>
  <si>
    <t>패널의 셋째 자녀의 배우자</t>
    <phoneticPr fontId="8" type="noConversion"/>
  </si>
  <si>
    <t>23</t>
    <phoneticPr fontId="8" type="noConversion"/>
  </si>
  <si>
    <t>패널의 셋째 자녀</t>
    <phoneticPr fontId="8" type="noConversion"/>
  </si>
  <si>
    <t>13</t>
    <phoneticPr fontId="8" type="noConversion"/>
  </si>
  <si>
    <t>패널의 둘째 자녀의 배우자</t>
    <phoneticPr fontId="8" type="noConversion"/>
  </si>
  <si>
    <t>22</t>
    <phoneticPr fontId="8" type="noConversion"/>
  </si>
  <si>
    <t>패널의 둘째 자녀</t>
    <phoneticPr fontId="8" type="noConversion"/>
  </si>
  <si>
    <t>12</t>
    <phoneticPr fontId="8" type="noConversion"/>
  </si>
  <si>
    <t>패널의 첫째 자녀의 배우자</t>
    <phoneticPr fontId="8" type="noConversion"/>
  </si>
  <si>
    <t>21</t>
    <phoneticPr fontId="8" type="noConversion"/>
  </si>
  <si>
    <t>패널의 첫째 자녀</t>
    <phoneticPr fontId="8" type="noConversion"/>
  </si>
  <si>
    <t>11</t>
    <phoneticPr fontId="8" type="noConversion"/>
  </si>
  <si>
    <t>패널의 배우자의 조모</t>
    <phoneticPr fontId="8" type="noConversion"/>
  </si>
  <si>
    <t>08</t>
    <phoneticPr fontId="8" type="noConversion"/>
  </si>
  <si>
    <t>패널의 조모</t>
    <phoneticPr fontId="8" type="noConversion"/>
  </si>
  <si>
    <t>06</t>
    <phoneticPr fontId="8" type="noConversion"/>
  </si>
  <si>
    <t>패널의 배우자의 조부</t>
    <phoneticPr fontId="8" type="noConversion"/>
  </si>
  <si>
    <t>07</t>
    <phoneticPr fontId="8" type="noConversion"/>
  </si>
  <si>
    <t>패널의 조부</t>
    <phoneticPr fontId="8" type="noConversion"/>
  </si>
  <si>
    <t>05</t>
    <phoneticPr fontId="8" type="noConversion"/>
  </si>
  <si>
    <t>패널의 배우자의 어머니</t>
  </si>
  <si>
    <t>04</t>
  </si>
  <si>
    <t>패널의 어머니</t>
  </si>
  <si>
    <t>02</t>
    <phoneticPr fontId="8" type="noConversion"/>
  </si>
  <si>
    <t>패널의 배우자의 아버지</t>
  </si>
  <si>
    <t>03</t>
  </si>
  <si>
    <t>패널의 아버지</t>
    <phoneticPr fontId="8" type="noConversion"/>
  </si>
  <si>
    <t>01</t>
    <phoneticPr fontId="8" type="noConversion"/>
  </si>
  <si>
    <t>패널의 배우자</t>
  </si>
  <si>
    <t>패널과의 관계 코드</t>
    <phoneticPr fontId="8" type="noConversion"/>
  </si>
  <si>
    <t>전체 패널</t>
  </si>
  <si>
    <t>지난주 무급가족일 여부</t>
  </si>
  <si>
    <t>지난주 수입을 목적으로 1시간 이상일했는지 여부</t>
  </si>
  <si>
    <t>장애인 등록 시기-연도</t>
  </si>
  <si>
    <t>장애인 등록 시기-월</t>
  </si>
  <si>
    <t>98, 99</t>
    <phoneticPr fontId="5" type="noConversion"/>
  </si>
  <si>
    <t>Part1. 메인데이터</t>
    <phoneticPr fontId="8" type="noConversion"/>
  </si>
  <si>
    <t>장애유형</t>
  </si>
  <si>
    <t>자격증1-취업에 도움 정도</t>
  </si>
  <si>
    <t>자격증2-유형</t>
  </si>
  <si>
    <t>자격증2-취업에 도움 정도</t>
  </si>
  <si>
    <t>고용 당시 근로기간을 정했는지 여부</t>
  </si>
  <si>
    <t>패널 본인</t>
    <phoneticPr fontId="8" type="noConversion"/>
  </si>
  <si>
    <t>PID</t>
  </si>
  <si>
    <t>패널 id</t>
  </si>
  <si>
    <t>1개월 미만</t>
  </si>
  <si>
    <t>1개월~2개월 미만</t>
  </si>
  <si>
    <t>2개월~3개월 미만</t>
  </si>
  <si>
    <t>3개월~4개월 미만</t>
  </si>
  <si>
    <t>4개월~5개월 미만</t>
  </si>
  <si>
    <t>5개월~6개월 미만</t>
  </si>
  <si>
    <t>6개월~1년 미만</t>
  </si>
  <si>
    <t>1년~2년 미만</t>
  </si>
  <si>
    <t>2년~3년 미만</t>
  </si>
  <si>
    <t>3년~4년 미만</t>
  </si>
  <si>
    <t>4년~5년 미만</t>
  </si>
  <si>
    <t>5년~10년 미만</t>
  </si>
  <si>
    <t>10년~20년 미만</t>
  </si>
  <si>
    <t>20년 이상</t>
  </si>
  <si>
    <t>업무상 사고</t>
  </si>
  <si>
    <t>업무상 질병</t>
  </si>
  <si>
    <t>출퇴근 재해</t>
  </si>
  <si>
    <t>상해종류</t>
  </si>
  <si>
    <t>골절</t>
  </si>
  <si>
    <t>삐임</t>
  </si>
  <si>
    <t>요통/근골격질환</t>
  </si>
  <si>
    <t>절단</t>
  </si>
  <si>
    <t>베임</t>
  </si>
  <si>
    <t>찰과상</t>
  </si>
  <si>
    <t>타박상/진탕</t>
  </si>
  <si>
    <t>파열/열상</t>
  </si>
  <si>
    <t>찔림</t>
  </si>
  <si>
    <t>화상</t>
  </si>
  <si>
    <t>동상</t>
  </si>
  <si>
    <t>전염/중독</t>
  </si>
  <si>
    <t>내부기관상해(뇌심혈관질환포함)</t>
  </si>
  <si>
    <t>기타</t>
  </si>
  <si>
    <t>상해부위</t>
  </si>
  <si>
    <t>두부(뇌, 두개골, 두피)</t>
  </si>
  <si>
    <t>눈</t>
  </si>
  <si>
    <t>귀(내/외부)</t>
  </si>
  <si>
    <t>안면부</t>
  </si>
  <si>
    <t>목</t>
  </si>
  <si>
    <t>팔</t>
  </si>
  <si>
    <t>손, 손가락</t>
  </si>
  <si>
    <t>가슴, 등</t>
  </si>
  <si>
    <t>허리</t>
  </si>
  <si>
    <t>엉덩이</t>
  </si>
  <si>
    <t>다리</t>
  </si>
  <si>
    <t>발, 발가락</t>
  </si>
  <si>
    <t>복합부위</t>
  </si>
  <si>
    <t>순환기관</t>
  </si>
  <si>
    <t>호흡기관</t>
  </si>
  <si>
    <t>소화기관</t>
  </si>
  <si>
    <t>비뇨/생식기관</t>
  </si>
  <si>
    <t>신경계통</t>
  </si>
  <si>
    <t>복부</t>
  </si>
  <si>
    <t>전신</t>
  </si>
  <si>
    <t>요양기간</t>
  </si>
  <si>
    <t>3개월 이하</t>
  </si>
  <si>
    <t>3개월 초과~6개월 이하</t>
  </si>
  <si>
    <t>6개월 초과~9개월 이하</t>
  </si>
  <si>
    <t>9개월 초과~1년 이하</t>
  </si>
  <si>
    <t>1년 초과~2년 이하</t>
  </si>
  <si>
    <t>2년 초과</t>
  </si>
  <si>
    <t>ACC1</t>
  </si>
  <si>
    <t>HIRE1</t>
  </si>
  <si>
    <t>남자</t>
  </si>
  <si>
    <t>여자</t>
  </si>
  <si>
    <t>30대 이하</t>
  </si>
  <si>
    <t>40대</t>
  </si>
  <si>
    <t>50대</t>
  </si>
  <si>
    <t>60대 이상</t>
  </si>
  <si>
    <t>최종학력</t>
  </si>
  <si>
    <t>무학</t>
  </si>
  <si>
    <t>초졸</t>
  </si>
  <si>
    <t>중졸</t>
  </si>
  <si>
    <t>고졸</t>
  </si>
  <si>
    <t>대졸 이상</t>
  </si>
  <si>
    <t>서울</t>
  </si>
  <si>
    <t>경인</t>
  </si>
  <si>
    <t>경남권</t>
  </si>
  <si>
    <t>경북권</t>
  </si>
  <si>
    <t>충청권</t>
  </si>
  <si>
    <t>전라권</t>
  </si>
  <si>
    <t>강원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</si>
  <si>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</si>
  <si>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</si>
  <si>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</si>
  <si>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</si>
  <si>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</si>
  <si>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</si>
  <si>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</si>
  <si>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</si>
  <si>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충북</t>
  </si>
  <si>
    <t>충남</t>
  </si>
  <si>
    <t>전북</t>
  </si>
  <si>
    <t>전남</t>
  </si>
  <si>
    <t>경북</t>
  </si>
  <si>
    <t>경남</t>
  </si>
  <si>
    <t>장해등급 있음(1~14급)</t>
  </si>
  <si>
    <t>장해등급 없음(무장해)</t>
  </si>
  <si>
    <t>1~3급</t>
  </si>
  <si>
    <t>4~7급</t>
  </si>
  <si>
    <t>8~9급</t>
  </si>
  <si>
    <t>10~12급</t>
  </si>
  <si>
    <t>13~14급</t>
  </si>
  <si>
    <t>무장해</t>
  </si>
  <si>
    <t>이용</t>
  </si>
  <si>
    <t>미이용</t>
  </si>
  <si>
    <t>일상복귀지원 서비스 이용여부</t>
  </si>
  <si>
    <t>취업지원 서비스 이용여부</t>
  </si>
  <si>
    <t>사업주지원 서비스이용여부</t>
  </si>
  <si>
    <t>취업자</t>
  </si>
  <si>
    <t>미취업자</t>
  </si>
  <si>
    <t>실업자</t>
  </si>
  <si>
    <t>비경제활동인구인구</t>
  </si>
  <si>
    <t>원직장복귀자</t>
  </si>
  <si>
    <t>재취업자</t>
  </si>
  <si>
    <t>자영업자</t>
  </si>
  <si>
    <t>무급가족종사자</t>
  </si>
  <si>
    <t>WT01</t>
  </si>
  <si>
    <t>가중치</t>
  </si>
  <si>
    <t>변수 설명</t>
    <phoneticPr fontId="8" type="noConversion"/>
  </si>
  <si>
    <t>코드</t>
    <phoneticPr fontId="8" type="noConversion"/>
  </si>
  <si>
    <t>코드설명</t>
    <phoneticPr fontId="8" type="noConversion"/>
  </si>
  <si>
    <t>빈도(명)</t>
    <phoneticPr fontId="8" type="noConversion"/>
  </si>
  <si>
    <t>유효(%)</t>
    <phoneticPr fontId="8" type="noConversion"/>
  </si>
  <si>
    <t>-</t>
    <phoneticPr fontId="8" type="noConversion"/>
  </si>
  <si>
    <t>초등학교</t>
  </si>
  <si>
    <t>중학교</t>
  </si>
  <si>
    <t>고등학교</t>
  </si>
  <si>
    <t>전문대(초급대, 2년제 및 3년제 포함)</t>
  </si>
  <si>
    <t>대학교(4년제, 일반대 등)</t>
  </si>
  <si>
    <t>대학원 석사</t>
  </si>
  <si>
    <t>대학원 박사</t>
  </si>
  <si>
    <t>졸업상태</t>
  </si>
  <si>
    <t>졸업</t>
  </si>
  <si>
    <t>재학</t>
  </si>
  <si>
    <t>중퇴</t>
  </si>
  <si>
    <t>휴학</t>
  </si>
  <si>
    <t>미혼</t>
  </si>
  <si>
    <t>혼인</t>
  </si>
  <si>
    <t>별거</t>
  </si>
  <si>
    <t>이혼</t>
  </si>
  <si>
    <t>사별</t>
  </si>
  <si>
    <t>혼인상태</t>
  </si>
  <si>
    <t>산재기인 장애인 등록 여부</t>
  </si>
  <si>
    <t>예</t>
  </si>
  <si>
    <t>아니오</t>
  </si>
  <si>
    <t>지체 장애</t>
  </si>
  <si>
    <t>뇌병변 장애</t>
  </si>
  <si>
    <t>시각 장애</t>
  </si>
  <si>
    <t>청각 장애</t>
  </si>
  <si>
    <t>언어 장애</t>
  </si>
  <si>
    <t>지적 장애</t>
  </si>
  <si>
    <t>자폐성 장애</t>
  </si>
  <si>
    <t>정신 장애</t>
  </si>
  <si>
    <t>신장 장애</t>
  </si>
  <si>
    <t>심장 장애</t>
  </si>
  <si>
    <t>호흡기 장애</t>
  </si>
  <si>
    <t>간 장애</t>
  </si>
  <si>
    <t>안면 장애</t>
  </si>
  <si>
    <t>장루·요루 장애</t>
  </si>
  <si>
    <t>뇌전증 장애</t>
  </si>
  <si>
    <t>장애 정도</t>
  </si>
  <si>
    <t>중증</t>
  </si>
  <si>
    <t>경증</t>
  </si>
  <si>
    <t>장애인 등록 시기-계절</t>
  </si>
  <si>
    <t>봄(3~5월)</t>
  </si>
  <si>
    <t>여름(6~8월)</t>
  </si>
  <si>
    <t>가을(9~11월)</t>
  </si>
  <si>
    <t>겨울(12~2월)</t>
  </si>
  <si>
    <t>있다</t>
  </si>
  <si>
    <t>없다</t>
  </si>
  <si>
    <t>기술사</t>
  </si>
  <si>
    <t>기사</t>
  </si>
  <si>
    <t>기능장</t>
  </si>
  <si>
    <t>산업기사(국가기술자격 1급)</t>
  </si>
  <si>
    <t>기능사(국가기술자격 2급)</t>
  </si>
  <si>
    <t>기타 국가 자격증</t>
  </si>
  <si>
    <t>민간 자격증</t>
  </si>
  <si>
    <t>국제(외국) 자격증</t>
  </si>
  <si>
    <t>자격증1-이름</t>
  </si>
  <si>
    <t>자격증1-급수</t>
  </si>
  <si>
    <t>자격증1-점수</t>
  </si>
  <si>
    <t>자격증1-취득 시기-연도</t>
  </si>
  <si>
    <t>자격증1-취득 시기-월</t>
  </si>
  <si>
    <t>A01005A07</t>
  </si>
  <si>
    <t>A01005A08</t>
  </si>
  <si>
    <t>전혀 도움 안 됨</t>
  </si>
  <si>
    <t>도움 안 됨</t>
  </si>
  <si>
    <t>보통</t>
  </si>
  <si>
    <t>도움이 됨</t>
  </si>
  <si>
    <t>매우 도움이 됨</t>
  </si>
  <si>
    <t>A01005B01</t>
  </si>
  <si>
    <t>A01005B02</t>
  </si>
  <si>
    <t>자격증2-이름</t>
  </si>
  <si>
    <t>A01005B03</t>
  </si>
  <si>
    <t>자격증2-급수</t>
  </si>
  <si>
    <t>A01005B04</t>
  </si>
  <si>
    <t>자격증2-점수</t>
  </si>
  <si>
    <t>A01005B05</t>
  </si>
  <si>
    <t>자격증2-취득 시기-연도</t>
  </si>
  <si>
    <t>자격증2-취득 시기-월</t>
  </si>
  <si>
    <t>A01005B07</t>
  </si>
  <si>
    <t>A01005B08</t>
  </si>
  <si>
    <t>A01005C01</t>
  </si>
  <si>
    <t>A01005C02</t>
  </si>
  <si>
    <t>자격증3-이름</t>
  </si>
  <si>
    <t>A01005C03</t>
  </si>
  <si>
    <t>자격증3-급수</t>
  </si>
  <si>
    <t>A01005C04</t>
  </si>
  <si>
    <t>자격증3-점수</t>
  </si>
  <si>
    <t>A01005C05</t>
  </si>
  <si>
    <t>자격증3-취득 시기-연도</t>
  </si>
  <si>
    <t>자격증3-취득 시기-월</t>
  </si>
  <si>
    <t>A01005C07</t>
  </si>
  <si>
    <t>A01005C08</t>
  </si>
  <si>
    <t>A01005D01</t>
  </si>
  <si>
    <t>A01005D02</t>
  </si>
  <si>
    <t>자격증4-이름</t>
  </si>
  <si>
    <t>A01005D03</t>
  </si>
  <si>
    <t>자격증4-급수</t>
  </si>
  <si>
    <t>A01005D04</t>
  </si>
  <si>
    <t>자격증4-점수</t>
  </si>
  <si>
    <t>A01005D05</t>
  </si>
  <si>
    <t>자격증4-취득 시기-연도</t>
  </si>
  <si>
    <t>자격증4-취득 시기-월</t>
  </si>
  <si>
    <t>A01005D07</t>
  </si>
  <si>
    <t>A01005D08</t>
  </si>
  <si>
    <t>A01005E01</t>
  </si>
  <si>
    <t>A01005E02</t>
  </si>
  <si>
    <t>자격증5-이름</t>
  </si>
  <si>
    <t>A01005E03</t>
  </si>
  <si>
    <t>자격증5-급수</t>
  </si>
  <si>
    <t>A01005E04</t>
  </si>
  <si>
    <t>자격증5-점수</t>
  </si>
  <si>
    <t>A01005E05</t>
  </si>
  <si>
    <t>자격증5-취득 시기-연도</t>
  </si>
  <si>
    <t>자격증5-취득 시기-월</t>
  </si>
  <si>
    <t>A01005E07</t>
  </si>
  <si>
    <t>A01005E08</t>
  </si>
  <si>
    <t>A01005F01</t>
  </si>
  <si>
    <t>A01005F02</t>
  </si>
  <si>
    <t>자격증6-이름</t>
  </si>
  <si>
    <t>A01005F03</t>
  </si>
  <si>
    <t>자격증6-급수</t>
  </si>
  <si>
    <t>A01005F04</t>
  </si>
  <si>
    <t>자격증6-점수</t>
  </si>
  <si>
    <t>A01005F05</t>
  </si>
  <si>
    <t>자격증6-취득 시기-연도</t>
  </si>
  <si>
    <t>자격증6-취득 시기-월</t>
  </si>
  <si>
    <t>A01005F07</t>
  </si>
  <si>
    <t>A01005F08</t>
  </si>
  <si>
    <t>A01005G01</t>
  </si>
  <si>
    <t>A01005G02</t>
  </si>
  <si>
    <t>자격증7-이름</t>
  </si>
  <si>
    <t>A01005G03</t>
  </si>
  <si>
    <t>자격증7-급수</t>
  </si>
  <si>
    <t>A01005G04</t>
  </si>
  <si>
    <t>자격증7-점수</t>
  </si>
  <si>
    <t>A01005G05</t>
  </si>
  <si>
    <t>자격증7-취득 시기-연도</t>
  </si>
  <si>
    <t>A01005G06</t>
  </si>
  <si>
    <t>자격증7-취득 시기-월</t>
  </si>
  <si>
    <t>A01005G07</t>
  </si>
  <si>
    <t>A01005G08</t>
  </si>
  <si>
    <t>A01005H02</t>
  </si>
  <si>
    <t>자격증8-이름</t>
  </si>
  <si>
    <t>A01005H03</t>
  </si>
  <si>
    <t>자격증8-급수</t>
  </si>
  <si>
    <t>A01005H04</t>
  </si>
  <si>
    <t>자격증8-점수</t>
  </si>
  <si>
    <t>A01005H05</t>
  </si>
  <si>
    <t>자격증8-취득 시기-연도</t>
  </si>
  <si>
    <t>A01005H06</t>
  </si>
  <si>
    <t>자격증8-취득 시기-월</t>
  </si>
  <si>
    <t>A01005H07</t>
  </si>
  <si>
    <t>A01005H08</t>
  </si>
  <si>
    <t>재해사업장이 첫 일자리(직장) 여부</t>
  </si>
  <si>
    <t>네. 첫 일자리(직장)입니다</t>
  </si>
  <si>
    <t>첫 일자리(직장)가 아닙니다</t>
  </si>
  <si>
    <t>A01006002</t>
  </si>
  <si>
    <t>재해사업장 이전 종사한 일자리(직장) 개수</t>
  </si>
  <si>
    <t>A01001001&gt;1</t>
    <phoneticPr fontId="5" type="noConversion"/>
  </si>
  <si>
    <t>A01003001=1</t>
    <phoneticPr fontId="5" type="noConversion"/>
  </si>
  <si>
    <t>-</t>
    <phoneticPr fontId="5" type="noConversion"/>
  </si>
  <si>
    <t>Don’t Know</t>
    <phoneticPr fontId="5" type="noConversion"/>
  </si>
  <si>
    <t>A01004004=98, 99</t>
    <phoneticPr fontId="5" type="noConversion"/>
  </si>
  <si>
    <t>A01005001</t>
    <phoneticPr fontId="5" type="noConversion"/>
  </si>
  <si>
    <t>A01005001=1</t>
    <phoneticPr fontId="5" type="noConversion"/>
  </si>
  <si>
    <t>자격증1-취득 시기-계절</t>
    <phoneticPr fontId="5" type="noConversion"/>
  </si>
  <si>
    <t>A01005A06=98, 99</t>
    <phoneticPr fontId="5" type="noConversion"/>
  </si>
  <si>
    <t>응답 대상</t>
    <phoneticPr fontId="8" type="noConversion"/>
  </si>
  <si>
    <t>A01005002&gt;=1</t>
    <phoneticPr fontId="5" type="noConversion"/>
  </si>
  <si>
    <t>A01005002&gt;=2</t>
  </si>
  <si>
    <t>A01005002&gt;=2</t>
    <phoneticPr fontId="5" type="noConversion"/>
  </si>
  <si>
    <t>A01005002&gt;=3</t>
    <phoneticPr fontId="5" type="noConversion"/>
  </si>
  <si>
    <t>Refusal</t>
  </si>
  <si>
    <t>Refusal</t>
    <phoneticPr fontId="5" type="noConversion"/>
  </si>
  <si>
    <t>A01005002&gt;=4</t>
    <phoneticPr fontId="5" type="noConversion"/>
  </si>
  <si>
    <t>자격증4-취득 시기-계절</t>
    <phoneticPr fontId="5" type="noConversion"/>
  </si>
  <si>
    <t>자격증3-취득 시기-계절</t>
    <phoneticPr fontId="5" type="noConversion"/>
  </si>
  <si>
    <t>A01005002&gt;=5</t>
  </si>
  <si>
    <t>A01005002&gt;=5</t>
    <phoneticPr fontId="5" type="noConversion"/>
  </si>
  <si>
    <t>A01005D06</t>
    <phoneticPr fontId="5" type="noConversion"/>
  </si>
  <si>
    <t>A01005D06=98, 99</t>
    <phoneticPr fontId="5" type="noConversion"/>
  </si>
  <si>
    <t>A01005C06</t>
    <phoneticPr fontId="5" type="noConversion"/>
  </si>
  <si>
    <t>A01005C06=98, 99</t>
    <phoneticPr fontId="5" type="noConversion"/>
  </si>
  <si>
    <t>자격증2-취득 시기-계절</t>
    <phoneticPr fontId="5" type="noConversion"/>
  </si>
  <si>
    <t>A01005B06</t>
    <phoneticPr fontId="5" type="noConversion"/>
  </si>
  <si>
    <t>A01005B06=98, 99</t>
    <phoneticPr fontId="5" type="noConversion"/>
  </si>
  <si>
    <t>A01005E06</t>
    <phoneticPr fontId="5" type="noConversion"/>
  </si>
  <si>
    <t>A01005E06=98, 99</t>
    <phoneticPr fontId="5" type="noConversion"/>
  </si>
  <si>
    <t>자격증5-취득 시기-계절</t>
    <phoneticPr fontId="5" type="noConversion"/>
  </si>
  <si>
    <t>A01005002&gt;=6</t>
  </si>
  <si>
    <t>A01005002&gt;=6</t>
    <phoneticPr fontId="5" type="noConversion"/>
  </si>
  <si>
    <t>자격증6-취득 시기-계절</t>
    <phoneticPr fontId="5" type="noConversion"/>
  </si>
  <si>
    <t>A01005F06</t>
    <phoneticPr fontId="5" type="noConversion"/>
  </si>
  <si>
    <t>A01005F06=98, 99</t>
    <phoneticPr fontId="5" type="noConversion"/>
  </si>
  <si>
    <t>A01005002&gt;=7</t>
    <phoneticPr fontId="5" type="noConversion"/>
  </si>
  <si>
    <t>자격증7-취득 시기-계절</t>
    <phoneticPr fontId="5" type="noConversion"/>
  </si>
  <si>
    <t>A01005G06=98, 99</t>
    <phoneticPr fontId="5" type="noConversion"/>
  </si>
  <si>
    <t>A01005002&gt;=8</t>
  </si>
  <si>
    <t>A01005002&gt;=8</t>
    <phoneticPr fontId="5" type="noConversion"/>
  </si>
  <si>
    <t>A01005H06=98, 99</t>
    <phoneticPr fontId="5" type="noConversion"/>
  </si>
  <si>
    <t>A01006001</t>
    <phoneticPr fontId="5" type="noConversion"/>
  </si>
  <si>
    <t>A01006001=2</t>
    <phoneticPr fontId="5" type="noConversion"/>
  </si>
  <si>
    <t>B01001001</t>
  </si>
  <si>
    <t>응급처치 여부</t>
  </si>
  <si>
    <t>Don't Know</t>
  </si>
  <si>
    <t>B01002001</t>
  </si>
  <si>
    <t>재해 발생 즉시 방문</t>
  </si>
  <si>
    <t>재해 발생 당일 방문(단, 즉시 대처하지 않은 경우)</t>
  </si>
  <si>
    <t>재해 발생 후 일주일 이내</t>
  </si>
  <si>
    <t>재해 발생 후 일주일에서 한 달 이내</t>
  </si>
  <si>
    <t>재해 발생 후 한 달 이후</t>
  </si>
  <si>
    <t>B01003001</t>
  </si>
  <si>
    <t>의료 기관 이송 시 동행인1</t>
  </si>
  <si>
    <t>사업주, 인사 노무 담당 직원</t>
  </si>
  <si>
    <t>회사 동료</t>
  </si>
  <si>
    <t>가족</t>
  </si>
  <si>
    <t>혼자</t>
  </si>
  <si>
    <t>B01003002</t>
  </si>
  <si>
    <t>의료 기관 이송 시 동행인2</t>
  </si>
  <si>
    <t>의료 기관 이송 시 동행인3</t>
  </si>
  <si>
    <t>의료 기관 이송 시 동행인4</t>
  </si>
  <si>
    <t>의료 기관 이송 시 동행인(기타)</t>
  </si>
  <si>
    <t>이송수단</t>
  </si>
  <si>
    <t>구급차</t>
  </si>
  <si>
    <t>회사차량</t>
  </si>
  <si>
    <t>개인 소유 차량(자가용, 오토바이 등)</t>
  </si>
  <si>
    <t>대중교통</t>
  </si>
  <si>
    <t>택시</t>
  </si>
  <si>
    <t>도보</t>
  </si>
  <si>
    <t>이송수단(기타)</t>
  </si>
  <si>
    <t>B01003006</t>
  </si>
  <si>
    <t>이송 소요시간</t>
  </si>
  <si>
    <t>30분 미만</t>
  </si>
  <si>
    <t>30분 이상 ~ 1시간 미만</t>
  </si>
  <si>
    <t>1시간 이상 ~ 2시간 미만</t>
  </si>
  <si>
    <t>2시간 이상</t>
  </si>
  <si>
    <t>B01004001</t>
  </si>
  <si>
    <t>산재 발생 당시 치료받은 의료기관 선정 방법</t>
  </si>
  <si>
    <t>본인이 직접 결정하였음</t>
  </si>
  <si>
    <t>사업주(회사 지정 병원 포함)가 결정하거나 추천하였음</t>
  </si>
  <si>
    <t>지인 및 동료가 결정하거나 추천하였음</t>
  </si>
  <si>
    <t>가족이 결정하거나 추천하였음</t>
  </si>
  <si>
    <t>응급 의료 종사자(119, 앰뷸런스 등)가 결정하여 이송하였거나 추천하였음</t>
  </si>
  <si>
    <t>B01005001</t>
  </si>
  <si>
    <t>의료기관 도착 직후 수술 여부</t>
  </si>
  <si>
    <t>요양 및 보상과 관련하여 주로 의뢰한 사람</t>
  </si>
  <si>
    <t>본인이 직접</t>
  </si>
  <si>
    <t>회사 관계자</t>
  </si>
  <si>
    <t>공인 노무사(혹은 변호사)</t>
  </si>
  <si>
    <t>가족이나 친구 등</t>
  </si>
  <si>
    <t>병원 직원</t>
  </si>
  <si>
    <t>요양 및 보상과 관련하여 주로 의뢰한 사람(기타)</t>
  </si>
  <si>
    <t>B01006002</t>
  </si>
  <si>
    <t>공인 노무사(혹은 변호사)를 선임한 시기</t>
  </si>
  <si>
    <t>요양 신청 전</t>
  </si>
  <si>
    <t>요양 중</t>
  </si>
  <si>
    <t>요양 종결 후</t>
  </si>
  <si>
    <t>B01006003</t>
  </si>
  <si>
    <t>공인노무사(혹은 변호사)로부터 실제 도움받은 일1</t>
  </si>
  <si>
    <t>신청 서류 준비(최초요양급여신청서 등)</t>
  </si>
  <si>
    <t>요양 중 행정 처리 대행</t>
  </si>
  <si>
    <t>장해 보상 관련</t>
  </si>
  <si>
    <t>회사의 추가 보상금 문제 등</t>
  </si>
  <si>
    <t>불승인/미지급 결정에 대한 이의 제기(심사, 재심사 청구 등)</t>
  </si>
  <si>
    <t>특별히 없음</t>
  </si>
  <si>
    <t>B01006004</t>
  </si>
  <si>
    <t>공인노무사(혹은 변호사)로부터 실제 도움받은 일2</t>
  </si>
  <si>
    <t>공인노무사(혹은 변호사)로부터 실제 도움받은 일3</t>
  </si>
  <si>
    <t>공인노무사(혹은 변호사)로부터 실제 도움받은 일4</t>
  </si>
  <si>
    <t>공인노무사(혹은 변호사)로부터 실제 도움받은 일5</t>
  </si>
  <si>
    <t>공인노무사(혹은 변호사)로부터 실제 도움받은 일6</t>
  </si>
  <si>
    <t>공인노무사(혹은 변호사)로부터 실제 도움받은 일(기타)</t>
  </si>
  <si>
    <t>산업재해조사표 제출여부</t>
  </si>
  <si>
    <t>제출함</t>
  </si>
  <si>
    <t>제출하지 않음</t>
  </si>
  <si>
    <t>모름</t>
  </si>
  <si>
    <t>요양 중 하던 일 대신 담당한 사람</t>
  </si>
  <si>
    <t>직장 동료, 사업주</t>
  </si>
  <si>
    <t>신규 인력(정규직) 고용</t>
  </si>
  <si>
    <t>대체 인력(임시직) 고용</t>
  </si>
  <si>
    <t>본인이 직접(통원 치료 병행 등의 방법으로)</t>
  </si>
  <si>
    <t>요양 중 하던 일 대신 담당한 사람(기타)</t>
  </si>
  <si>
    <t>B01009001</t>
  </si>
  <si>
    <t>의사의 상세한 설명 여부</t>
  </si>
  <si>
    <t>B01010001</t>
  </si>
  <si>
    <t>치료기간 적정 여부</t>
  </si>
  <si>
    <t>다친 부위를 치료하기에는 매우 짧은 기간이었음</t>
  </si>
  <si>
    <t>다친 부위를 치료하기에는 다소 짧은 기간이었음</t>
  </si>
  <si>
    <t>다친 부위를 치료하기에 적절한 기간이었음</t>
  </si>
  <si>
    <t>다친 부위를 치료하기에 충분한 기간이었음</t>
  </si>
  <si>
    <t>다친 부위를 치료하기에 매우 충분한 기간이었음</t>
  </si>
  <si>
    <t>비급여 금액 발생 여부 및 부담 방법</t>
  </si>
  <si>
    <t>본인이 직접 부담</t>
  </si>
  <si>
    <t>사업주가 부담</t>
  </si>
  <si>
    <t>민간실비보험으로 부담</t>
  </si>
  <si>
    <t>비급여 금액이 없었음</t>
  </si>
  <si>
    <t>비급여 금액 발생 여부 및 부담 방법(기타)</t>
  </si>
  <si>
    <t>요양기간 동안 발생한 비급여 금액</t>
  </si>
  <si>
    <t>B01011003</t>
  </si>
  <si>
    <t>요양기간 동안 발생한 비급여 금액(범주)</t>
  </si>
  <si>
    <t>30만원 미만</t>
  </si>
  <si>
    <t>30만원 이상~100만원 미만</t>
  </si>
  <si>
    <t>100만원 이상~200만원 미만</t>
  </si>
  <si>
    <t>200만원 이상~300만원 미만</t>
  </si>
  <si>
    <t>300만원 이상~500만원 미만</t>
  </si>
  <si>
    <t>500만원 이상~700만원 미만</t>
  </si>
  <si>
    <t>700만원 이상~1,000만원 미만</t>
  </si>
  <si>
    <t>1,000만원 이상</t>
  </si>
  <si>
    <t>최초 이송된 병원에서 다른 병원으로 옮긴 경험 유무</t>
  </si>
  <si>
    <t>다른 병원으로 옮긴 경험이 있음</t>
  </si>
  <si>
    <t>다른 병원으로 옮긴 경험이 없음</t>
  </si>
  <si>
    <t>B01012002</t>
  </si>
  <si>
    <t>다른 병원으로 옮긴 횟수</t>
  </si>
  <si>
    <t>다른 병원으로 옮긴 이유</t>
  </si>
  <si>
    <t>수술 등 전문적인 치료가 필요해서</t>
  </si>
  <si>
    <t>전원한 병원이 집에서 가까워서</t>
  </si>
  <si>
    <t>전문적인 재활치료를 받기 위해서</t>
  </si>
  <si>
    <t>기존 병원의 치료 등 의료서비스에 만족하지 못해서</t>
  </si>
  <si>
    <t>공단 직원의 안내(권유)에 따라</t>
  </si>
  <si>
    <t>다른 병원으로 옮긴 이유(기타)</t>
  </si>
  <si>
    <t>B01013001</t>
  </si>
  <si>
    <t>재활병원으로 전원을 권유 받은 경험 유무</t>
  </si>
  <si>
    <t>권유를 받은 경험이 있음</t>
  </si>
  <si>
    <t>권유를 받은 경험이 없음</t>
  </si>
  <si>
    <t>B01014001</t>
  </si>
  <si>
    <t>근로복지공단으로부터 보상 관련 안내 받았는지 여부</t>
  </si>
  <si>
    <t>B01015001</t>
  </si>
  <si>
    <t>요양 중 사업주 및 사업장 인사노무 관련자와의 관계 유지 여부</t>
  </si>
  <si>
    <t>B01016001</t>
  </si>
  <si>
    <t>민간보험 가입여부(근로자 건강 실비 보험)</t>
  </si>
  <si>
    <t>그렇다</t>
  </si>
  <si>
    <t>그렇지 않다</t>
  </si>
  <si>
    <t>모른다</t>
  </si>
  <si>
    <t>B01016002</t>
  </si>
  <si>
    <t>민간보험 가입여부(근재 보험)</t>
  </si>
  <si>
    <t>B01017001</t>
  </si>
  <si>
    <t>공단의 휴업급여 외 추가 보상에 대한 사업장과 근로자의 협약 유무</t>
  </si>
  <si>
    <t>지원여부 (1) 통원차량 및 통원 비용지원</t>
  </si>
  <si>
    <t>받음</t>
  </si>
  <si>
    <t>받지 않음</t>
  </si>
  <si>
    <t>지원금액 (1) 통원 차량 및 통원 비용 지원</t>
  </si>
  <si>
    <t>지원금액 (1) 통원 차량 및 통원 비용 지원(범주)</t>
  </si>
  <si>
    <t>50만원 미만</t>
  </si>
  <si>
    <t>50만원 이상 100만원 미만</t>
  </si>
  <si>
    <t>100만원 이상 500만원 미만</t>
  </si>
  <si>
    <t>500만원 이상 1,000만원 미만</t>
  </si>
  <si>
    <t>1,000만원 이상 3,000만원 미만</t>
  </si>
  <si>
    <t>3,000만원 이상 6,000만원 미만</t>
  </si>
  <si>
    <t>6,000만원 이상 1억 원 미만</t>
  </si>
  <si>
    <t>1억 원 이상</t>
  </si>
  <si>
    <t>B01018004</t>
  </si>
  <si>
    <t>지원만족도 (1) 통원 차량 및 통원 비용 지원</t>
  </si>
  <si>
    <t>매우 만족</t>
  </si>
  <si>
    <t>만족</t>
  </si>
  <si>
    <t>불만족</t>
  </si>
  <si>
    <t>매우 불만족</t>
  </si>
  <si>
    <t>지원여부 (2) 비급여 병원비 부담</t>
  </si>
  <si>
    <t>지원금액 (2) 비급여 병원비 부담</t>
  </si>
  <si>
    <t>B01018007</t>
  </si>
  <si>
    <t>지원금액 (2) 비급여 병원비 부담(범주)</t>
  </si>
  <si>
    <t>B01018008</t>
  </si>
  <si>
    <t>지원만족도 (2) 비급여 병원비 부담</t>
  </si>
  <si>
    <t>B01018009</t>
  </si>
  <si>
    <t>지원여부 (3) 임금 지급</t>
  </si>
  <si>
    <t>지원금액 (3) 임금 지급</t>
  </si>
  <si>
    <t>B01018011</t>
  </si>
  <si>
    <t>지원금액 (3) 임금 지급(범주)</t>
  </si>
  <si>
    <t>B01018012</t>
  </si>
  <si>
    <t>지원만족도 (3) 임금 지급</t>
  </si>
  <si>
    <t>B01018013</t>
  </si>
  <si>
    <t>지원여부 (4) 사업장이 가입한 단체 상해보험(건강실비보험, 근재보험 등)</t>
  </si>
  <si>
    <t>B01018014</t>
  </si>
  <si>
    <t>지원금액 (4) 사업장이 가입한 단체 상해 보험(건강실비보험, 근재보험 등)</t>
  </si>
  <si>
    <t>B01018015</t>
  </si>
  <si>
    <t>지원금액 (4) 사업장이 가입한 단체 상해 보험(건강실비보험, 근재보험 등)(범주)</t>
  </si>
  <si>
    <t>B01018016</t>
  </si>
  <si>
    <t>지원만족도 (4) 사업장이 가입한 단체 상해 보험 (건강실비보험, 근재보험 등)</t>
  </si>
  <si>
    <t>B01018017</t>
  </si>
  <si>
    <t>지원여부 (5) 위로금</t>
  </si>
  <si>
    <t>B01018018</t>
  </si>
  <si>
    <t>지원금액 (5) 위로금</t>
  </si>
  <si>
    <t>B01018019</t>
  </si>
  <si>
    <t>지원금액 (5) 위로금(범주)</t>
  </si>
  <si>
    <t>B01018020</t>
  </si>
  <si>
    <t>지원만족도 (5) 위로금</t>
  </si>
  <si>
    <t>지원여부 (6) 기타</t>
  </si>
  <si>
    <t>지원여부 (6) 기타(내용)</t>
  </si>
  <si>
    <t>지원금액 (6) 기타</t>
  </si>
  <si>
    <t>B01018023</t>
  </si>
  <si>
    <t>지원금액 (6) 기타(범주)</t>
  </si>
  <si>
    <t>B01018024</t>
  </si>
  <si>
    <t>지원만족도 (6) 기타</t>
  </si>
  <si>
    <t>의료실비보험 가입 여부</t>
  </si>
  <si>
    <t>가입되어 있다</t>
  </si>
  <si>
    <t>가입되어 있지 않다</t>
  </si>
  <si>
    <t>모르겠다</t>
  </si>
  <si>
    <t>의료실비보험 가입 연도</t>
  </si>
  <si>
    <t>의료실비보험 가입 연도(범주)</t>
  </si>
  <si>
    <t>재해 직전</t>
  </si>
  <si>
    <t>재해 직후</t>
  </si>
  <si>
    <t>근로복지공단 제공 서비스 인지도 (1) 심리상담 및 사회적응 프로그램에 관한 안내</t>
  </si>
  <si>
    <t>근로복지공단 제공 서비스 인지도 (2) 재활스포츠에 관한 안내</t>
  </si>
  <si>
    <t>근로복지공단 제공 서비스 인지도 (3) 원직장복귀 지원에 관한 상담 및 안내</t>
  </si>
  <si>
    <t>근로복지공단 제공 서비스 인지도 (4) 사업주 직장복귀계획서 제출 제도 안내</t>
  </si>
  <si>
    <t>근로복지공단 제공 서비스 인지도 (5) 직업훈련 지원에 관한 안내</t>
  </si>
  <si>
    <t>근로복지공단 제공 서비스 인지도 (6) 취업 알선에 관한 안내</t>
  </si>
  <si>
    <t>근로복지공단 제공 서비스 인지도 (7) 합병증 등 예방관리 진료 관한 안내</t>
  </si>
  <si>
    <t>근로복지공단 제공 서비스 인지도 (8) 내일찾기서비스 대상자 선정에 관한 안내</t>
  </si>
  <si>
    <t>근로복지공단 제공 서비스 인지경로</t>
  </si>
  <si>
    <t>근로복지공단 담당 직원으로부터</t>
  </si>
  <si>
    <t>사업주나 직장 동료로부터</t>
  </si>
  <si>
    <t>가족이나 친척으로부터</t>
  </si>
  <si>
    <t>요양 중 병원 담당자나 의사로부터</t>
  </si>
  <si>
    <t>요양 중 다른 환자로부터</t>
  </si>
  <si>
    <t>각종 매체(홈페이지, 인터넷, 신문, 방송 등)를 통하여</t>
  </si>
  <si>
    <t>근로복지공단 제공 서비스 인지경로(기타)</t>
  </si>
  <si>
    <t>주치의로부터 직업 복귀 상담 받았는지 여부</t>
  </si>
  <si>
    <t>B01022002</t>
  </si>
  <si>
    <t>주치의 상담에 대한 만족도</t>
  </si>
  <si>
    <t>근로복지공단으로부터 작업능력평가 및 직업복귀소견서를 받은 경험</t>
  </si>
  <si>
    <t>B01023002</t>
  </si>
  <si>
    <t>작업능력평가 및 직업복귀 소견서의 직업복귀에 대한 도움 정도</t>
  </si>
  <si>
    <t>매우 도움이 되었다</t>
  </si>
  <si>
    <t>도움이 되었다</t>
  </si>
  <si>
    <t>보통이었다</t>
  </si>
  <si>
    <t>도움이 되지 않았다</t>
  </si>
  <si>
    <t>전혀 도움이 되지 않았다</t>
  </si>
  <si>
    <t>산업재해 발생 이후 교육훈련 경험 유무</t>
  </si>
  <si>
    <t>요양종결 후 교육훈련 받은 횟수</t>
  </si>
  <si>
    <t>농업, 임업, 어업, 광업분야 (과수재배, 목재가공, 수산양식 등)</t>
  </si>
  <si>
    <t>섬유분야 (섬유가공, 편물, 염색, 의복제조, 섬유디자인, 섬유기계 보전 등)</t>
  </si>
  <si>
    <t>화학제품 및 요업분야 (화학제품 제조, 도자기 제조, 위험물 취급 등)</t>
  </si>
  <si>
    <t>금속분야 (금속가공, 열처리 등)</t>
  </si>
  <si>
    <t>기계·장비 분야 (기계가공, 선반, 밀링, 조립, 설계·제도, 운전, 용접 등)</t>
  </si>
  <si>
    <t>건설분야 (토목, 건축, 도배, 미장 등)</t>
  </si>
  <si>
    <t>전기, 전자 분야 (기계 설비·제어, 조립, 전기공사 등)</t>
  </si>
  <si>
    <t>컴퓨터, 정보·통신 분야 (컴퓨터 시스템, 프로그래밍, DB, 통신설비 운용·수리 등)</t>
  </si>
  <si>
    <t>서비스 분야 (음식조리, 제빵, 미용기술, 관광 및 숙박서비스 등)</t>
  </si>
  <si>
    <t>업무관리분야 (재무·경영, 생산사무, 판매사무, 사무지원 등)</t>
  </si>
  <si>
    <t>의료분야 (물리치료, 간호 등)</t>
  </si>
  <si>
    <t>운송장비 제조 분야 (자동차, 조선, 항공장비 제조 등)</t>
  </si>
  <si>
    <t>산업응용분야 (인쇄·출판, 가구 등 디자인 개발, 광학분야 등)</t>
  </si>
  <si>
    <t>공예분야 (귀금속, 가구, 자수, 도장 등)</t>
  </si>
  <si>
    <t>금융, 보험 및 환경분야</t>
  </si>
  <si>
    <t>어학분야</t>
  </si>
  <si>
    <t>B01024A02</t>
  </si>
  <si>
    <t>B01024A03</t>
  </si>
  <si>
    <t>B01024A04</t>
  </si>
  <si>
    <t>근로복지공단</t>
  </si>
  <si>
    <t>근로복지공단 이외의 타 기관</t>
  </si>
  <si>
    <t>스스로 부담</t>
  </si>
  <si>
    <t>B01024B02</t>
  </si>
  <si>
    <t>B01024B03</t>
  </si>
  <si>
    <t>B01024B04</t>
  </si>
  <si>
    <t>교육훈련2-지원기관</t>
  </si>
  <si>
    <t>B01024C02</t>
  </si>
  <si>
    <t>B01024C03</t>
  </si>
  <si>
    <t>B01024C04</t>
  </si>
  <si>
    <t>B01024D02</t>
  </si>
  <si>
    <t>B01024D03</t>
  </si>
  <si>
    <t>B01024D04</t>
  </si>
  <si>
    <t>B01024E02</t>
  </si>
  <si>
    <t>B01024E03</t>
  </si>
  <si>
    <t>B01024E04</t>
  </si>
  <si>
    <t>B01024F02</t>
  </si>
  <si>
    <t>B01024F03</t>
  </si>
  <si>
    <t>B01024F04</t>
  </si>
  <si>
    <t>B01024G02</t>
  </si>
  <si>
    <t>B01024G03</t>
  </si>
  <si>
    <t>B01024G04</t>
  </si>
  <si>
    <t>B01025001</t>
  </si>
  <si>
    <t>요양 종결 직후 업무수행능력</t>
  </si>
  <si>
    <t>0점(완전상실)</t>
  </si>
  <si>
    <t>1점</t>
  </si>
  <si>
    <t>2점</t>
  </si>
  <si>
    <t>3점</t>
  </si>
  <si>
    <t>4점</t>
  </si>
  <si>
    <t>5점</t>
  </si>
  <si>
    <t>6점</t>
  </si>
  <si>
    <t>7점</t>
  </si>
  <si>
    <t>8점</t>
  </si>
  <si>
    <t>9점</t>
  </si>
  <si>
    <t>10점(완전회복)</t>
  </si>
  <si>
    <t>B01026001</t>
  </si>
  <si>
    <t>재활 욕구-심리상담 (1) 산재로 인한 트라우마 상담 지원</t>
  </si>
  <si>
    <t>매우필요</t>
  </si>
  <si>
    <t>조금필요</t>
  </si>
  <si>
    <t>별로 필요 없음</t>
  </si>
  <si>
    <t>전혀 필요 없음</t>
  </si>
  <si>
    <t>재활 욕구-심리상담 (2) 스트레스 관리</t>
  </si>
  <si>
    <t>재활 욕구-심리상담 (3) 가족 및 친구와의 관계ㆍ소통 상담 지원</t>
  </si>
  <si>
    <t>재활 욕구-신체회복 (1) 합병증 예방 및 관리 지원</t>
  </si>
  <si>
    <t>재활 욕구-신체회복 (2) 운동 재활 보조</t>
  </si>
  <si>
    <t>재활 욕구-신체회복 (3) 보조기기 지원</t>
  </si>
  <si>
    <t>재활 욕구-일상생활 (1) 이동수단 지원</t>
  </si>
  <si>
    <t>재활 욕구-일상생활 (2) 일상생활수행 도움제공자 알선(지원)</t>
  </si>
  <si>
    <t>재활 욕구-일상생활 (3) 건강검진, 만성질환 관리, 예방접종</t>
  </si>
  <si>
    <t>재활 욕구-일상생활 (4) 컴퓨터, 스마트폰, 태블릿 이용 및 인터넷, SNS 활용 교육</t>
  </si>
  <si>
    <t>재활 욕구-일상생활 (5) 가족돌봄 지원(자녀보육 및 부모요양)</t>
  </si>
  <si>
    <t>재활 욕구-일상생활 (6) 문화활동, 여가생활 프로그램 지원</t>
  </si>
  <si>
    <t>재활 욕구-일상생활 (7) 생계용 대출지원(결혼, 장례, 의료, 부모요양, 자녀양육 등 목적)</t>
  </si>
  <si>
    <t>재활 욕구-직업생활 (1) 취업상담, 알선, 평가</t>
  </si>
  <si>
    <t>재활 욕구-직업생활 (2) 창업 컨설팅 지원</t>
  </si>
  <si>
    <t>재활 욕구-직업생활 (3) 취업을 위한 직업훈련 지원</t>
  </si>
  <si>
    <t>재활 욕구-직업생활 (4) 요양 중 대체인력 투입</t>
  </si>
  <si>
    <t>재활 욕구-직업생활 (5) 근로 지원인, 업무보조서비스 제공</t>
  </si>
  <si>
    <t>재활 욕구-직업생활 (6) 업무적응을 위한 현장훈련</t>
  </si>
  <si>
    <t>재활 욕구-직업생활 (7) 작업대 개조 등 작업장 환경 개선</t>
  </si>
  <si>
    <t>재활 욕구-직업생활 (8) 산재근로자에 대한 인식 개선</t>
  </si>
  <si>
    <t>재활 욕구-직업생활 (9) 사업주 및 직장동료와의 관계ㆍ소통 상담</t>
  </si>
  <si>
    <t>재활 욕구-직업생활 (10) 원직장복귀 의무 제도화(법령)</t>
  </si>
  <si>
    <t>B01003001~B01003004=5</t>
    <phoneticPr fontId="5" type="noConversion"/>
  </si>
  <si>
    <t>B01003005</t>
    <phoneticPr fontId="5" type="noConversion"/>
  </si>
  <si>
    <t>B01003005=7</t>
    <phoneticPr fontId="5" type="noConversion"/>
  </si>
  <si>
    <t>B01006001</t>
    <phoneticPr fontId="5" type="noConversion"/>
  </si>
  <si>
    <t>B01006001=6</t>
    <phoneticPr fontId="5" type="noConversion"/>
  </si>
  <si>
    <t>B01006001=3</t>
    <phoneticPr fontId="5" type="noConversion"/>
  </si>
  <si>
    <t>B01006008</t>
    <phoneticPr fontId="5" type="noConversion"/>
  </si>
  <si>
    <t>B01006001 ~ B01006008=6</t>
    <phoneticPr fontId="5" type="noConversion"/>
  </si>
  <si>
    <t>B01008001</t>
    <phoneticPr fontId="5" type="noConversion"/>
  </si>
  <si>
    <t>B01008001=5</t>
    <phoneticPr fontId="5" type="noConversion"/>
  </si>
  <si>
    <t>B01011001</t>
    <phoneticPr fontId="5" type="noConversion"/>
  </si>
  <si>
    <t>B01011001=4</t>
    <phoneticPr fontId="5" type="noConversion"/>
  </si>
  <si>
    <t>9999998,
9999999</t>
    <phoneticPr fontId="5" type="noConversion"/>
  </si>
  <si>
    <t>B01011001&lt;5</t>
    <phoneticPr fontId="5" type="noConversion"/>
  </si>
  <si>
    <t>B01011002=9999998, 9999999</t>
    <phoneticPr fontId="5" type="noConversion"/>
  </si>
  <si>
    <t>B01012001</t>
    <phoneticPr fontId="5" type="noConversion"/>
  </si>
  <si>
    <t>B01012001=1</t>
  </si>
  <si>
    <t>B01012001=1</t>
    <phoneticPr fontId="5" type="noConversion"/>
  </si>
  <si>
    <t>B01012003</t>
    <phoneticPr fontId="5" type="noConversion"/>
  </si>
  <si>
    <t>B01012003=6</t>
    <phoneticPr fontId="5" type="noConversion"/>
  </si>
  <si>
    <t>B01003004t</t>
  </si>
  <si>
    <t>B01003005t</t>
  </si>
  <si>
    <t>B01006001t</t>
  </si>
  <si>
    <t>B01006008t</t>
  </si>
  <si>
    <t>B01008001t</t>
  </si>
  <si>
    <t>B01012003t</t>
  </si>
  <si>
    <t>B01018021t</t>
  </si>
  <si>
    <t>B01021001t</t>
  </si>
  <si>
    <t>B01024A01t</t>
  </si>
  <si>
    <t>B01024B01t</t>
  </si>
  <si>
    <t>B01024C01t</t>
  </si>
  <si>
    <t>B01024D01t</t>
  </si>
  <si>
    <t>B01024E01t</t>
  </si>
  <si>
    <t>B01024F01t</t>
  </si>
  <si>
    <t>B01024G01t</t>
  </si>
  <si>
    <t>B01018001=1</t>
  </si>
  <si>
    <t>B01018001=1</t>
    <phoneticPr fontId="5" type="noConversion"/>
  </si>
  <si>
    <t>B01018002</t>
    <phoneticPr fontId="5" type="noConversion"/>
  </si>
  <si>
    <t>B01018002=9999998, 9999999</t>
    <phoneticPr fontId="5" type="noConversion"/>
  </si>
  <si>
    <t>s</t>
    <phoneticPr fontId="5" type="noConversion"/>
  </si>
  <si>
    <t>B01018005=1</t>
  </si>
  <si>
    <t>B01018005=1</t>
    <phoneticPr fontId="5" type="noConversion"/>
  </si>
  <si>
    <t>B01018006</t>
    <phoneticPr fontId="5" type="noConversion"/>
  </si>
  <si>
    <t>B01018006=9999998, 9999999</t>
    <phoneticPr fontId="5" type="noConversion"/>
  </si>
  <si>
    <t>B01018009=1</t>
  </si>
  <si>
    <t>B01018009=1</t>
    <phoneticPr fontId="5" type="noConversion"/>
  </si>
  <si>
    <t>B01018010</t>
    <phoneticPr fontId="5" type="noConversion"/>
  </si>
  <si>
    <t>B01018010=9999998, 9999999</t>
    <phoneticPr fontId="5" type="noConversion"/>
  </si>
  <si>
    <t>B01018013=1</t>
  </si>
  <si>
    <t>B01018013=1</t>
    <phoneticPr fontId="5" type="noConversion"/>
  </si>
  <si>
    <t>B01018014=99999998, 999999999</t>
    <phoneticPr fontId="5" type="noConversion"/>
  </si>
  <si>
    <t>B01018017=1</t>
  </si>
  <si>
    <t>B01018017=1</t>
    <phoneticPr fontId="5" type="noConversion"/>
  </si>
  <si>
    <t>B01018018=9999998, 9999999</t>
    <phoneticPr fontId="5" type="noConversion"/>
  </si>
  <si>
    <t>B01018021</t>
    <phoneticPr fontId="5" type="noConversion"/>
  </si>
  <si>
    <t>B01018021=1</t>
  </si>
  <si>
    <t>B01018021=1</t>
    <phoneticPr fontId="5" type="noConversion"/>
  </si>
  <si>
    <t>B01018022</t>
    <phoneticPr fontId="5" type="noConversion"/>
  </si>
  <si>
    <t>B01018022=9999998, 9999999</t>
    <phoneticPr fontId="5" type="noConversion"/>
  </si>
  <si>
    <t>B01019001</t>
    <phoneticPr fontId="5" type="noConversion"/>
  </si>
  <si>
    <t>B01019001=1</t>
    <phoneticPr fontId="5" type="noConversion"/>
  </si>
  <si>
    <t>B01019002</t>
    <phoneticPr fontId="5" type="noConversion"/>
  </si>
  <si>
    <t>B01019002=9998, 9999</t>
    <phoneticPr fontId="5" type="noConversion"/>
  </si>
  <si>
    <t>B01020001</t>
    <phoneticPr fontId="5" type="noConversion"/>
  </si>
  <si>
    <t xml:space="preserve">B01020001=1 or 
B01020002=1 or
B01020003=1 or
B01020004=1 or
B01020005=1 or
B01020006=1 or
B01020007=1 or
B01020008=1 </t>
    <phoneticPr fontId="5" type="noConversion"/>
  </si>
  <si>
    <t>B01021001</t>
    <phoneticPr fontId="5" type="noConversion"/>
  </si>
  <si>
    <t>B01021001=7</t>
    <phoneticPr fontId="5" type="noConversion"/>
  </si>
  <si>
    <t>B01022001</t>
    <phoneticPr fontId="5" type="noConversion"/>
  </si>
  <si>
    <t>B01022001=1</t>
    <phoneticPr fontId="5" type="noConversion"/>
  </si>
  <si>
    <t>B01023001</t>
    <phoneticPr fontId="5" type="noConversion"/>
  </si>
  <si>
    <t>B01023001=1</t>
    <phoneticPr fontId="5" type="noConversion"/>
  </si>
  <si>
    <t>B01024001</t>
    <phoneticPr fontId="5" type="noConversion"/>
  </si>
  <si>
    <t>B01024001=1, 2</t>
    <phoneticPr fontId="5" type="noConversion"/>
  </si>
  <si>
    <t>B01024002</t>
    <phoneticPr fontId="5" type="noConversion"/>
  </si>
  <si>
    <t>B01024002&gt;=1</t>
  </si>
  <si>
    <t>B01024002&gt;=1</t>
    <phoneticPr fontId="5" type="noConversion"/>
  </si>
  <si>
    <t>B01024A01</t>
    <phoneticPr fontId="5" type="noConversion"/>
  </si>
  <si>
    <t>B01024A01=17</t>
    <phoneticPr fontId="5" type="noConversion"/>
  </si>
  <si>
    <t>B01024002&gt;=2</t>
  </si>
  <si>
    <t>B01024002&gt;=2</t>
    <phoneticPr fontId="5" type="noConversion"/>
  </si>
  <si>
    <t>B01024B01</t>
    <phoneticPr fontId="5" type="noConversion"/>
  </si>
  <si>
    <t>B01024B01=17</t>
    <phoneticPr fontId="5" type="noConversion"/>
  </si>
  <si>
    <t>B01024002&gt;=3</t>
  </si>
  <si>
    <t>B01024002&gt;=3</t>
    <phoneticPr fontId="5" type="noConversion"/>
  </si>
  <si>
    <t>B01024C01</t>
    <phoneticPr fontId="5" type="noConversion"/>
  </si>
  <si>
    <t>B01024C01=17</t>
    <phoneticPr fontId="5" type="noConversion"/>
  </si>
  <si>
    <t>B01024002&gt;=4</t>
  </si>
  <si>
    <t>B01024002&gt;=4</t>
    <phoneticPr fontId="5" type="noConversion"/>
  </si>
  <si>
    <t>B01024D01</t>
    <phoneticPr fontId="5" type="noConversion"/>
  </si>
  <si>
    <t>B01024D01=17</t>
    <phoneticPr fontId="5" type="noConversion"/>
  </si>
  <si>
    <t>B01024002&gt;=5</t>
  </si>
  <si>
    <t>B01024002&gt;=5</t>
    <phoneticPr fontId="5" type="noConversion"/>
  </si>
  <si>
    <t>B01024E01</t>
    <phoneticPr fontId="5" type="noConversion"/>
  </si>
  <si>
    <t>B01024E01=17</t>
    <phoneticPr fontId="5" type="noConversion"/>
  </si>
  <si>
    <t>B01024002&gt;=6</t>
  </si>
  <si>
    <t>B01024002&gt;=6</t>
    <phoneticPr fontId="5" type="noConversion"/>
  </si>
  <si>
    <t>B01024F01</t>
    <phoneticPr fontId="5" type="noConversion"/>
  </si>
  <si>
    <t>B01024F01=17</t>
    <phoneticPr fontId="5" type="noConversion"/>
  </si>
  <si>
    <t>B01024002&gt;=7</t>
    <phoneticPr fontId="5" type="noConversion"/>
  </si>
  <si>
    <t>B01024G01</t>
    <phoneticPr fontId="5" type="noConversion"/>
  </si>
  <si>
    <t>B01024G01=17</t>
    <phoneticPr fontId="5" type="noConversion"/>
  </si>
  <si>
    <t>C01001001</t>
  </si>
  <si>
    <t>C01001003</t>
  </si>
  <si>
    <t>재해사업장 입사일(계절)</t>
  </si>
  <si>
    <t>C01002001</t>
  </si>
  <si>
    <t>사업내용(주 생산품목, 서비스)</t>
  </si>
  <si>
    <t>C01002002</t>
  </si>
  <si>
    <t>사업내용(생산품 원료)</t>
  </si>
  <si>
    <t>C01003001</t>
  </si>
  <si>
    <t>주로 하던 일</t>
  </si>
  <si>
    <t>C01003002</t>
  </si>
  <si>
    <t>주로 하던 일(사용장비나 도구)</t>
  </si>
  <si>
    <t>C01003003</t>
  </si>
  <si>
    <t>주로 하던 일(부서명)</t>
  </si>
  <si>
    <t>C01004001</t>
  </si>
  <si>
    <t>직책/직위</t>
  </si>
  <si>
    <t>상용직 임금근로자</t>
  </si>
  <si>
    <t>임시직 임금근로자</t>
  </si>
  <si>
    <t>일용직 임금근로자</t>
  </si>
  <si>
    <t>고용원이 있는 자영업자</t>
  </si>
  <si>
    <t>고용원이 없는 자영업자</t>
  </si>
  <si>
    <t>일자리 종류</t>
  </si>
  <si>
    <t>민간회사 또는 개인사업체</t>
  </si>
  <si>
    <t>외국계 회사</t>
  </si>
  <si>
    <t>정부 외 공공기관(정부투자ㆍ출자기관, 정부출연기관, 정부보조위탁기관, 자회사, 재출연</t>
  </si>
  <si>
    <t>정부기관</t>
  </si>
  <si>
    <t>정부 또는 지자체 창출 일자리(공공근로, 희망근로, 자활근로 등)</t>
  </si>
  <si>
    <t>(재단, 사단) 법인단체</t>
  </si>
  <si>
    <t>특정한 회사나 사업체에 소속되어 있지 않음</t>
  </si>
  <si>
    <t>시민단체, 종교단체</t>
  </si>
  <si>
    <t>일자리 종류(기타)</t>
  </si>
  <si>
    <t>아니오(※ 정년은 ‘정하지 않았음’에 해당됨)</t>
  </si>
  <si>
    <t>1개월 이상 ~ 3개월 미만</t>
  </si>
  <si>
    <t>3개월 이상 ~ 6개월 미만</t>
  </si>
  <si>
    <t>6개월 이상 ~ 1년 미만</t>
  </si>
  <si>
    <t>1년</t>
  </si>
  <si>
    <t>C01007003</t>
  </si>
  <si>
    <t>아니오(※ 최초 계약기간 내인 경우만 해당)</t>
  </si>
  <si>
    <t>C01007004</t>
  </si>
  <si>
    <t>고용예상기간</t>
  </si>
  <si>
    <t>기간제한 없음(정년제 포함)</t>
  </si>
  <si>
    <t>일거리가 있을 때만 일했는지 여부</t>
  </si>
  <si>
    <t>근로기간을 정하지 않은 계약을 하였으므로</t>
  </si>
  <si>
    <t>계약의 반복·갱신으로 고용이 지속되고 있었으므로</t>
  </si>
  <si>
    <t>묵시적인 고용관행에 의해</t>
  </si>
  <si>
    <t>향후 일할 수 있었던 기간</t>
  </si>
  <si>
    <t>1년 이하</t>
  </si>
  <si>
    <t>1년 초과∼2년 이하</t>
  </si>
  <si>
    <t>C01010002</t>
  </si>
  <si>
    <t>향후 일할 수 있었던 기간(개월)</t>
  </si>
  <si>
    <t>C01010003</t>
  </si>
  <si>
    <t>향후 일할 수 있었던 이유</t>
  </si>
  <si>
    <t>이미 정해진 고용계약기간이 만료될 것이었기 때문에</t>
  </si>
  <si>
    <t>묵시적·관행적으로 계약이 종료될 것이었기 때문에</t>
  </si>
  <si>
    <t>사업주가 그만두라면, 언제든지 그만둔다는 조건(임시직 등)으로 채용되었으므로</t>
  </si>
  <si>
    <t>당시 하던 업무(프로젝트)가 끝날 것이기 때문에</t>
  </si>
  <si>
    <t>전에 일하던 사람이 복귀할 것이었기 때문에</t>
  </si>
  <si>
    <t>특정 계절 동안만 일할 수 있었기 때문에</t>
  </si>
  <si>
    <t>적성·근로조건·능력 등의 이유로 다른 일자리를 찾을 예정이었으므로</t>
  </si>
  <si>
    <t>당시 규정·관행상 퇴직하는 연령에 도달하였기 때문에</t>
  </si>
  <si>
    <t>학업·가족부양·건강 등의 이유로</t>
  </si>
  <si>
    <t>당시 직장의 경영상 이유 때문에</t>
  </si>
  <si>
    <t>향후 일할 수 있었던 이유(기타)</t>
  </si>
  <si>
    <t>C01012001</t>
  </si>
  <si>
    <t>전일제</t>
  </si>
  <si>
    <t>시간제</t>
  </si>
  <si>
    <t>2조 2교대제</t>
  </si>
  <si>
    <t>3조 3교대제</t>
  </si>
  <si>
    <t>3조 2교대제</t>
  </si>
  <si>
    <t>4조 3교대제</t>
  </si>
  <si>
    <t>4조 2교대제</t>
  </si>
  <si>
    <t>자격요건이 안돼서</t>
  </si>
  <si>
    <t>필요성을 못 느껴서</t>
  </si>
  <si>
    <t>주변(지인)의 만류로</t>
  </si>
  <si>
    <t>회사의 만류로</t>
  </si>
  <si>
    <t>제공 되었다</t>
  </si>
  <si>
    <t>제공되지 않았다</t>
  </si>
  <si>
    <t>C01015002</t>
  </si>
  <si>
    <t>받을 수  있었다</t>
  </si>
  <si>
    <t>받을 수  없었다</t>
  </si>
  <si>
    <t>C01015003</t>
  </si>
  <si>
    <t>C01015004</t>
  </si>
  <si>
    <t>C01015005</t>
  </si>
  <si>
    <t>C01015006</t>
  </si>
  <si>
    <t>C01015007</t>
  </si>
  <si>
    <t>C01015008</t>
  </si>
  <si>
    <t>C01015009</t>
  </si>
  <si>
    <t>C01015010</t>
  </si>
  <si>
    <t>C01015011</t>
  </si>
  <si>
    <t>C01015012</t>
  </si>
  <si>
    <t>C01015013</t>
  </si>
  <si>
    <t>C01015014</t>
  </si>
  <si>
    <t>C01015015</t>
  </si>
  <si>
    <t>C01015016</t>
  </si>
  <si>
    <t>C01015017</t>
  </si>
  <si>
    <t>C01015018</t>
  </si>
  <si>
    <t>C01015019</t>
  </si>
  <si>
    <t>C01015020</t>
  </si>
  <si>
    <t>C01015021</t>
  </si>
  <si>
    <t>C01015022</t>
  </si>
  <si>
    <t>C01015026</t>
  </si>
  <si>
    <t>C01015027</t>
  </si>
  <si>
    <t>C01015028</t>
  </si>
  <si>
    <t>C01015029</t>
  </si>
  <si>
    <t>C01015030</t>
  </si>
  <si>
    <t>C01015031</t>
  </si>
  <si>
    <t>C01015032</t>
  </si>
  <si>
    <t>C01015033</t>
  </si>
  <si>
    <t>C01015034</t>
  </si>
  <si>
    <t>제공여부-개인의료?상해보험료지원</t>
  </si>
  <si>
    <t>혜택여부-개인의료?상해보험료지원</t>
  </si>
  <si>
    <t>C01016001</t>
  </si>
  <si>
    <t>가입되어 있었다</t>
  </si>
  <si>
    <t>가입되어 있지 않았다</t>
  </si>
  <si>
    <t>C01016002</t>
  </si>
  <si>
    <t>C01016003</t>
  </si>
  <si>
    <t>C01017001</t>
  </si>
  <si>
    <t>당시 일한 사업장(직장)</t>
  </si>
  <si>
    <t>파견업체</t>
  </si>
  <si>
    <t>용역업체</t>
  </si>
  <si>
    <t>사업체 소유 경영여부</t>
  </si>
  <si>
    <t>예(법인대표)</t>
  </si>
  <si>
    <t>C01019001</t>
  </si>
  <si>
    <t>고용원 유무</t>
  </si>
  <si>
    <t>C01020001</t>
  </si>
  <si>
    <t>가격결정 주체</t>
  </si>
  <si>
    <t>다른 사업체 또는 기관(본사)</t>
  </si>
  <si>
    <t>고객</t>
  </si>
  <si>
    <t>본인(시장가격)</t>
  </si>
  <si>
    <t>관련제도(정부, 지자체 등)</t>
  </si>
  <si>
    <t>연봉제</t>
  </si>
  <si>
    <t>월급제</t>
  </si>
  <si>
    <t>주급제 / 격주제</t>
  </si>
  <si>
    <t>일급제</t>
  </si>
  <si>
    <t>시급제</t>
  </si>
  <si>
    <t>실적급제</t>
  </si>
  <si>
    <t>C01021002</t>
  </si>
  <si>
    <t>C01021003</t>
  </si>
  <si>
    <t>근로계약 형태</t>
  </si>
  <si>
    <t>근로계약</t>
  </si>
  <si>
    <t>근로계약 이외(위임·위탁·위촉·도급계약·프리랜서계약 등)</t>
  </si>
  <si>
    <t>C01023001</t>
  </si>
  <si>
    <t>최소 근로시간 보장여부</t>
  </si>
  <si>
    <t>C01024001</t>
  </si>
  <si>
    <t>현장경험/기술습득 목적 여부</t>
  </si>
  <si>
    <t>C01025001</t>
  </si>
  <si>
    <t>C01026001</t>
  </si>
  <si>
    <t>한 달 평균 임금/소득</t>
  </si>
  <si>
    <t>C01027001</t>
  </si>
  <si>
    <t>주로 일한 장소</t>
  </si>
  <si>
    <t>가정에서</t>
  </si>
  <si>
    <t>사업장 내 또는 사무실 이외의 지정된 장소에서</t>
  </si>
  <si>
    <t>주로 이동하면서</t>
  </si>
  <si>
    <t>C01028001</t>
  </si>
  <si>
    <t>C01028002</t>
  </si>
  <si>
    <t>C01029002</t>
  </si>
  <si>
    <t>C01029003</t>
  </si>
  <si>
    <t>C01030001</t>
  </si>
  <si>
    <t>5인 미만</t>
  </si>
  <si>
    <t>5~9인</t>
  </si>
  <si>
    <t>10~19인</t>
  </si>
  <si>
    <t>20~29인</t>
  </si>
  <si>
    <t>30~99인</t>
  </si>
  <si>
    <t>100~299인</t>
  </si>
  <si>
    <t>300~999인</t>
  </si>
  <si>
    <t>1,000인 이상</t>
  </si>
  <si>
    <t>C01031001</t>
  </si>
  <si>
    <t>C01032001</t>
  </si>
  <si>
    <t>노출 정도-수공구, 기계 등에서 발생하는 진동</t>
  </si>
  <si>
    <t>근무시간내내</t>
  </si>
  <si>
    <t>거의모든근무시간</t>
  </si>
  <si>
    <t>근무시간3/4</t>
  </si>
  <si>
    <t>근무시간절반</t>
  </si>
  <si>
    <t>근무시간1/4</t>
  </si>
  <si>
    <t>거의노출안 됨</t>
  </si>
  <si>
    <t>절대노출안 됨</t>
  </si>
  <si>
    <t>C01032002</t>
  </si>
  <si>
    <t>노출 정도-다른 사람에게 말할 때 목청을 높여야 할 정도의 심한 소음</t>
  </si>
  <si>
    <t>C01032003</t>
  </si>
  <si>
    <t>노출 정도-일하지 않을 때조차 땀을 흘릴 정도로 높은 온도</t>
  </si>
  <si>
    <t>C01032004</t>
  </si>
  <si>
    <t>노출 정도-실내/실외에 관계없이 낮은 온도</t>
  </si>
  <si>
    <t>C01032005</t>
  </si>
  <si>
    <t>노출 정도-연기, 흄(용접 흄 또는 배기가스), 가루나 먼지(목 분진, 광물 분진 등) 등의 흡입</t>
  </si>
  <si>
    <t>C01032006</t>
  </si>
  <si>
    <t>노출 정도-시너와 같은 유기 용제에서 발생한 증기 흡입</t>
  </si>
  <si>
    <t>C01032007</t>
  </si>
  <si>
    <t>노출 정도-화학 제품/물질을 취급하거나 피부와 접촉함</t>
  </si>
  <si>
    <t>C01032008</t>
  </si>
  <si>
    <t>노출 정도-다른 사람이 피우는 담배 연기</t>
  </si>
  <si>
    <t>C01032009</t>
  </si>
  <si>
    <t>노출 정도-폐기물, 체액, 실험 물질같이 감염을 일으키는 물질을 취급하거나 직접 접촉함</t>
  </si>
  <si>
    <t>C01033001</t>
  </si>
  <si>
    <t>노출 정도-피로하거나 통증을 주는 자세</t>
  </si>
  <si>
    <t>C01033002</t>
  </si>
  <si>
    <t>노출 정도-사람을 들어 올리거나 이동시킴</t>
  </si>
  <si>
    <t>C01033003</t>
  </si>
  <si>
    <t>노출 정도-무거운 물건을 끌거나, 밀거나, 이동시킴</t>
  </si>
  <si>
    <t>C01033004</t>
  </si>
  <si>
    <t>노출 정도-계속 서 있는 자세</t>
  </si>
  <si>
    <t>C01033005</t>
  </si>
  <si>
    <t>노출 정도-앉아 있음</t>
  </si>
  <si>
    <t>C01033006</t>
  </si>
  <si>
    <t>노출 정도-반복적인 손동작이나 팔 동작</t>
  </si>
  <si>
    <t>C01033007</t>
  </si>
  <si>
    <t>노출 정도-고객, 승객, 학생, 환자와 같은 직장 동료가 아닌 사람들을 직접 상대함</t>
  </si>
  <si>
    <t>C01033008</t>
  </si>
  <si>
    <t>노출 정도-화가 난 고객이나 환자, 학생을 다룸</t>
  </si>
  <si>
    <t>C01033009</t>
  </si>
  <si>
    <t>노출 정도-정서적으로 불안해지는 상황에 놓임</t>
  </si>
  <si>
    <t>C01033010</t>
  </si>
  <si>
    <t>노출 정도-컴퓨터, 노트북, 스마트폰 등을 가지고 작업</t>
  </si>
  <si>
    <t>C01033011</t>
  </si>
  <si>
    <t>노출 정도-기타 인터넷 접속이나 기계 조작기기 사용하여 일함</t>
  </si>
  <si>
    <t>C01033012</t>
  </si>
  <si>
    <t>노출 정도-사람의 개입 없이 자동화된 방식으로 할당되는 일을 함</t>
  </si>
  <si>
    <t>C01034001</t>
  </si>
  <si>
    <t>개인 보호구 착용 여부</t>
  </si>
  <si>
    <t>착용해야할 때가 있었으며, 항상 착용하였음</t>
  </si>
  <si>
    <t>착용해야할 때가 있었으나, 항상 착용하지는 않았음</t>
  </si>
  <si>
    <t>착용해야할 때가 없었음</t>
  </si>
  <si>
    <t>C01035001</t>
  </si>
  <si>
    <t>유독성 물질 유출 여부</t>
  </si>
  <si>
    <t>유독성 물질을 취급하지 않았음</t>
  </si>
  <si>
    <t>직장 동료들과의 관계</t>
  </si>
  <si>
    <t>전혀 원만하지 못하였다</t>
  </si>
  <si>
    <t>C01037001</t>
  </si>
  <si>
    <t>직장동료 도움지지여부</t>
  </si>
  <si>
    <t>전혀 그렇지 않았다</t>
  </si>
  <si>
    <t>그렇지않았다</t>
  </si>
  <si>
    <t>보통 이었다</t>
  </si>
  <si>
    <t>그랬다</t>
  </si>
  <si>
    <t>매우그랬다</t>
  </si>
  <si>
    <t>C01037002</t>
  </si>
  <si>
    <t>직장상사 도움지지여부</t>
  </si>
  <si>
    <t>C01038001</t>
  </si>
  <si>
    <t>일자리 만족도</t>
  </si>
  <si>
    <t>매우 만족하였다</t>
  </si>
  <si>
    <t>만족하였다</t>
  </si>
  <si>
    <t>불만족하였다</t>
  </si>
  <si>
    <t>매우 불만족하였다</t>
  </si>
  <si>
    <t>C01001002</t>
    <phoneticPr fontId="5" type="noConversion"/>
  </si>
  <si>
    <t>C01001002=98, 99</t>
    <phoneticPr fontId="5" type="noConversion"/>
  </si>
  <si>
    <t>C01005001</t>
    <phoneticPr fontId="5" type="noConversion"/>
  </si>
  <si>
    <t>C01006001</t>
    <phoneticPr fontId="5" type="noConversion"/>
  </si>
  <si>
    <t>C01006001=9</t>
    <phoneticPr fontId="5" type="noConversion"/>
  </si>
  <si>
    <t>C01006001t</t>
  </si>
  <si>
    <t>C01010003t</t>
  </si>
  <si>
    <t>C01013002t</t>
  </si>
  <si>
    <t>C01014003t</t>
  </si>
  <si>
    <t>C01021001t</t>
  </si>
  <si>
    <t>C01007001</t>
    <phoneticPr fontId="5" type="noConversion"/>
  </si>
  <si>
    <t>C01007001=1</t>
    <phoneticPr fontId="5" type="noConversion"/>
  </si>
  <si>
    <t>C01007001=2</t>
  </si>
  <si>
    <t>C01007001=2</t>
    <phoneticPr fontId="5" type="noConversion"/>
  </si>
  <si>
    <t>C01008001</t>
    <phoneticPr fontId="5" type="noConversion"/>
  </si>
  <si>
    <t>C01008001=2 or
C01007001=1</t>
    <phoneticPr fontId="5" type="noConversion"/>
  </si>
  <si>
    <t>C01009001</t>
    <phoneticPr fontId="5" type="noConversion"/>
  </si>
  <si>
    <t>지속 근무 가능 이유</t>
    <phoneticPr fontId="5" type="noConversion"/>
  </si>
  <si>
    <t>C01009001=1</t>
    <phoneticPr fontId="5" type="noConversion"/>
  </si>
  <si>
    <t>C01009001=2</t>
  </si>
  <si>
    <t>C01009001=2</t>
    <phoneticPr fontId="5" type="noConversion"/>
  </si>
  <si>
    <t>C01010001</t>
    <phoneticPr fontId="5" type="noConversion"/>
  </si>
  <si>
    <t>C01010001=1</t>
    <phoneticPr fontId="5" type="noConversion"/>
  </si>
  <si>
    <t>C01013001</t>
    <phoneticPr fontId="5" type="noConversion"/>
  </si>
  <si>
    <t>C01013001=1</t>
    <phoneticPr fontId="5" type="noConversion"/>
  </si>
  <si>
    <t>C01013002</t>
    <phoneticPr fontId="5" type="noConversion"/>
  </si>
  <si>
    <t>C01013002=6</t>
    <phoneticPr fontId="5" type="noConversion"/>
  </si>
  <si>
    <t>C01014001</t>
    <phoneticPr fontId="5" type="noConversion"/>
  </si>
  <si>
    <t>C01014001=1</t>
    <phoneticPr fontId="5" type="noConversion"/>
  </si>
  <si>
    <t>C01014002</t>
    <phoneticPr fontId="5" type="noConversion"/>
  </si>
  <si>
    <t>C01014002=2</t>
    <phoneticPr fontId="5" type="noConversion"/>
  </si>
  <si>
    <t>C01014003</t>
    <phoneticPr fontId="5" type="noConversion"/>
  </si>
  <si>
    <t>C01014003=5</t>
    <phoneticPr fontId="5" type="noConversion"/>
  </si>
  <si>
    <t>제공여부-개인의료, 상해보험료지원</t>
    <phoneticPr fontId="5" type="noConversion"/>
  </si>
  <si>
    <t>혜택여부-개인의료, 상해보험료지원</t>
    <phoneticPr fontId="5" type="noConversion"/>
  </si>
  <si>
    <t>GENDER</t>
    <phoneticPr fontId="8" type="noConversion"/>
  </si>
  <si>
    <t xml:space="preserve">C01015007=1 </t>
    <phoneticPr fontId="5" type="noConversion"/>
  </si>
  <si>
    <t>C01015001=1</t>
  </si>
  <si>
    <t>C01015003=1</t>
  </si>
  <si>
    <t>C01015005=1</t>
  </si>
  <si>
    <t>C01015009=1</t>
  </si>
  <si>
    <t>C01015011=1</t>
  </si>
  <si>
    <t>C01015013=1</t>
  </si>
  <si>
    <t>C01015015=1</t>
  </si>
  <si>
    <t>C01015017=1</t>
  </si>
  <si>
    <t>C01015019=1</t>
  </si>
  <si>
    <t>C01015021=1</t>
  </si>
  <si>
    <t>C01015023=1</t>
  </si>
  <si>
    <t>C01015025=1</t>
  </si>
  <si>
    <t>C01015027=1</t>
  </si>
  <si>
    <t>C01015029=1</t>
  </si>
  <si>
    <t>C01015031=1</t>
  </si>
  <si>
    <t>C01015033=1</t>
  </si>
  <si>
    <t>C01018001</t>
    <phoneticPr fontId="5" type="noConversion"/>
  </si>
  <si>
    <t>C01021001</t>
    <phoneticPr fontId="5" type="noConversion"/>
  </si>
  <si>
    <t>C01021001=7</t>
    <phoneticPr fontId="5" type="noConversion"/>
  </si>
  <si>
    <t>C01021001=4</t>
    <phoneticPr fontId="5" type="noConversion"/>
  </si>
  <si>
    <t>C01021001=5</t>
    <phoneticPr fontId="5" type="noConversion"/>
  </si>
  <si>
    <t>C01021001=6, 7</t>
    <phoneticPr fontId="5" type="noConversion"/>
  </si>
  <si>
    <t>C01022001</t>
    <phoneticPr fontId="5" type="noConversion"/>
  </si>
  <si>
    <t>C01021001&lt;6 or C01022001=1</t>
    <phoneticPr fontId="5" type="noConversion"/>
  </si>
  <si>
    <t>C01005001&lt;4</t>
  </si>
  <si>
    <t>C01029001</t>
    <phoneticPr fontId="5" type="noConversion"/>
  </si>
  <si>
    <t>C01029001=1</t>
    <phoneticPr fontId="5" type="noConversion"/>
  </si>
  <si>
    <t>C01005001&lt;5</t>
    <phoneticPr fontId="5" type="noConversion"/>
  </si>
  <si>
    <t>C01005001&lt;4</t>
    <phoneticPr fontId="5" type="noConversion"/>
  </si>
  <si>
    <t>일을 한 적이 있었다</t>
  </si>
  <si>
    <t>일을 한 적이 없었다</t>
  </si>
  <si>
    <t>가지고 있지 않았다</t>
  </si>
  <si>
    <t>가지고 있었다</t>
  </si>
  <si>
    <t>산업재해의 후유증 및 재요양 때문에</t>
  </si>
  <si>
    <t>산업재해 이외의 일시적 병 혹은 사고 때문에</t>
  </si>
  <si>
    <t>휴가나 교육 중이어서</t>
  </si>
  <si>
    <t>집안 일(경조사, 이사, 가사 및 육아 등) 때문에</t>
  </si>
  <si>
    <t>노사분규 때문에</t>
  </si>
  <si>
    <t>사업부진·조업중단 때문에</t>
  </si>
  <si>
    <t>일기불순(날씨가 나빠서)</t>
  </si>
  <si>
    <t>일감이 없어서</t>
  </si>
  <si>
    <t>타인, 또는 사업장(직장)에 고용되어 보수(돈)를 받고 일한다(직장, 아르바이트 등 포함)</t>
  </si>
  <si>
    <t>내 사업을 한다(개인 사업, 프리랜서, 가게, 식당 등의 주인 혹은 농림수산업)</t>
  </si>
  <si>
    <t>가족(친척)의 일을 돈을 받지 않고 돕는다</t>
  </si>
  <si>
    <t>D01003002</t>
  </si>
  <si>
    <t>산업재해가 발생한 당시 다니던 일자리(직장)에 다니고 있다</t>
  </si>
  <si>
    <t>산업재해가 발생한 당시 다니던 일자리(직장)를 퇴사하고 다른 일자리(직장)에 다니고 있</t>
  </si>
  <si>
    <t>지난주 18시간 이상 무급가족일 여부</t>
  </si>
  <si>
    <t>18시간 이상이다</t>
  </si>
  <si>
    <t>18시간 미만이다</t>
  </si>
  <si>
    <t>구해보았다</t>
  </si>
  <si>
    <t>구해보지 않았다</t>
  </si>
  <si>
    <t>지난 4주 이내 구직활동 여부</t>
  </si>
  <si>
    <t>일할 수 있었다</t>
  </si>
  <si>
    <t>일할 수 없었다</t>
  </si>
  <si>
    <t>D01001001</t>
    <phoneticPr fontId="5" type="noConversion"/>
  </si>
  <si>
    <t>D01001001=2</t>
    <phoneticPr fontId="5" type="noConversion"/>
  </si>
  <si>
    <t>D01001002</t>
    <phoneticPr fontId="5" type="noConversion"/>
  </si>
  <si>
    <t>D01001002=2</t>
    <phoneticPr fontId="5" type="noConversion"/>
  </si>
  <si>
    <t>D01002002</t>
    <phoneticPr fontId="5" type="noConversion"/>
  </si>
  <si>
    <t>D01002002=9</t>
    <phoneticPr fontId="5" type="noConversion"/>
  </si>
  <si>
    <t>D01002001=2</t>
    <phoneticPr fontId="5" type="noConversion"/>
  </si>
  <si>
    <t>지난주 일시휴직 이유(기타)</t>
    <phoneticPr fontId="5" type="noConversion"/>
  </si>
  <si>
    <t>D01001001=1 or
D01001002=1 or
D01002002&lt;8</t>
    <phoneticPr fontId="5" type="noConversion"/>
  </si>
  <si>
    <t>D01003001</t>
    <phoneticPr fontId="5" type="noConversion"/>
  </si>
  <si>
    <t>D01003001=1</t>
    <phoneticPr fontId="5" type="noConversion"/>
  </si>
  <si>
    <t>D01003001=3</t>
    <phoneticPr fontId="5" type="noConversion"/>
  </si>
  <si>
    <t>D01002001</t>
    <phoneticPr fontId="5" type="noConversion"/>
  </si>
  <si>
    <t>D01004001</t>
    <phoneticPr fontId="5" type="noConversion"/>
  </si>
  <si>
    <t>D01002001=2 or
D01004001=2 or
D01002002=9</t>
    <phoneticPr fontId="5" type="noConversion"/>
  </si>
  <si>
    <t>D01005001</t>
    <phoneticPr fontId="5" type="noConversion"/>
  </si>
  <si>
    <t>D01005001=2</t>
    <phoneticPr fontId="5" type="noConversion"/>
  </si>
  <si>
    <t>D01006001</t>
    <phoneticPr fontId="5" type="noConversion"/>
  </si>
  <si>
    <t>D01005001=1 or
D01006001=1</t>
  </si>
  <si>
    <t>E101001001</t>
  </si>
  <si>
    <t>원직장 복귀 연도</t>
  </si>
  <si>
    <t>원직장 복귀 월</t>
  </si>
  <si>
    <t>E101001003</t>
  </si>
  <si>
    <t>원직장 복귀 월(계절)</t>
  </si>
  <si>
    <t>요양종료 후 바로 복귀했는지 여부</t>
  </si>
  <si>
    <t>요양 중에 원직 복귀</t>
  </si>
  <si>
    <t>E101002002</t>
  </si>
  <si>
    <t>E101002003</t>
  </si>
  <si>
    <t>요양 종결 후 바로 복귀하지 않은 이유</t>
  </si>
  <si>
    <t>복귀 전 일시적인 휴식을 위해(건강상의 문제 제외)</t>
  </si>
  <si>
    <t>건강상의 문제 때문에</t>
  </si>
  <si>
    <t>요양 종결 후 바로 복귀하지 않은 이유(기타)</t>
  </si>
  <si>
    <t>요양 종결 전 복귀한 이유</t>
  </si>
  <si>
    <t>사업장(사업주)의 요청 때문에</t>
  </si>
  <si>
    <t>상병 및 장해가 경미하여 취업 치료가 가능해서</t>
  </si>
  <si>
    <t>경제적인 이유(생활비가 필요해서, 산재보상 금액이 적어서 등)</t>
  </si>
  <si>
    <t>해고 등의 불이익에 대한 걱정이 되어서</t>
  </si>
  <si>
    <t>업무의 특성상 본인 이외 다른 사람이 수행하기 어려워서</t>
  </si>
  <si>
    <t>요양 종결 전 복귀한 이유(기타)</t>
  </si>
  <si>
    <t>재해 당시와 현재 업무의 동일 여부</t>
  </si>
  <si>
    <t>변화없음</t>
  </si>
  <si>
    <t>변화있음</t>
  </si>
  <si>
    <t>E101003002</t>
  </si>
  <si>
    <t>E101003003</t>
  </si>
  <si>
    <t>E101003004</t>
  </si>
  <si>
    <t>원직장 복귀 후 업무 변화 이유</t>
  </si>
  <si>
    <t>재해 이후 정신적·육체적 어려움</t>
  </si>
  <si>
    <t>사업주의 지시 및 배려</t>
  </si>
  <si>
    <t>사업장의 경영 및 조직관리상의 이유</t>
  </si>
  <si>
    <t>본인의 자발적 요청</t>
  </si>
  <si>
    <t>원직장 복귀 후 업무 변화 이유(기타)</t>
  </si>
  <si>
    <t>E101004001</t>
  </si>
  <si>
    <t>재해 당시와 현재 직책/직위 동일 여부</t>
  </si>
  <si>
    <t>E101006001</t>
  </si>
  <si>
    <t>매우 적응하였다</t>
  </si>
  <si>
    <t>적응하였다</t>
  </si>
  <si>
    <t>보통이다</t>
  </si>
  <si>
    <t>적응하지 못하였다</t>
  </si>
  <si>
    <t>전혀 적응하지 못하였다</t>
  </si>
  <si>
    <t>산업재해로 인한 신체적 장애</t>
  </si>
  <si>
    <t>산업재해 후 자신감 결여</t>
  </si>
  <si>
    <t>기존 개인적 질환 등 건강 문제</t>
  </si>
  <si>
    <t>생소한 업무</t>
  </si>
  <si>
    <t>새로운 조직 분위기</t>
  </si>
  <si>
    <t>본인의 직무 능력 부족</t>
  </si>
  <si>
    <t>관리자 및 동료의 관심 및 배려 부족</t>
  </si>
  <si>
    <t>장애요인 없이 잘 적응하고 있음</t>
  </si>
  <si>
    <t>E101008003</t>
  </si>
  <si>
    <t>E101008004</t>
  </si>
  <si>
    <t>E101010002</t>
  </si>
  <si>
    <t>계약의 반복·갱신으로 고용이 지속되고 있으므로</t>
  </si>
  <si>
    <t>E101011002</t>
  </si>
  <si>
    <t>이미 정해진 고용계약기간이 만료되기 때문에</t>
  </si>
  <si>
    <t>묵시적·관행적으로 계약이 종료될 것이기 때문에</t>
  </si>
  <si>
    <t>현재 하는 업무(프로젝트)가 끝나기 때문에</t>
  </si>
  <si>
    <t>현재의 일자리에서 전에 일하던 사람이 복귀하기 때문에</t>
  </si>
  <si>
    <t>특정 계절 동안만 일할 수 있기 때문에</t>
  </si>
  <si>
    <t>적성, 근로조건, 능력 등의 이유로 다른 일자리를 찾을 예정이므로</t>
  </si>
  <si>
    <t>규정, 관행상 퇴직하는 연령에 도달하기 때문에</t>
  </si>
  <si>
    <t>학업, 가족부양, 건강 등의 이유로</t>
  </si>
  <si>
    <t>직장의 경영상 이유 때문에</t>
  </si>
  <si>
    <t>재해 당시와 현재 근로시간의 동일 여부</t>
  </si>
  <si>
    <t>E101013002</t>
  </si>
  <si>
    <t>E101015001</t>
  </si>
  <si>
    <t>재해 당시와 노동조합 유무 및 가입 변화 여부</t>
  </si>
  <si>
    <t>E101016001</t>
  </si>
  <si>
    <t>재해 당시와 부가급여/복리후생 제공 및 혜택 변화 여부1</t>
  </si>
  <si>
    <t>E101016002</t>
  </si>
  <si>
    <t>제공 된다</t>
  </si>
  <si>
    <t>제공되지 않는다</t>
  </si>
  <si>
    <t>E101016003</t>
  </si>
  <si>
    <t>받을 수  있다</t>
  </si>
  <si>
    <t>받을 수  없다</t>
  </si>
  <si>
    <t>E101016004</t>
  </si>
  <si>
    <t>E101016005</t>
  </si>
  <si>
    <t>E101016006</t>
  </si>
  <si>
    <t>E101016007</t>
  </si>
  <si>
    <t>E101016008</t>
  </si>
  <si>
    <t>E101016009</t>
  </si>
  <si>
    <t>E101016010</t>
  </si>
  <si>
    <t>E101016011</t>
  </si>
  <si>
    <t>E101016012</t>
  </si>
  <si>
    <t>E101016013</t>
  </si>
  <si>
    <t>E101016014</t>
  </si>
  <si>
    <t>E101016015</t>
  </si>
  <si>
    <t>E101016016</t>
  </si>
  <si>
    <t>E101016017</t>
  </si>
  <si>
    <t>E101016018</t>
  </si>
  <si>
    <t>E101016019</t>
  </si>
  <si>
    <t>E101016020</t>
  </si>
  <si>
    <t>E101016021</t>
  </si>
  <si>
    <t>E101017001</t>
  </si>
  <si>
    <t>재해 당시와 부가급여/복리후생 제공 및 혜택 변화 여부2</t>
  </si>
  <si>
    <t>E101017002</t>
  </si>
  <si>
    <t>E101017003</t>
  </si>
  <si>
    <t>E101017004</t>
  </si>
  <si>
    <t>E101017005</t>
  </si>
  <si>
    <t>E101017006</t>
  </si>
  <si>
    <t>E101017007</t>
  </si>
  <si>
    <t>E101017008</t>
  </si>
  <si>
    <t>E101017009</t>
  </si>
  <si>
    <t>E101017010</t>
  </si>
  <si>
    <t>E101017011</t>
  </si>
  <si>
    <t>E101017012</t>
  </si>
  <si>
    <t>E101017013</t>
  </si>
  <si>
    <t>E101017014</t>
  </si>
  <si>
    <t>E101017015</t>
  </si>
  <si>
    <t>E101017016</t>
  </si>
  <si>
    <t>E101017017</t>
  </si>
  <si>
    <t>E101017018</t>
  </si>
  <si>
    <t>E101017019</t>
  </si>
  <si>
    <t>E101017020</t>
  </si>
  <si>
    <t>E101017021</t>
  </si>
  <si>
    <t>E101017022</t>
  </si>
  <si>
    <t>E101017023</t>
  </si>
  <si>
    <t>E101017024</t>
  </si>
  <si>
    <t>E101017025</t>
  </si>
  <si>
    <t>E101017026</t>
  </si>
  <si>
    <t>E101017027</t>
  </si>
  <si>
    <t>E101018001</t>
  </si>
  <si>
    <t>재해 당시와 사회보험 가입 상태 변화 여부</t>
  </si>
  <si>
    <t>E101018002</t>
  </si>
  <si>
    <t>E101018003</t>
  </si>
  <si>
    <t>E101018004</t>
  </si>
  <si>
    <t>E101019001</t>
  </si>
  <si>
    <t>현재 일하는 직장</t>
  </si>
  <si>
    <t>E101021001</t>
  </si>
  <si>
    <t>E101023002</t>
  </si>
  <si>
    <t>E101023003</t>
  </si>
  <si>
    <t>E101025001</t>
  </si>
  <si>
    <t>E101026001</t>
  </si>
  <si>
    <t>E101027001</t>
  </si>
  <si>
    <t>E101029001</t>
  </si>
  <si>
    <t>재해 당시와 현재 일하는 장소 변화 여부</t>
  </si>
  <si>
    <t>E101029002</t>
  </si>
  <si>
    <t>E101030001</t>
  </si>
  <si>
    <t>재해 당시와 현재 근무일수 및 근무시간 변화 여부</t>
  </si>
  <si>
    <t>E101030002</t>
  </si>
  <si>
    <t>E101030003</t>
  </si>
  <si>
    <t>E101031002</t>
  </si>
  <si>
    <t>E101031003</t>
  </si>
  <si>
    <t>E101032001</t>
  </si>
  <si>
    <t>재해 당시와 현재 전체 근로자수의 변화 여부</t>
  </si>
  <si>
    <t>E101032002</t>
  </si>
  <si>
    <t>E101033001</t>
  </si>
  <si>
    <t>재해 당시와 현재 사업장 근로자수의 변화 여부</t>
  </si>
  <si>
    <t>E101033002</t>
  </si>
  <si>
    <t>심리상담</t>
  </si>
  <si>
    <t>직장동료화합프로그램(사업주 및 직장동료와의 화합 기회 제공)</t>
  </si>
  <si>
    <t>직업능력평가 및 강화훈련</t>
  </si>
  <si>
    <t>합병증 등 예방관리제도</t>
  </si>
  <si>
    <t>직무지원형 재활보조기기 지원</t>
  </si>
  <si>
    <t>직장복귀지원금</t>
  </si>
  <si>
    <t>직장적응훈련비</t>
  </si>
  <si>
    <t>재활운동비</t>
  </si>
  <si>
    <t>대체인력지원제도</t>
  </si>
  <si>
    <t>사업주 직장복귀계획서 제출제도</t>
  </si>
  <si>
    <t>작업환경개선 지원사업 및 클린사업장 조성사업</t>
  </si>
  <si>
    <t>없음</t>
  </si>
  <si>
    <t>E101035001</t>
  </si>
  <si>
    <t>사업장의 취업규칙 등</t>
  </si>
  <si>
    <t>사업주</t>
  </si>
  <si>
    <t>동료근로자</t>
  </si>
  <si>
    <t>본인</t>
  </si>
  <si>
    <t>근로복지공단 직원</t>
  </si>
  <si>
    <t>E101035002</t>
  </si>
  <si>
    <t>E101035003</t>
  </si>
  <si>
    <t>E101035004</t>
  </si>
  <si>
    <t>E101035005</t>
  </si>
  <si>
    <t>E101037001</t>
  </si>
  <si>
    <t>매우 적극적이었다</t>
  </si>
  <si>
    <t>적극적이었다</t>
  </si>
  <si>
    <t>적극적이지 않았다</t>
  </si>
  <si>
    <t>전혀 적극적이지 않았다</t>
  </si>
  <si>
    <t>E101038001</t>
  </si>
  <si>
    <t>원직장 복귀 후 직무 강도 및 난이도 변화 여부</t>
  </si>
  <si>
    <t>매우 약해졌다</t>
  </si>
  <si>
    <t>약해졌다</t>
  </si>
  <si>
    <t>동일하다</t>
  </si>
  <si>
    <t>강해졌다</t>
  </si>
  <si>
    <t>매우 강해졌다</t>
  </si>
  <si>
    <t>원직장 복귀 과정에서 어려움 느낀 정도</t>
  </si>
  <si>
    <t>전혀 그렇지 않다</t>
  </si>
  <si>
    <t>매우 그렇다</t>
  </si>
  <si>
    <t>E101039002</t>
  </si>
  <si>
    <t>복귀 과정에서 어려움 느낀 이유1</t>
  </si>
  <si>
    <t>오랜만에 일을 하려고 하니까 낯설어서 적응하기 힘들었다</t>
  </si>
  <si>
    <t>산업재해로 인한 신체 장해로 인하여 맡은 업무를 수행하기 힘들었다</t>
  </si>
  <si>
    <t>장해가 있는 나를 배려하는 회사의 편의시설이 부족하여 힘들었다</t>
  </si>
  <si>
    <t>임금 등 근무조건이 재해 이전에 비해 나빠져서 힘들었다</t>
  </si>
  <si>
    <t>사업주나 관리자와의 갈등으로 힘들었다</t>
  </si>
  <si>
    <t>직장 동료와의 갈등으로 힘들었다</t>
  </si>
  <si>
    <t>E101039003</t>
  </si>
  <si>
    <t>복귀 과정에서 어려움 느낀 이유2</t>
  </si>
  <si>
    <t>E101039004</t>
  </si>
  <si>
    <t>복귀 과정에서 어려움 느낀 이유3</t>
  </si>
  <si>
    <t>E101039005</t>
  </si>
  <si>
    <t>복귀 과정에서 어려움 느낀 이유4</t>
  </si>
  <si>
    <t>E101039006</t>
  </si>
  <si>
    <t>복귀 과정에서 어려움 느낀 이유5</t>
  </si>
  <si>
    <t>E101039007</t>
  </si>
  <si>
    <t>복귀 과정에서 어려움 느낀 이유6</t>
  </si>
  <si>
    <t>복귀 과정에서 어려움 느낀 이유7</t>
  </si>
  <si>
    <t>복귀 과정에서 어려움 느낀 이유(기타)</t>
  </si>
  <si>
    <t>E101040001</t>
  </si>
  <si>
    <t>작업장 개조</t>
  </si>
  <si>
    <t>별도수당 등 금전적 지원</t>
  </si>
  <si>
    <t>작업시간 단축</t>
  </si>
  <si>
    <t>직무능력향상 교육기회 제공</t>
  </si>
  <si>
    <t>근무시간 내 병원진료 허용</t>
  </si>
  <si>
    <t>회사 내 편의시설 설치</t>
  </si>
  <si>
    <t>업무조정 및 전환</t>
  </si>
  <si>
    <t>E101040002</t>
  </si>
  <si>
    <t>E101040003</t>
  </si>
  <si>
    <t>E101040004</t>
  </si>
  <si>
    <t>E101040005</t>
  </si>
  <si>
    <t>E101040006</t>
  </si>
  <si>
    <t>E101040007</t>
  </si>
  <si>
    <t>E101041001</t>
  </si>
  <si>
    <t>매우 원만하다</t>
  </si>
  <si>
    <t>원만하다</t>
  </si>
  <si>
    <t>원만하지 못하다</t>
  </si>
  <si>
    <t>전혀 원만하지 못하다</t>
  </si>
  <si>
    <t>E101042001</t>
  </si>
  <si>
    <t>그렇지  않다</t>
  </si>
  <si>
    <t>보통  이다</t>
  </si>
  <si>
    <t>매우  그렇다</t>
  </si>
  <si>
    <t>E101042002</t>
  </si>
  <si>
    <t>E101043001</t>
  </si>
  <si>
    <t>E101043002</t>
  </si>
  <si>
    <t>E101043003</t>
  </si>
  <si>
    <t>E101044001</t>
  </si>
  <si>
    <t>E101044002</t>
  </si>
  <si>
    <t>E101044003</t>
  </si>
  <si>
    <t>E101044004</t>
  </si>
  <si>
    <t>E101044005</t>
  </si>
  <si>
    <t>E101045001</t>
  </si>
  <si>
    <t>직장내 본인의 산재근로자 인지여부</t>
  </si>
  <si>
    <t>사측과 동료 모두 알고 있다(있을 것이다)</t>
  </si>
  <si>
    <t>사측만 알고 있다(있을 것이다)</t>
  </si>
  <si>
    <t>동료만 알고 있다(있을 것이다)</t>
  </si>
  <si>
    <t>아무도 모른다(모를 것이다)</t>
  </si>
  <si>
    <t>E101046001</t>
  </si>
  <si>
    <t>일자리 만족도 - 임금 또는 소득</t>
  </si>
  <si>
    <t>해당없음</t>
  </si>
  <si>
    <t>E101046002</t>
  </si>
  <si>
    <t>일자리 만족도 - 고용의 안정성</t>
  </si>
  <si>
    <t>E101046003</t>
  </si>
  <si>
    <t>일자리 만족도 - 하고 있는 일의 내용</t>
  </si>
  <si>
    <t>E101046004</t>
  </si>
  <si>
    <t>일자리 만족도 - 근로환경(사업장의 안전)</t>
  </si>
  <si>
    <t>E101046005</t>
  </si>
  <si>
    <t>일자리 만족도 - 근로환경(쾌적한 작업현장)</t>
  </si>
  <si>
    <t>E101046006</t>
  </si>
  <si>
    <t>일자리 만족도 - 근로시간</t>
  </si>
  <si>
    <t>E101046007</t>
  </si>
  <si>
    <t>일자리 만족도 - 개인의 발전가능성</t>
  </si>
  <si>
    <t>E101046008</t>
  </si>
  <si>
    <t>일자리 만족도 - 의사소통 및 인간관계</t>
  </si>
  <si>
    <t>E101046009</t>
  </si>
  <si>
    <t>일자리 만족도 - 인사고과의 공정성</t>
  </si>
  <si>
    <t>E101046010</t>
  </si>
  <si>
    <t>일자리 만족도 - 복리후생</t>
  </si>
  <si>
    <t>E101046011</t>
  </si>
  <si>
    <t>일자리 만족도 - 일과 생활균형</t>
  </si>
  <si>
    <t>E101046012</t>
  </si>
  <si>
    <t>일자리 만족도 - 전반적 만족도</t>
  </si>
  <si>
    <t>신체적 능력저하, 후유증, 질병 등 건강문제</t>
  </si>
  <si>
    <t>회사 내 인간관계 문제(사업주, 상사, 동료 등과의 갈등, 괴롭힘, 차별 등)</t>
  </si>
  <si>
    <t>직장의 파산, 폐업 휴업으로 인해</t>
  </si>
  <si>
    <t>정리해고, 권고사직, 명예퇴직</t>
  </si>
  <si>
    <t>정년퇴직, 연로</t>
  </si>
  <si>
    <t>계약 기간 종료, 임시적 일자리, 계절적 일의 완료</t>
  </si>
  <si>
    <t>일거리가 없거나 적어서</t>
  </si>
  <si>
    <t>소득 또는 보수가 적어서</t>
  </si>
  <si>
    <t>근로시간 또는 근로환경이 나빠서</t>
  </si>
  <si>
    <t>적성, 지식, 기능 등이 맞지 않아서</t>
  </si>
  <si>
    <t>더 좋은 일자리가 있어서</t>
  </si>
  <si>
    <t>자기(가족)사업을 새로 하려고</t>
  </si>
  <si>
    <t>회사(전근·발령) 또는 우리 집이 이사하여 거리가 멀어져서</t>
  </si>
  <si>
    <t>결혼, 출산, 육아, 가족간병 등 가족적 이유로</t>
  </si>
  <si>
    <t>학업, 군입대 등의 이유로</t>
  </si>
  <si>
    <t>E101047003</t>
  </si>
  <si>
    <t>현재 일자리 그만두고자 하는 이유가 산업재해 기인여부</t>
  </si>
  <si>
    <t>E101048001</t>
  </si>
  <si>
    <t>임금근로</t>
  </si>
  <si>
    <t>자영업(사업)</t>
  </si>
  <si>
    <t>일을 하고 싶은 마음이 없음</t>
  </si>
  <si>
    <t>EMP016</t>
    <phoneticPr fontId="8" type="noConversion"/>
  </si>
  <si>
    <t>EMP016=1</t>
  </si>
  <si>
    <t>EMP016=1</t>
    <phoneticPr fontId="5" type="noConversion"/>
  </si>
  <si>
    <t>E101001002</t>
    <phoneticPr fontId="5" type="noConversion"/>
  </si>
  <si>
    <t>E101001002=98, 99</t>
    <phoneticPr fontId="5" type="noConversion"/>
  </si>
  <si>
    <t>E101002001</t>
    <phoneticPr fontId="5" type="noConversion"/>
  </si>
  <si>
    <t>E101002001=2</t>
  </si>
  <si>
    <t>E101002001=2</t>
    <phoneticPr fontId="5" type="noConversion"/>
  </si>
  <si>
    <t>E101002004</t>
    <phoneticPr fontId="5" type="noConversion"/>
  </si>
  <si>
    <t>E101002004=3</t>
    <phoneticPr fontId="5" type="noConversion"/>
  </si>
  <si>
    <t>E101002001=3</t>
    <phoneticPr fontId="5" type="noConversion"/>
  </si>
  <si>
    <t>E101002005</t>
    <phoneticPr fontId="5" type="noConversion"/>
  </si>
  <si>
    <t>E101002005=6</t>
    <phoneticPr fontId="5" type="noConversion"/>
  </si>
  <si>
    <t>E101003006=5</t>
    <phoneticPr fontId="5" type="noConversion"/>
  </si>
  <si>
    <t>E101003001</t>
    <phoneticPr fontId="5" type="noConversion"/>
  </si>
  <si>
    <t>E101003001=2</t>
    <phoneticPr fontId="5" type="noConversion"/>
  </si>
  <si>
    <t>E101007001</t>
    <phoneticPr fontId="5" type="noConversion"/>
  </si>
  <si>
    <t>현재 업무 적응 시 장애 요인(기타)</t>
    <phoneticPr fontId="5" type="noConversion"/>
  </si>
  <si>
    <t>E101007001=8</t>
    <phoneticPr fontId="5" type="noConversion"/>
  </si>
  <si>
    <t>E101002004t</t>
  </si>
  <si>
    <t>E101002005t</t>
  </si>
  <si>
    <t>E101004001t</t>
  </si>
  <si>
    <t>E101007001t</t>
  </si>
  <si>
    <t>E101011003t</t>
  </si>
  <si>
    <t>E101014002t</t>
  </si>
  <si>
    <t>E101015004t</t>
  </si>
  <si>
    <t>E101023001t</t>
  </si>
  <si>
    <t>E101035006t</t>
  </si>
  <si>
    <t>E101036001t</t>
  </si>
  <si>
    <t>E101039008t</t>
  </si>
  <si>
    <t>E101040008t</t>
  </si>
  <si>
    <t>E101047002t</t>
  </si>
  <si>
    <t>E101008001</t>
    <phoneticPr fontId="5" type="noConversion"/>
  </si>
  <si>
    <t>고용계약기간</t>
    <phoneticPr fontId="5" type="noConversion"/>
  </si>
  <si>
    <t>E101008001=1</t>
  </si>
  <si>
    <t>E101008001=1</t>
    <phoneticPr fontId="5" type="noConversion"/>
  </si>
  <si>
    <t>E101008001=2</t>
    <phoneticPr fontId="5" type="noConversion"/>
  </si>
  <si>
    <t>E101008001=2</t>
  </si>
  <si>
    <t>E101009001</t>
    <phoneticPr fontId="5" type="noConversion"/>
  </si>
  <si>
    <t>-</t>
    <phoneticPr fontId="5" type="noConversion"/>
  </si>
  <si>
    <t xml:space="preserve">E101008001=1 or
E101009001=2 </t>
    <phoneticPr fontId="5" type="noConversion"/>
  </si>
  <si>
    <t>E101010001</t>
    <phoneticPr fontId="5" type="noConversion"/>
  </si>
  <si>
    <t>E101010001=1</t>
    <phoneticPr fontId="5" type="noConversion"/>
  </si>
  <si>
    <t>E101010001=2</t>
  </si>
  <si>
    <t>E101010001=2</t>
    <phoneticPr fontId="5" type="noConversion"/>
  </si>
  <si>
    <t>E101011001</t>
    <phoneticPr fontId="5" type="noConversion"/>
  </si>
  <si>
    <t>E101011001=1</t>
    <phoneticPr fontId="5" type="noConversion"/>
  </si>
  <si>
    <t>E101011003</t>
    <phoneticPr fontId="5" type="noConversion"/>
  </si>
  <si>
    <t>E101011003=11</t>
    <phoneticPr fontId="5" type="noConversion"/>
  </si>
  <si>
    <t>EMP016=1</t>
    <phoneticPr fontId="5" type="noConversion"/>
  </si>
  <si>
    <t>E101014001</t>
    <phoneticPr fontId="5" type="noConversion"/>
  </si>
  <si>
    <t>E101014001=1</t>
    <phoneticPr fontId="5" type="noConversion"/>
  </si>
  <si>
    <t>E101014002</t>
    <phoneticPr fontId="5" type="noConversion"/>
  </si>
  <si>
    <t>E101014002=6</t>
    <phoneticPr fontId="5" type="noConversion"/>
  </si>
  <si>
    <t>E101015002</t>
    <phoneticPr fontId="5" type="noConversion"/>
  </si>
  <si>
    <t>E101015002=1</t>
    <phoneticPr fontId="5" type="noConversion"/>
  </si>
  <si>
    <t>E101015003</t>
    <phoneticPr fontId="5" type="noConversion"/>
  </si>
  <si>
    <t>E101015003=2</t>
    <phoneticPr fontId="5" type="noConversion"/>
  </si>
  <si>
    <t>E101015004</t>
    <phoneticPr fontId="5" type="noConversion"/>
  </si>
  <si>
    <t>E101015004=5</t>
    <phoneticPr fontId="5" type="noConversion"/>
  </si>
  <si>
    <t>제공여부-개인의료, 상해보험료지원</t>
    <phoneticPr fontId="5" type="noConversion"/>
  </si>
  <si>
    <t>혜택여부-개인의료, 상해보험료지원</t>
    <phoneticPr fontId="5" type="noConversion"/>
  </si>
  <si>
    <t>E101020001</t>
    <phoneticPr fontId="5" type="noConversion"/>
  </si>
  <si>
    <t>E101020001=1</t>
    <phoneticPr fontId="5" type="noConversion"/>
  </si>
  <si>
    <t>E101023001</t>
    <phoneticPr fontId="5" type="noConversion"/>
  </si>
  <si>
    <t>E101023001=7</t>
    <phoneticPr fontId="5" type="noConversion"/>
  </si>
  <si>
    <t>E101023001=4</t>
    <phoneticPr fontId="5" type="noConversion"/>
  </si>
  <si>
    <t>E101023001=5</t>
    <phoneticPr fontId="5" type="noConversion"/>
  </si>
  <si>
    <t>E101023001=6, 7</t>
    <phoneticPr fontId="5" type="noConversion"/>
  </si>
  <si>
    <t>E101024001</t>
    <phoneticPr fontId="5" type="noConversion"/>
  </si>
  <si>
    <t>E101023001&lt;6 or
E101024001=1</t>
    <phoneticPr fontId="5" type="noConversion"/>
  </si>
  <si>
    <t>E101031001</t>
    <phoneticPr fontId="5" type="noConversion"/>
  </si>
  <si>
    <t>E101031001=1</t>
    <phoneticPr fontId="5" type="noConversion"/>
  </si>
  <si>
    <t>E101034001</t>
    <phoneticPr fontId="5" type="noConversion"/>
  </si>
  <si>
    <t>E101034001=12</t>
    <phoneticPr fontId="5" type="noConversion"/>
  </si>
  <si>
    <t>98, 99</t>
    <phoneticPr fontId="5" type="noConversion"/>
  </si>
  <si>
    <t>E101035006</t>
    <phoneticPr fontId="5" type="noConversion"/>
  </si>
  <si>
    <t>E101035001~E101035006=6</t>
    <phoneticPr fontId="5" type="noConversion"/>
  </si>
  <si>
    <t>E101036001</t>
    <phoneticPr fontId="5" type="noConversion"/>
  </si>
  <si>
    <t>E101036001=12</t>
    <phoneticPr fontId="5" type="noConversion"/>
  </si>
  <si>
    <t>E101039001</t>
    <phoneticPr fontId="5" type="noConversion"/>
  </si>
  <si>
    <t>E101039008</t>
    <phoneticPr fontId="5" type="noConversion"/>
  </si>
  <si>
    <t>E101039001~E101039008=7</t>
    <phoneticPr fontId="5" type="noConversion"/>
  </si>
  <si>
    <t>E101039001&gt;3</t>
    <phoneticPr fontId="5" type="noConversion"/>
  </si>
  <si>
    <t>E101040008</t>
    <phoneticPr fontId="5" type="noConversion"/>
  </si>
  <si>
    <t>E101040001~E101040008=7</t>
    <phoneticPr fontId="5" type="noConversion"/>
  </si>
  <si>
    <t>E101047001</t>
    <phoneticPr fontId="5" type="noConversion"/>
  </si>
  <si>
    <t>E101047001=2</t>
  </si>
  <si>
    <t>E101047001=2</t>
    <phoneticPr fontId="5" type="noConversion"/>
  </si>
  <si>
    <t>E101047002</t>
    <phoneticPr fontId="5" type="noConversion"/>
  </si>
  <si>
    <t>E101047002=16</t>
    <phoneticPr fontId="5" type="noConversion"/>
  </si>
  <si>
    <t>E201001001</t>
  </si>
  <si>
    <t>E201001002</t>
  </si>
  <si>
    <t>E201002001</t>
  </si>
  <si>
    <t>현재 일자리 입사일(년)</t>
  </si>
  <si>
    <t>현재 일자리 입사일(월)</t>
  </si>
  <si>
    <t>현재 일자리 입사일(계절)</t>
  </si>
  <si>
    <t>E201003001</t>
  </si>
  <si>
    <t>현재 업무 시작일(년)</t>
  </si>
  <si>
    <t>E201003002</t>
  </si>
  <si>
    <t>현재 업무 시작일(월)</t>
  </si>
  <si>
    <t>현재 업무 시작일(계절)</t>
  </si>
  <si>
    <t>E201004001</t>
  </si>
  <si>
    <t>E201004002</t>
  </si>
  <si>
    <t>E201004003</t>
  </si>
  <si>
    <t>E201004004</t>
  </si>
  <si>
    <t>E201005001</t>
  </si>
  <si>
    <t>E201006001</t>
  </si>
  <si>
    <t>현재 업무 적응 시 장애 요인(기타)</t>
  </si>
  <si>
    <t>사업장 유형</t>
  </si>
  <si>
    <t>민간 회사 또는 개인사업체</t>
  </si>
  <si>
    <t>정부 외 공공기관(정부투자, 출자기관, 정부출연기관, 정부보조위탁기관, 자회사, 재출연</t>
  </si>
  <si>
    <t>정부기관(공무원, 군인 등)</t>
  </si>
  <si>
    <t>(재단, 사단)법인단체</t>
  </si>
  <si>
    <t>E201007001t</t>
  </si>
  <si>
    <t>사업장 유형(기타)</t>
  </si>
  <si>
    <t>취업하게 된 경로</t>
  </si>
  <si>
    <t>공공기관의 취업알선(온라인 사이트 포함)</t>
  </si>
  <si>
    <t>민간기관의 취업알선(온라인 사이트 포함)</t>
  </si>
  <si>
    <t>학교의 소개 및 추천</t>
  </si>
  <si>
    <t>직업훈련기관의 소개 및 추천</t>
  </si>
  <si>
    <t>취업박람회 등의 행사 참여</t>
  </si>
  <si>
    <t>가족, 친구, 선후배 등 주변 지인의 소개나 추천</t>
  </si>
  <si>
    <t>TV, 라디오, 신문, 취업정보지 등의 구직광고를 통해</t>
  </si>
  <si>
    <t>직접 사업체 방문</t>
  </si>
  <si>
    <t>전 일자리에 업무상 알게 된 사람을 통해</t>
  </si>
  <si>
    <t>E201008001t</t>
  </si>
  <si>
    <t>취업하게 된 경로(기타)</t>
  </si>
  <si>
    <t>채용방법</t>
  </si>
  <si>
    <t>공개채용</t>
  </si>
  <si>
    <t>특별채용</t>
  </si>
  <si>
    <t>장애인구분모집</t>
  </si>
  <si>
    <t>별도의 채용과정이 없었음(지인, 직업소개소 등의 소개)</t>
  </si>
  <si>
    <t>E201009001t</t>
  </si>
  <si>
    <t>채용방법(기타)</t>
  </si>
  <si>
    <t>E201010001</t>
  </si>
  <si>
    <t>재취업 일자리 선택시, 고려사항1</t>
  </si>
  <si>
    <t>임금 또는 소득</t>
  </si>
  <si>
    <t>일의 양(노동강도)</t>
  </si>
  <si>
    <t>근로시간</t>
  </si>
  <si>
    <t>능력에 맞는 일(경력, 기술, 자격 등)</t>
  </si>
  <si>
    <t>고용 안정성</t>
  </si>
  <si>
    <t>산재근로자에 대한 이해 여부</t>
  </si>
  <si>
    <t>대인관계(상사, 동료, 직원 등)</t>
  </si>
  <si>
    <t>근로환경(사업장 안전, 쾌적한 작업현장 등)</t>
  </si>
  <si>
    <t>이동거리(출퇴근거리 등)</t>
  </si>
  <si>
    <t>복리후생</t>
  </si>
  <si>
    <t>삶의 비전이나 꿈</t>
  </si>
  <si>
    <t>일자리의 발전가능성</t>
  </si>
  <si>
    <t>재취업 일자리 선택시, 고려사항2</t>
  </si>
  <si>
    <t>재취업 일자리 선택시, 고려사항(기타)</t>
  </si>
  <si>
    <t>E201011001</t>
  </si>
  <si>
    <t>E201012003</t>
  </si>
  <si>
    <t>근로계약 연장 또는 갱신 여부</t>
  </si>
  <si>
    <t>E201012004</t>
  </si>
  <si>
    <t>E201014002</t>
  </si>
  <si>
    <t>E201015002</t>
  </si>
  <si>
    <t>E201015003t</t>
  </si>
  <si>
    <t>E201017001</t>
  </si>
  <si>
    <t>E201018002t</t>
  </si>
  <si>
    <t>E201019002</t>
  </si>
  <si>
    <t>E201019003</t>
  </si>
  <si>
    <t>E201019003t</t>
  </si>
  <si>
    <t>E201020001</t>
  </si>
  <si>
    <t>제공된다</t>
  </si>
  <si>
    <t>받을 수 있다</t>
  </si>
  <si>
    <t>받을 수 없다</t>
  </si>
  <si>
    <t>E201020003</t>
  </si>
  <si>
    <t>E201020004</t>
  </si>
  <si>
    <t>E201020005</t>
  </si>
  <si>
    <t>E201020006</t>
  </si>
  <si>
    <t>E201020007</t>
  </si>
  <si>
    <t>E201020008</t>
  </si>
  <si>
    <t>E201020009</t>
  </si>
  <si>
    <t>E201020010</t>
  </si>
  <si>
    <t>E201020011</t>
  </si>
  <si>
    <t>E201020012</t>
  </si>
  <si>
    <t>E201020013</t>
  </si>
  <si>
    <t>E201020014</t>
  </si>
  <si>
    <t>E201020015</t>
  </si>
  <si>
    <t>E201020016</t>
  </si>
  <si>
    <t>E201020017</t>
  </si>
  <si>
    <t>E201020018</t>
  </si>
  <si>
    <t>E201020019</t>
  </si>
  <si>
    <t>E201020020</t>
  </si>
  <si>
    <t>E201020021</t>
  </si>
  <si>
    <t>E201020022</t>
  </si>
  <si>
    <t>E201020023</t>
  </si>
  <si>
    <t>E201020024</t>
  </si>
  <si>
    <t>E201020025</t>
  </si>
  <si>
    <t>E201020026</t>
  </si>
  <si>
    <t>E201020027</t>
  </si>
  <si>
    <t>E201020028</t>
  </si>
  <si>
    <t>E201020029</t>
  </si>
  <si>
    <t>E201020030</t>
  </si>
  <si>
    <t>E201020031</t>
  </si>
  <si>
    <t>E201020032</t>
  </si>
  <si>
    <t>E201020033</t>
  </si>
  <si>
    <t>E201020034</t>
  </si>
  <si>
    <t>E201020035</t>
  </si>
  <si>
    <t>E201020036</t>
  </si>
  <si>
    <t>E201020037</t>
  </si>
  <si>
    <t>E201020038</t>
  </si>
  <si>
    <t>E201020039</t>
  </si>
  <si>
    <t>E201020040</t>
  </si>
  <si>
    <t>E201020041</t>
  </si>
  <si>
    <t>E201020042</t>
  </si>
  <si>
    <t>E201020043</t>
  </si>
  <si>
    <t>E201020044</t>
  </si>
  <si>
    <t>E201020045</t>
  </si>
  <si>
    <t>E201020046</t>
  </si>
  <si>
    <t>E201021001</t>
  </si>
  <si>
    <t>E201021002</t>
  </si>
  <si>
    <t>E201021003</t>
  </si>
  <si>
    <t>E201022001</t>
  </si>
  <si>
    <t>E201024001</t>
  </si>
  <si>
    <t>E201026001t</t>
  </si>
  <si>
    <t>E201026002</t>
  </si>
  <si>
    <t>E201026003</t>
  </si>
  <si>
    <t>E201027001</t>
  </si>
  <si>
    <t>E201028001</t>
  </si>
  <si>
    <t>E201030001</t>
  </si>
  <si>
    <t>E201032001</t>
  </si>
  <si>
    <t>E201033001</t>
  </si>
  <si>
    <t>E201033002</t>
  </si>
  <si>
    <t>E201034002</t>
  </si>
  <si>
    <t>E201034003</t>
  </si>
  <si>
    <t>E201035001</t>
  </si>
  <si>
    <t>E201036001</t>
  </si>
  <si>
    <t>재취업에 가장 도움이 된 프로그램</t>
  </si>
  <si>
    <t>직장 복귀 지원에 대한 상담</t>
  </si>
  <si>
    <t>직업훈련</t>
  </si>
  <si>
    <t>취업 알선</t>
  </si>
  <si>
    <t>기술 습득 기간동안 생활보장을 위한 생활비 융자</t>
  </si>
  <si>
    <t>E201037001t</t>
  </si>
  <si>
    <t>재취업에 가장 도움이 된 프로그램(기타)</t>
  </si>
  <si>
    <t>E201038001</t>
  </si>
  <si>
    <t>재취업에 큰 역할을 한 사람/제도1</t>
  </si>
  <si>
    <t>E201038002</t>
  </si>
  <si>
    <t>재취업에 큰 역할을 한 사람/제도2</t>
  </si>
  <si>
    <t>E201038003</t>
  </si>
  <si>
    <t>재취업에 큰 역할을 한 사람/제도3</t>
  </si>
  <si>
    <t>E201038004</t>
  </si>
  <si>
    <t>재취업에 큰 역할을 한 사람/제도4</t>
  </si>
  <si>
    <t>E201038005</t>
  </si>
  <si>
    <t>재취업에 큰 역할을 한 사람/제도5</t>
  </si>
  <si>
    <t>재취업에 큰 역할을 한 사람/제도6</t>
  </si>
  <si>
    <t>E201038006t</t>
  </si>
  <si>
    <t>재취업에 큰 역할을 한 사람/제도(기타)</t>
  </si>
  <si>
    <t>E201039001</t>
  </si>
  <si>
    <t>재해 당시와 현재 직무 강도 및 난이도 변화 정도</t>
  </si>
  <si>
    <t>재취업 과정에서 어려움 느낀 정도</t>
  </si>
  <si>
    <t>E201040002</t>
  </si>
  <si>
    <t>재취업 과정에서 어려움 느낀 이유1</t>
  </si>
  <si>
    <t>사업주나 관리자와의 갈등</t>
  </si>
  <si>
    <t>직장 동료와의 갈등</t>
  </si>
  <si>
    <t>E201040003</t>
  </si>
  <si>
    <t>재취업 과정에서 어려움 느낀 이유2</t>
  </si>
  <si>
    <t>E201040004</t>
  </si>
  <si>
    <t>재취업 과정에서 어려움 느낀 이유3</t>
  </si>
  <si>
    <t>E201040005</t>
  </si>
  <si>
    <t>재취업 과정에서 어려움 느낀 이유4</t>
  </si>
  <si>
    <t>E201040006</t>
  </si>
  <si>
    <t>재취업 과정에서 어려움 느낀 이유5</t>
  </si>
  <si>
    <t>E201040007</t>
  </si>
  <si>
    <t>재취업 과정에서 어려움 느낀 이유6</t>
  </si>
  <si>
    <t>재취업 과정에서 어려움 느낀 이유7</t>
  </si>
  <si>
    <t>E201040008t</t>
  </si>
  <si>
    <t>재취업 과정에서 어려움 느낀 이유(기타)</t>
  </si>
  <si>
    <t>E201041001</t>
  </si>
  <si>
    <t>E201041002</t>
  </si>
  <si>
    <t>E201041003</t>
  </si>
  <si>
    <t>E201041004</t>
  </si>
  <si>
    <t>E201041005</t>
  </si>
  <si>
    <t>E201041006</t>
  </si>
  <si>
    <t>E201041007</t>
  </si>
  <si>
    <t>E201041008t</t>
  </si>
  <si>
    <t>E201042001</t>
  </si>
  <si>
    <t>E201043001</t>
  </si>
  <si>
    <t>전혀  그렇지 않다</t>
  </si>
  <si>
    <t>보통 이다</t>
  </si>
  <si>
    <t>E201043002</t>
  </si>
  <si>
    <t>E201044001</t>
  </si>
  <si>
    <t>E201044002</t>
  </si>
  <si>
    <t>E201044003</t>
  </si>
  <si>
    <t>E201045001</t>
  </si>
  <si>
    <t>E201045002</t>
  </si>
  <si>
    <t>E201045003</t>
  </si>
  <si>
    <t>E201045004</t>
  </si>
  <si>
    <t>E201045005</t>
  </si>
  <si>
    <t>E201046001</t>
  </si>
  <si>
    <t>E201047002</t>
  </si>
  <si>
    <t>E201047003</t>
  </si>
  <si>
    <t>E201047004</t>
  </si>
  <si>
    <t>E201047005</t>
  </si>
  <si>
    <t>E201047006</t>
  </si>
  <si>
    <t>E201047007</t>
  </si>
  <si>
    <t>E201047008</t>
  </si>
  <si>
    <t>E201047009</t>
  </si>
  <si>
    <t>E201047010</t>
  </si>
  <si>
    <t>E201047011</t>
  </si>
  <si>
    <t>E201047012</t>
  </si>
  <si>
    <t>직장의 파산, 폐업, 휴업으로 인해</t>
  </si>
  <si>
    <t>계약기간 종료, 임시적 일자리, 계절적 일의 완료</t>
  </si>
  <si>
    <t>E201048002t</t>
  </si>
  <si>
    <t>E201048003</t>
  </si>
  <si>
    <t>E201049001</t>
  </si>
  <si>
    <t>EMP016=2</t>
  </si>
  <si>
    <t>EMP016=2</t>
    <phoneticPr fontId="5" type="noConversion"/>
  </si>
  <si>
    <t>E101016002=1</t>
  </si>
  <si>
    <t>E101016004=1</t>
  </si>
  <si>
    <t>E101016006=1</t>
  </si>
  <si>
    <t>E101016008=1</t>
  </si>
  <si>
    <t>E101016010=1</t>
  </si>
  <si>
    <t>E101016012=1</t>
  </si>
  <si>
    <t>E101016014=1</t>
  </si>
  <si>
    <t>E101016016=1</t>
  </si>
  <si>
    <t>E101016018=1</t>
  </si>
  <si>
    <t>E101016020=1</t>
  </si>
  <si>
    <t>E101017002=1</t>
  </si>
  <si>
    <t>E101017004=1</t>
  </si>
  <si>
    <t>E101017006=1</t>
  </si>
  <si>
    <t>E101017008=1</t>
  </si>
  <si>
    <t>E101017010=1</t>
  </si>
  <si>
    <t>E101017012=1</t>
  </si>
  <si>
    <t>E101017014=1</t>
  </si>
  <si>
    <t>E101017016=1</t>
  </si>
  <si>
    <t>E101017018=1</t>
  </si>
  <si>
    <t>E101017020=1</t>
  </si>
  <si>
    <t>E101017022=1</t>
  </si>
  <si>
    <t>E101017024=1</t>
  </si>
  <si>
    <t>E101017026=1</t>
  </si>
  <si>
    <t>E201002002</t>
    <phoneticPr fontId="5" type="noConversion"/>
  </si>
  <si>
    <t>E201002002=98, 99</t>
    <phoneticPr fontId="5" type="noConversion"/>
  </si>
  <si>
    <t>E201002003</t>
    <phoneticPr fontId="5" type="noConversion"/>
  </si>
  <si>
    <t>E201002003=98, 99</t>
    <phoneticPr fontId="5" type="noConversion"/>
  </si>
  <si>
    <t>E201006002</t>
    <phoneticPr fontId="5" type="noConversion"/>
  </si>
  <si>
    <t>E201006002=8</t>
    <phoneticPr fontId="5" type="noConversion"/>
  </si>
  <si>
    <t>E201007001</t>
    <phoneticPr fontId="5" type="noConversion"/>
  </si>
  <si>
    <t>E201007001=9</t>
    <phoneticPr fontId="5" type="noConversion"/>
  </si>
  <si>
    <t>E201008001</t>
    <phoneticPr fontId="5" type="noConversion"/>
  </si>
  <si>
    <t>E201008001=10</t>
    <phoneticPr fontId="5" type="noConversion"/>
  </si>
  <si>
    <t>E201009001</t>
    <phoneticPr fontId="5" type="noConversion"/>
  </si>
  <si>
    <t>E201009001=4</t>
    <phoneticPr fontId="5" type="noConversion"/>
  </si>
  <si>
    <t>E201010002</t>
    <phoneticPr fontId="5" type="noConversion"/>
  </si>
  <si>
    <t>E201010002=13</t>
    <phoneticPr fontId="5" type="noConversion"/>
  </si>
  <si>
    <t>E201012001</t>
    <phoneticPr fontId="5" type="noConversion"/>
  </si>
  <si>
    <t>E201012001=1</t>
  </si>
  <si>
    <t>E201012001=1</t>
    <phoneticPr fontId="5" type="noConversion"/>
  </si>
  <si>
    <t>E201012001=2</t>
  </si>
  <si>
    <t>E201012001=2</t>
    <phoneticPr fontId="5" type="noConversion"/>
  </si>
  <si>
    <t>E201013001</t>
    <phoneticPr fontId="5" type="noConversion"/>
  </si>
  <si>
    <t>E201012001=1 or
E201013001=2</t>
    <phoneticPr fontId="5" type="noConversion"/>
  </si>
  <si>
    <t>E201014001</t>
    <phoneticPr fontId="5" type="noConversion"/>
  </si>
  <si>
    <t>E201014001=1</t>
    <phoneticPr fontId="5" type="noConversion"/>
  </si>
  <si>
    <t>E201015001</t>
    <phoneticPr fontId="5" type="noConversion"/>
  </si>
  <si>
    <t>E201015001=1</t>
    <phoneticPr fontId="5" type="noConversion"/>
  </si>
  <si>
    <t>E201014001=2</t>
  </si>
  <si>
    <t>E201014001=2</t>
    <phoneticPr fontId="5" type="noConversion"/>
  </si>
  <si>
    <t>E201015003</t>
    <phoneticPr fontId="5" type="noConversion"/>
  </si>
  <si>
    <t>E201015003=11</t>
    <phoneticPr fontId="5" type="noConversion"/>
  </si>
  <si>
    <t>E201018002</t>
    <phoneticPr fontId="5" type="noConversion"/>
  </si>
  <si>
    <t>E201018002=6</t>
    <phoneticPr fontId="5" type="noConversion"/>
  </si>
  <si>
    <t>E201018001</t>
    <phoneticPr fontId="5" type="noConversion"/>
  </si>
  <si>
    <t>E201018001=1</t>
    <phoneticPr fontId="5" type="noConversion"/>
  </si>
  <si>
    <t>E201019001</t>
    <phoneticPr fontId="5" type="noConversion"/>
  </si>
  <si>
    <t>E201019001=1</t>
    <phoneticPr fontId="5" type="noConversion"/>
  </si>
  <si>
    <t>E201019002=2</t>
    <phoneticPr fontId="5" type="noConversion"/>
  </si>
  <si>
    <t>E201019003=5</t>
    <phoneticPr fontId="5" type="noConversion"/>
  </si>
  <si>
    <t>E201023001</t>
    <phoneticPr fontId="5" type="noConversion"/>
  </si>
  <si>
    <t>E201023001=1</t>
    <phoneticPr fontId="5" type="noConversion"/>
  </si>
  <si>
    <t>-</t>
  </si>
  <si>
    <t>-</t>
    <phoneticPr fontId="5" type="noConversion"/>
  </si>
  <si>
    <t>EMP016=2</t>
    <phoneticPr fontId="5" type="noConversion"/>
  </si>
  <si>
    <t>E201026001</t>
    <phoneticPr fontId="5" type="noConversion"/>
  </si>
  <si>
    <t>E201026001=7</t>
    <phoneticPr fontId="5" type="noConversion"/>
  </si>
  <si>
    <t>EMP016=4</t>
  </si>
  <si>
    <t>EMP016=4</t>
    <phoneticPr fontId="5" type="noConversion"/>
  </si>
  <si>
    <t>EMP016=5</t>
  </si>
  <si>
    <t>EMP016=5</t>
    <phoneticPr fontId="5" type="noConversion"/>
  </si>
  <si>
    <t>E201026001&gt;5</t>
    <phoneticPr fontId="5" type="noConversion"/>
  </si>
  <si>
    <t>E201026001&lt;6</t>
    <phoneticPr fontId="5" type="noConversion"/>
  </si>
  <si>
    <t>E201034001</t>
    <phoneticPr fontId="5" type="noConversion"/>
  </si>
  <si>
    <t>E201034001=1</t>
    <phoneticPr fontId="5" type="noConversion"/>
  </si>
  <si>
    <t>E201037001</t>
    <phoneticPr fontId="5" type="noConversion"/>
  </si>
  <si>
    <t>E201037001=9</t>
    <phoneticPr fontId="5" type="noConversion"/>
  </si>
  <si>
    <t>E201038006</t>
    <phoneticPr fontId="5" type="noConversion"/>
  </si>
  <si>
    <t>E201038001~E201038006=6</t>
    <phoneticPr fontId="5" type="noConversion"/>
  </si>
  <si>
    <t>E201040001</t>
    <phoneticPr fontId="5" type="noConversion"/>
  </si>
  <si>
    <t>E201040001&gt;3</t>
    <phoneticPr fontId="5" type="noConversion"/>
  </si>
  <si>
    <t>E201040008</t>
    <phoneticPr fontId="5" type="noConversion"/>
  </si>
  <si>
    <t>E201040001~E201040008=7</t>
    <phoneticPr fontId="5" type="noConversion"/>
  </si>
  <si>
    <t>E201041008</t>
    <phoneticPr fontId="5" type="noConversion"/>
  </si>
  <si>
    <t>E201041001~E201041008=8</t>
    <phoneticPr fontId="5" type="noConversion"/>
  </si>
  <si>
    <t>E201048001</t>
    <phoneticPr fontId="5" type="noConversion"/>
  </si>
  <si>
    <t>E201048001=1</t>
  </si>
  <si>
    <t>E201048001=1</t>
    <phoneticPr fontId="5" type="noConversion"/>
  </si>
  <si>
    <t>E201048002</t>
    <phoneticPr fontId="5" type="noConversion"/>
  </si>
  <si>
    <t>E201048002=16</t>
    <phoneticPr fontId="5" type="noConversion"/>
  </si>
  <si>
    <t>E201020001=1</t>
  </si>
  <si>
    <t>E201020003=1</t>
  </si>
  <si>
    <t>E201020005=1</t>
  </si>
  <si>
    <t>E201020007=1</t>
  </si>
  <si>
    <t>E201020009=1</t>
  </si>
  <si>
    <t>E201020011=1</t>
  </si>
  <si>
    <t>E201020013=1</t>
  </si>
  <si>
    <t>E201020015=1</t>
  </si>
  <si>
    <t>E201020017=1</t>
  </si>
  <si>
    <t>E201020019=1</t>
  </si>
  <si>
    <t>E201020021=1</t>
  </si>
  <si>
    <t>E201020023=1</t>
  </si>
  <si>
    <t>E201020025=1</t>
  </si>
  <si>
    <t>E201020027=1</t>
  </si>
  <si>
    <t>E201020029=1</t>
  </si>
  <si>
    <t>E201020031=1</t>
  </si>
  <si>
    <t>E201020033=1</t>
  </si>
  <si>
    <t>E201020035=1</t>
  </si>
  <si>
    <t>E201020037=1</t>
  </si>
  <si>
    <t>E201020039=1</t>
  </si>
  <si>
    <t>E201020041=1</t>
  </si>
  <si>
    <t>E201020043=1</t>
  </si>
  <si>
    <t>E201020045=1</t>
  </si>
  <si>
    <t>2022년 요양 종결 사업체와 동일 여부</t>
  </si>
  <si>
    <t>E301001002</t>
  </si>
  <si>
    <t>E301001003</t>
  </si>
  <si>
    <t>E301002001</t>
  </si>
  <si>
    <t>창업시점-연도</t>
  </si>
  <si>
    <t>창업시점-월</t>
  </si>
  <si>
    <t>E301002003</t>
  </si>
  <si>
    <t>창업시점-월(계절)</t>
  </si>
  <si>
    <t>창업 동기</t>
  </si>
  <si>
    <t>기술이나 자격을 보유하고 있어서</t>
  </si>
  <si>
    <t>업무시간, 환경을 자유롭게 조절할 수 있어서</t>
  </si>
  <si>
    <t>사업을 물려받게 되어서</t>
  </si>
  <si>
    <t>좋은 사업 아이디어가 있어서(성공할 것 같아서)</t>
  </si>
  <si>
    <t>가족이나 친인척 등과 함께 일하고 싶어서</t>
  </si>
  <si>
    <t>회사에 취업하기 어려워서</t>
  </si>
  <si>
    <t>이 사업 말고는 대안이 없어서</t>
  </si>
  <si>
    <t>가족, 친지, 지인들의 권유로</t>
  </si>
  <si>
    <t>자신의 꿈을 실현하기 위해</t>
  </si>
  <si>
    <t>국가나 사회에 보탬이 되려고</t>
  </si>
  <si>
    <t>일할 수 있다는 것을 보여주기 위해</t>
  </si>
  <si>
    <t>산업재해로 인한 장해에 대한 차별과 선입견이 없어서</t>
  </si>
  <si>
    <t>E301003001t</t>
  </si>
  <si>
    <t>창업 동기(기타)</t>
  </si>
  <si>
    <t>창업 방법</t>
  </si>
  <si>
    <t>가족, 친지, 지인으로부터 물려받음</t>
  </si>
  <si>
    <t>기존에 운영되던 것을 인수하였음</t>
  </si>
  <si>
    <t>새로운 사업을 창업하였음(동업 포함)</t>
  </si>
  <si>
    <t>기존 사업에 동업으로 참여하였음(일정 지분을 보유하는 형태로 참여하였음)</t>
  </si>
  <si>
    <t>E301004001t</t>
  </si>
  <si>
    <t>창업 방법(기타)</t>
  </si>
  <si>
    <t>E301005001</t>
  </si>
  <si>
    <t>창업활동 기간</t>
  </si>
  <si>
    <t>3개월 미만</t>
  </si>
  <si>
    <t>3개월 이상 6개월 미만</t>
  </si>
  <si>
    <t>6개월 이상 1년 미만</t>
  </si>
  <si>
    <t>1년 이상 2년 미만</t>
  </si>
  <si>
    <t>2년 이상 3년 미만</t>
  </si>
  <si>
    <t>3년 이상</t>
  </si>
  <si>
    <t>초기투자비용</t>
  </si>
  <si>
    <t>E301006002</t>
  </si>
  <si>
    <t>초기투자비용(범주)</t>
  </si>
  <si>
    <t>100만원 미만</t>
  </si>
  <si>
    <t>100만원 이상 ~ 300만원 미만</t>
  </si>
  <si>
    <t>300만원 이상 ~ 500만원 미만</t>
  </si>
  <si>
    <t>500만원 이상 ~ 1,000만원 미만</t>
  </si>
  <si>
    <t>1,000만원 이상 ~ 5,000만원 미만</t>
  </si>
  <si>
    <t>5,000만원 이상 ~ 1억원 미만</t>
  </si>
  <si>
    <t>1억원 이상 ~ 3억원 미만</t>
  </si>
  <si>
    <t>3억원 이상</t>
  </si>
  <si>
    <t>E301007001</t>
  </si>
  <si>
    <t>초기투자비용 마련 경로-본인</t>
  </si>
  <si>
    <t>E301007002</t>
  </si>
  <si>
    <t>초기투자비용 마련 경로-가족 및 친지</t>
  </si>
  <si>
    <t>E301007003</t>
  </si>
  <si>
    <t>초기투자비용 마련 경로-정부지원금 및 융자</t>
  </si>
  <si>
    <t>E301007005</t>
  </si>
  <si>
    <t>초기투자비용 마련 경로-금융권 대출 및 융자</t>
  </si>
  <si>
    <t>E301007006</t>
  </si>
  <si>
    <t>초기투자비용 마련 경로-사채</t>
  </si>
  <si>
    <t>초기투자비용 마련 경로-기타</t>
  </si>
  <si>
    <t>E301007007t</t>
  </si>
  <si>
    <t>초기투자비용 마련 경로(기타)</t>
  </si>
  <si>
    <t>창업준비 활동-1순위</t>
  </si>
  <si>
    <t>근로복지공단의 직업훈련 또는 프로그램 이용</t>
  </si>
  <si>
    <t>공공기관(근로복지공단을 제외한 타 기관) 직업훈련 또는 프로그램(강좌, 인턴 등) 이용</t>
  </si>
  <si>
    <t>민간기관 직업훈련 또는 프로그램(강좌, 인턴 등) 이용</t>
  </si>
  <si>
    <t>재학 중인 학교의 직업훈련 또는 프로그램 이용</t>
  </si>
  <si>
    <t>사설학원 이용(어학, 자격증 준비, 채용시험 준비 등)</t>
  </si>
  <si>
    <t>가족, 친지로부터 기술 전수</t>
  </si>
  <si>
    <t>선배, 친구 등 지인으로부터 기술 전수</t>
  </si>
  <si>
    <t>회사로부터 직접 기술 전수</t>
  </si>
  <si>
    <t>독학(자격증 준비, 채용시험 준비)</t>
  </si>
  <si>
    <t>창업을 위한 정보수집</t>
  </si>
  <si>
    <t>특별히 준비한 것이 없음</t>
  </si>
  <si>
    <t>E301008001t</t>
  </si>
  <si>
    <t>창업준비 활동-1순위(기타)</t>
  </si>
  <si>
    <t>E301008002</t>
  </si>
  <si>
    <t>창업준비 활동-2순위</t>
  </si>
  <si>
    <t>E301008002t</t>
  </si>
  <si>
    <t>창업준비 활동-2순위(기타)</t>
  </si>
  <si>
    <t>E301009001</t>
  </si>
  <si>
    <t>창업활동 시 개인적 애로사항-1순위</t>
  </si>
  <si>
    <t>신체기능의 제한</t>
  </si>
  <si>
    <t>이동능력의 제한</t>
  </si>
  <si>
    <t>의사소통의 제한</t>
  </si>
  <si>
    <t>심리적 불안감이나 초조함(자신감 결여)</t>
  </si>
  <si>
    <t>창업활동을 할 시간적 여유가 없음(육아, 가사 등)</t>
  </si>
  <si>
    <t>산재로 인한 장해 또는 일반 장애에 대한 차별과 선입견</t>
  </si>
  <si>
    <t>나이가 너무 어리거나 많음</t>
  </si>
  <si>
    <t>장애 이외의 질병이나 사고(건강문제)</t>
  </si>
  <si>
    <t>특별히 없었음</t>
  </si>
  <si>
    <t>E301009001t</t>
  </si>
  <si>
    <t>창업활동 시 개인적 애로사항-1순위(기타)</t>
  </si>
  <si>
    <t>E301009002</t>
  </si>
  <si>
    <t>창업활동 시 개인적 애로사항-2순위</t>
  </si>
  <si>
    <t>E301009002t</t>
  </si>
  <si>
    <t>창업활동 시 개인적 애로사항-2순위(기타)</t>
  </si>
  <si>
    <t>창업 관련 애로사항-1순위</t>
  </si>
  <si>
    <t>창업정보, 경영노하우 습득의 어려움</t>
  </si>
  <si>
    <t>창업자금 확보의 어려움</t>
  </si>
  <si>
    <t>기술 확보의 어려움</t>
  </si>
  <si>
    <t>인력 확보의 어려움</t>
  </si>
  <si>
    <t>창업지원기관 및 서비스 부재, 접근의 어려움</t>
  </si>
  <si>
    <t>행정적인 절차상의 어려움(인허가 등)</t>
  </si>
  <si>
    <t>업종선정의 어려움</t>
  </si>
  <si>
    <t>사업장 위치 선정의 어려움</t>
  </si>
  <si>
    <t>E301010001t</t>
  </si>
  <si>
    <t>창업 관련 애로사항-1순위(기타)</t>
  </si>
  <si>
    <t>E301010002</t>
  </si>
  <si>
    <t>창업 관련 애로사항-2순위</t>
  </si>
  <si>
    <t>E301010002t</t>
  </si>
  <si>
    <t>창업 관련 애로사항-2순위(기타)</t>
  </si>
  <si>
    <t>사업체 종류</t>
  </si>
  <si>
    <t>개인사업체(노점)</t>
  </si>
  <si>
    <t>개인사업체(노점 외)</t>
  </si>
  <si>
    <t>개인사업체(농림어업)</t>
  </si>
  <si>
    <t>전체 종업원 수</t>
  </si>
  <si>
    <t>E301011003</t>
  </si>
  <si>
    <t>유급종업원 수</t>
  </si>
  <si>
    <t>E301011004</t>
  </si>
  <si>
    <t>무급가족종사자 수</t>
  </si>
  <si>
    <t>연평균 매출액</t>
  </si>
  <si>
    <t>연평균 매출액(범주)</t>
  </si>
  <si>
    <t>3억원 이상 ~ 10억원 미만</t>
  </si>
  <si>
    <t>10억원 이상</t>
  </si>
  <si>
    <t>연평균 순수익 유무</t>
  </si>
  <si>
    <t>순수익 있음</t>
  </si>
  <si>
    <t>적자로 순수익 없음</t>
  </si>
  <si>
    <t>E301011009</t>
  </si>
  <si>
    <t>순수익</t>
  </si>
  <si>
    <t>E301011010</t>
  </si>
  <si>
    <t>순수익(범주)</t>
  </si>
  <si>
    <t>적자</t>
  </si>
  <si>
    <t>E301011012</t>
  </si>
  <si>
    <t>적자(범주)</t>
  </si>
  <si>
    <t>부채</t>
  </si>
  <si>
    <t>E301011014</t>
  </si>
  <si>
    <t>부채(범주)</t>
  </si>
  <si>
    <t>E301011015</t>
  </si>
  <si>
    <t>E301011016</t>
  </si>
  <si>
    <t>사업장 개수</t>
  </si>
  <si>
    <t>1개</t>
  </si>
  <si>
    <t>2개</t>
  </si>
  <si>
    <t>3개</t>
  </si>
  <si>
    <t>4개</t>
  </si>
  <si>
    <t>5개</t>
  </si>
  <si>
    <t>6개 이상</t>
  </si>
  <si>
    <t>E301011017</t>
  </si>
  <si>
    <t>사업장 형태1</t>
  </si>
  <si>
    <t>점포, 상점(가게)</t>
  </si>
  <si>
    <t>사무실</t>
  </si>
  <si>
    <t>공장, 창고</t>
  </si>
  <si>
    <t>거리(노점, 가판 등)</t>
  </si>
  <si>
    <t>운송수단(자동차, 트럭, 고깃배 등)</t>
  </si>
  <si>
    <t>무점포(방문사업, 우편, 인터넷 등을 통한 사업)</t>
  </si>
  <si>
    <t>농지, 임야, 축사, 목장, 양식업장 등</t>
  </si>
  <si>
    <t>나의 집 또는 남의 집(과외 등)</t>
  </si>
  <si>
    <t>야외 작업현장</t>
  </si>
  <si>
    <t>E301011018</t>
  </si>
  <si>
    <t>사업장 형태2</t>
  </si>
  <si>
    <t>E301011019</t>
  </si>
  <si>
    <t>사업장 형태3</t>
  </si>
  <si>
    <t>E301011020</t>
  </si>
  <si>
    <t>사업장 형태4</t>
  </si>
  <si>
    <t>E301011021</t>
  </si>
  <si>
    <t>사업장 형태5</t>
  </si>
  <si>
    <t>E301011022</t>
  </si>
  <si>
    <t>사업장 형태6</t>
  </si>
  <si>
    <t>E301011023</t>
  </si>
  <si>
    <t>사업장 형태7</t>
  </si>
  <si>
    <t>E301011024</t>
  </si>
  <si>
    <t>사업장 형태8</t>
  </si>
  <si>
    <t>E301011025</t>
  </si>
  <si>
    <t>사업장 형태9</t>
  </si>
  <si>
    <t>사업장 형태10</t>
  </si>
  <si>
    <t>E301011026t</t>
  </si>
  <si>
    <t>사업장 형태(기타)</t>
  </si>
  <si>
    <t>동업 여부</t>
  </si>
  <si>
    <t>E301011028</t>
  </si>
  <si>
    <t>동업자 수</t>
  </si>
  <si>
    <t>E301011029</t>
  </si>
  <si>
    <t>사업자 등록 여부</t>
  </si>
  <si>
    <t>E301011030</t>
  </si>
  <si>
    <t>산재보험 가입 여부</t>
  </si>
  <si>
    <t>가입</t>
  </si>
  <si>
    <t>미가입</t>
  </si>
  <si>
    <t>E301012001</t>
  </si>
  <si>
    <t>업무 종류</t>
  </si>
  <si>
    <t>육체적인 활동을 많이 요구하는 일</t>
  </si>
  <si>
    <t>정신적인 활동을 많이 요구하는 일(분석, 대화 등)</t>
  </si>
  <si>
    <t>E301013001</t>
  </si>
  <si>
    <t>E301014001</t>
  </si>
  <si>
    <t>주기적 일자리 여부</t>
  </si>
  <si>
    <t>E301015001</t>
  </si>
  <si>
    <t>정규 근로시간 정해져 있는지 여부</t>
  </si>
  <si>
    <t>E301017002</t>
  </si>
  <si>
    <t>정규 근로시간-시작시간</t>
  </si>
  <si>
    <t>E301017003</t>
  </si>
  <si>
    <t>정규 근로시간-종료시간</t>
  </si>
  <si>
    <t>E301018001</t>
  </si>
  <si>
    <t>E301019001</t>
  </si>
  <si>
    <t>건강으로 인한 결근일수</t>
  </si>
  <si>
    <t>손익분기점 도달 여부</t>
  </si>
  <si>
    <t>도달했음</t>
  </si>
  <si>
    <t>도달하지 못했음</t>
  </si>
  <si>
    <t>E301020002</t>
  </si>
  <si>
    <t>손익분기점 도달 시기</t>
  </si>
  <si>
    <t>사업체 운영의 애로사항-1순위</t>
  </si>
  <si>
    <t>만성적인 적자 또는 소득이 적음</t>
  </si>
  <si>
    <t>창업 시 부채</t>
  </si>
  <si>
    <t>인력관리(종업원 등)의 어려움</t>
  </si>
  <si>
    <t>기술개발의 어려움</t>
  </si>
  <si>
    <t>컨설팅 및 자문의 부족</t>
  </si>
  <si>
    <t>협력업체와의 업무협력</t>
  </si>
  <si>
    <t>고객과의 관계 형성</t>
  </si>
  <si>
    <t>E301021001t</t>
  </si>
  <si>
    <t>사업체 운영의 애로사항-1순위(기타)</t>
  </si>
  <si>
    <t>E301021002</t>
  </si>
  <si>
    <t>사업체 운영의 애로사항-2순위</t>
  </si>
  <si>
    <t>E301021002t</t>
  </si>
  <si>
    <t>사업체 운영의 애로사항-2순위(기타)</t>
  </si>
  <si>
    <t>사업체 지속 운영 의향</t>
  </si>
  <si>
    <t>산업재해로 인한 건강상태의 악화</t>
  </si>
  <si>
    <t>일반 장애 및 건강상태의 악화</t>
  </si>
  <si>
    <t>만성적인 적자 또는 소득이 적음(사업 부진)</t>
  </si>
  <si>
    <t>일이 너무 힘들고 어려움</t>
  </si>
  <si>
    <t>임금근로로 취업하기 위해</t>
  </si>
  <si>
    <t>다른 사업을 하기 위해</t>
  </si>
  <si>
    <t>적성, 흥미, 전공에 맞지 않음</t>
  </si>
  <si>
    <t>개인적 사유 발생(휴식, 학업, 육아, 가사 등)</t>
  </si>
  <si>
    <t>E301022002t</t>
  </si>
  <si>
    <t>사업체 지속 운영하고 싶지 않은 이유-1순위(기타)</t>
  </si>
  <si>
    <t>E301022003t</t>
  </si>
  <si>
    <t>사업체 지속 운영하고 싶지 않은 이유-2순위(기타)</t>
  </si>
  <si>
    <t>E301022004</t>
  </si>
  <si>
    <t>구직활동 여부</t>
  </si>
  <si>
    <t>E301022005</t>
  </si>
  <si>
    <t>컨설팅 의향</t>
  </si>
  <si>
    <t>비용을 지불하고 받을 의향이 있다</t>
  </si>
  <si>
    <t>무료라면 받을 의향이 있다</t>
  </si>
  <si>
    <t>받을 의향이 없다</t>
  </si>
  <si>
    <t>E301023002</t>
  </si>
  <si>
    <t>컨설팅 희망내용1</t>
  </si>
  <si>
    <t>사업화 절차 및 요령에 대하여</t>
  </si>
  <si>
    <t>사업의 타당성(시장성, 기술성, 사업화 가능성) 여부</t>
  </si>
  <si>
    <t>상권, 입지분석(농림어업 경영 장소 탐색 포함)</t>
  </si>
  <si>
    <t>업종, 업태 선정 및 변경</t>
  </si>
  <si>
    <t>기술력 증진(음식의 맛, 농작물 재배방법 등 포함)</t>
  </si>
  <si>
    <t>상품 개발 및 변경(농림어업 등 품종 개량 포함)</t>
  </si>
  <si>
    <t>영업(홍보)전략 및 방법(농·수산물 등 판매)</t>
  </si>
  <si>
    <t>시설·설비 설치, 변경, 개선(농기구, 어기구 포함)</t>
  </si>
  <si>
    <t>인력 관리 및 조직 운영</t>
  </si>
  <si>
    <t>휴업 및 폐업에 대한 의사결정(농림어업 경영 포기)</t>
  </si>
  <si>
    <t>법률 자문</t>
  </si>
  <si>
    <t>E301023003</t>
  </si>
  <si>
    <t>컨설팅 희망내용2</t>
  </si>
  <si>
    <t>E301023004</t>
  </si>
  <si>
    <t>컨설팅 희망내용3</t>
  </si>
  <si>
    <t>E301023005</t>
  </si>
  <si>
    <t>컨설팅 희망내용4</t>
  </si>
  <si>
    <t>E301023006</t>
  </si>
  <si>
    <t>컨설팅 희망내용5</t>
  </si>
  <si>
    <t>E301023007</t>
  </si>
  <si>
    <t>컨설팅 희망내용6</t>
  </si>
  <si>
    <t>E301023008</t>
  </si>
  <si>
    <t>컨설팅 희망내용7</t>
  </si>
  <si>
    <t>E301023009</t>
  </si>
  <si>
    <t>컨설팅 희망내용8</t>
  </si>
  <si>
    <t>E301023010</t>
  </si>
  <si>
    <t>컨설팅 희망내용9</t>
  </si>
  <si>
    <t>E301023011</t>
  </si>
  <si>
    <t>컨설팅 희망내용10</t>
  </si>
  <si>
    <t>E301023012</t>
  </si>
  <si>
    <t>컨설팅 희망내용11</t>
  </si>
  <si>
    <t>컨설팅 희망내용12</t>
  </si>
  <si>
    <t>E301023013t</t>
  </si>
  <si>
    <t>컨설팅 희망내용(기타)</t>
  </si>
  <si>
    <t>사업체 운영에 가장 도움이 된 사람, 기관</t>
  </si>
  <si>
    <t>가족 또는 친척</t>
  </si>
  <si>
    <t>친구, 선후배 등 지인</t>
  </si>
  <si>
    <t>회사 동료·직원</t>
  </si>
  <si>
    <t>근로복지공단 외 공공기관</t>
  </si>
  <si>
    <t>행정기관(중앙부처, 지자체 등)</t>
  </si>
  <si>
    <t>민간기관·단체</t>
  </si>
  <si>
    <t>E301024001t</t>
  </si>
  <si>
    <t>사업체 운영에 가장 도움이 된 사람, 기관(기타)</t>
  </si>
  <si>
    <t>E301025001</t>
  </si>
  <si>
    <t>사업체 복귀 후 직무 강도 및 난이도 변화 여부</t>
  </si>
  <si>
    <t>E301026001</t>
  </si>
  <si>
    <t>사업체 운영 과정에서 어려움 느낀 정도</t>
  </si>
  <si>
    <t>E301027001</t>
  </si>
  <si>
    <t>E301028001</t>
  </si>
  <si>
    <t>E301028002</t>
  </si>
  <si>
    <t>E301029001</t>
  </si>
  <si>
    <t>E301029002</t>
  </si>
  <si>
    <t>E301029003</t>
  </si>
  <si>
    <t>E301030001</t>
  </si>
  <si>
    <t>E301030002</t>
  </si>
  <si>
    <t>E301030003</t>
  </si>
  <si>
    <t>E301030004</t>
  </si>
  <si>
    <t>E301030005</t>
  </si>
  <si>
    <t>E301031001</t>
  </si>
  <si>
    <t>직장 내 산재근로자 인지여부</t>
  </si>
  <si>
    <t>알고 있다(있을 것이다)</t>
  </si>
  <si>
    <t>E301032001</t>
  </si>
  <si>
    <t>일자리 만족도-매출 또는 소득</t>
  </si>
  <si>
    <t>E301032002</t>
  </si>
  <si>
    <t>일자리 만족도-일자리의 안정성</t>
  </si>
  <si>
    <t>E301032003</t>
  </si>
  <si>
    <t>일자리 만족도-하고 있는 일의 내용</t>
  </si>
  <si>
    <t>E301032004</t>
  </si>
  <si>
    <t>일자리 만족도-근로환경(사업장의 안전)</t>
  </si>
  <si>
    <t>E301032005</t>
  </si>
  <si>
    <t>일자리 만족도-근로환경(쾌적한 작업현장)</t>
  </si>
  <si>
    <t>E301032006</t>
  </si>
  <si>
    <t>일자리 만족도-근로시간</t>
  </si>
  <si>
    <t>E301032007</t>
  </si>
  <si>
    <t>일자리 만족도-개인의 발전가능성</t>
  </si>
  <si>
    <t>E301032008</t>
  </si>
  <si>
    <t>일자리 만족도-의사소통 및 인간관계</t>
  </si>
  <si>
    <t>E301032009</t>
  </si>
  <si>
    <t>일자리 만족도-일과 생활 균형</t>
  </si>
  <si>
    <t>E301032010</t>
  </si>
  <si>
    <t>일자리 만족도-전반적 만족도</t>
  </si>
  <si>
    <t>경영 상황에 대한 평가</t>
  </si>
  <si>
    <t>(1점)매우 성공적이다</t>
  </si>
  <si>
    <t>4점(보통)</t>
  </si>
  <si>
    <t>7점(매우 어려움)</t>
  </si>
  <si>
    <t>EMP016=3</t>
  </si>
  <si>
    <t>EMP016=3</t>
    <phoneticPr fontId="5" type="noConversion"/>
  </si>
  <si>
    <t>E301002002</t>
    <phoneticPr fontId="5" type="noConversion"/>
  </si>
  <si>
    <t>E301002002=98, 99</t>
    <phoneticPr fontId="5" type="noConversion"/>
  </si>
  <si>
    <t>E301003001</t>
    <phoneticPr fontId="5" type="noConversion"/>
  </si>
  <si>
    <r>
      <t>E301003001</t>
    </r>
    <r>
      <rPr>
        <b/>
        <sz val="8"/>
        <color theme="1"/>
        <rFont val="나눔고딕"/>
        <family val="3"/>
        <charset val="129"/>
      </rPr>
      <t>=13</t>
    </r>
    <phoneticPr fontId="5" type="noConversion"/>
  </si>
  <si>
    <t>E301004001</t>
    <phoneticPr fontId="5" type="noConversion"/>
  </si>
  <si>
    <t>E301006001</t>
    <phoneticPr fontId="5" type="noConversion"/>
  </si>
  <si>
    <t>E301006001=9999998, 9999999</t>
    <phoneticPr fontId="5" type="noConversion"/>
  </si>
  <si>
    <t>E301006001&gt;0</t>
    <phoneticPr fontId="5" type="noConversion"/>
  </si>
  <si>
    <t>E301007007</t>
    <phoneticPr fontId="5" type="noConversion"/>
  </si>
  <si>
    <t>E301007007&gt;0</t>
    <phoneticPr fontId="5" type="noConversion"/>
  </si>
  <si>
    <t>E301008001</t>
    <phoneticPr fontId="5" type="noConversion"/>
  </si>
  <si>
    <t>E301008001=11</t>
    <phoneticPr fontId="5" type="noConversion"/>
  </si>
  <si>
    <t>E301008001&lt;12</t>
    <phoneticPr fontId="5" type="noConversion"/>
  </si>
  <si>
    <t>E301008002=11</t>
    <phoneticPr fontId="5" type="noConversion"/>
  </si>
  <si>
    <t>E301009001=9</t>
    <phoneticPr fontId="5" type="noConversion"/>
  </si>
  <si>
    <t>E301009002=9</t>
    <phoneticPr fontId="5" type="noConversion"/>
  </si>
  <si>
    <t>E301009001&lt;10</t>
    <phoneticPr fontId="5" type="noConversion"/>
  </si>
  <si>
    <t>E301010001</t>
    <phoneticPr fontId="5" type="noConversion"/>
  </si>
  <si>
    <t>E301010001=9</t>
    <phoneticPr fontId="5" type="noConversion"/>
  </si>
  <si>
    <t>기타</t>
    <phoneticPr fontId="5" type="noConversion"/>
  </si>
  <si>
    <t>E301010001&lt;10</t>
    <phoneticPr fontId="5" type="noConversion"/>
  </si>
  <si>
    <t>E301010002=9</t>
    <phoneticPr fontId="5" type="noConversion"/>
  </si>
  <si>
    <t>E301011001</t>
    <phoneticPr fontId="5" type="noConversion"/>
  </si>
  <si>
    <t>E301011005</t>
    <phoneticPr fontId="5" type="noConversion"/>
  </si>
  <si>
    <t>9999998, 
9999999</t>
  </si>
  <si>
    <t>9999998, 
9999999</t>
    <phoneticPr fontId="5" type="noConversion"/>
  </si>
  <si>
    <t>E301011006</t>
    <phoneticPr fontId="5" type="noConversion"/>
  </si>
  <si>
    <t>E301011006=9999998, 9999999</t>
    <phoneticPr fontId="5" type="noConversion"/>
  </si>
  <si>
    <t>E301011008</t>
    <phoneticPr fontId="5" type="noConversion"/>
  </si>
  <si>
    <t>E301011008=1</t>
    <phoneticPr fontId="5" type="noConversion"/>
  </si>
  <si>
    <t>E301011009=9999998, 9999999</t>
    <phoneticPr fontId="5" type="noConversion"/>
  </si>
  <si>
    <t>E301011008=2</t>
    <phoneticPr fontId="5" type="noConversion"/>
  </si>
  <si>
    <t>E301011011</t>
    <phoneticPr fontId="5" type="noConversion"/>
  </si>
  <si>
    <t>E301011011=9999998, 9999999</t>
    <phoneticPr fontId="5" type="noConversion"/>
  </si>
  <si>
    <t>E301011013</t>
    <phoneticPr fontId="5" type="noConversion"/>
  </si>
  <si>
    <t>E301011013=9999998, 9999999</t>
    <phoneticPr fontId="5" type="noConversion"/>
  </si>
  <si>
    <t>E301011026</t>
    <phoneticPr fontId="5" type="noConversion"/>
  </si>
  <si>
    <t>E301011016~E301011026=10</t>
    <phoneticPr fontId="5" type="noConversion"/>
  </si>
  <si>
    <t>E301011027</t>
    <phoneticPr fontId="5" type="noConversion"/>
  </si>
  <si>
    <t>E301011027=1</t>
    <phoneticPr fontId="5" type="noConversion"/>
  </si>
  <si>
    <t>E301017001</t>
    <phoneticPr fontId="5" type="noConversion"/>
  </si>
  <si>
    <t>E301017001=1</t>
    <phoneticPr fontId="5" type="noConversion"/>
  </si>
  <si>
    <t>E301020001</t>
    <phoneticPr fontId="5" type="noConversion"/>
  </si>
  <si>
    <t>E301020001=1</t>
    <phoneticPr fontId="5" type="noConversion"/>
  </si>
  <si>
    <t>E301021001</t>
    <phoneticPr fontId="5" type="noConversion"/>
  </si>
  <si>
    <t>E301021001=9</t>
    <phoneticPr fontId="5" type="noConversion"/>
  </si>
  <si>
    <t>E301021001&lt;10</t>
    <phoneticPr fontId="5" type="noConversion"/>
  </si>
  <si>
    <t>E301021002=9</t>
    <phoneticPr fontId="5" type="noConversion"/>
  </si>
  <si>
    <t>E301022001</t>
    <phoneticPr fontId="5" type="noConversion"/>
  </si>
  <si>
    <t>사업체 지속 운영하고 싶지 않은 이유-1순위</t>
    <phoneticPr fontId="5" type="noConversion"/>
  </si>
  <si>
    <t>E301022001=2</t>
  </si>
  <si>
    <t>E301022001=2</t>
    <phoneticPr fontId="5" type="noConversion"/>
  </si>
  <si>
    <t>E301022002</t>
    <phoneticPr fontId="5" type="noConversion"/>
  </si>
  <si>
    <t>사업체 지속 운영하고 싶지 않은 이유-2순위</t>
    <phoneticPr fontId="5" type="noConversion"/>
  </si>
  <si>
    <t>E301022002&lt;11</t>
    <phoneticPr fontId="5" type="noConversion"/>
  </si>
  <si>
    <t>E301022002=10</t>
    <phoneticPr fontId="5" type="noConversion"/>
  </si>
  <si>
    <t>E301022003</t>
    <phoneticPr fontId="5" type="noConversion"/>
  </si>
  <si>
    <t>E301022003=9</t>
    <phoneticPr fontId="5" type="noConversion"/>
  </si>
  <si>
    <t>E301023001</t>
    <phoneticPr fontId="5" type="noConversion"/>
  </si>
  <si>
    <t>E301023001&lt;3</t>
    <phoneticPr fontId="5" type="noConversion"/>
  </si>
  <si>
    <t>E301023013</t>
    <phoneticPr fontId="5" type="noConversion"/>
  </si>
  <si>
    <t>E301023001~E301023013=12</t>
    <phoneticPr fontId="5" type="noConversion"/>
  </si>
  <si>
    <t>E301024001</t>
    <phoneticPr fontId="5" type="noConversion"/>
  </si>
  <si>
    <t>E301024001=8</t>
    <phoneticPr fontId="5" type="noConversion"/>
  </si>
  <si>
    <t>E301011002&gt;0</t>
    <phoneticPr fontId="5" type="noConversion"/>
  </si>
  <si>
    <t>E301011027=1 or
E301011002&gt;0</t>
    <phoneticPr fontId="5" type="noConversion"/>
  </si>
  <si>
    <t>E401001001</t>
  </si>
  <si>
    <t>E401001002</t>
  </si>
  <si>
    <t>E401001006</t>
  </si>
  <si>
    <t>E401001007</t>
  </si>
  <si>
    <t>E401002001</t>
  </si>
  <si>
    <t>일자리 시작-연도</t>
  </si>
  <si>
    <t>일자리 시작-월</t>
  </si>
  <si>
    <t>E401002003</t>
  </si>
  <si>
    <t>일자리 시작-월(계절)</t>
  </si>
  <si>
    <t>일자리 시작 동기</t>
  </si>
  <si>
    <t>가구원이 도움을 필요로 해서(인력이 부족해서)</t>
  </si>
  <si>
    <t>산업재해로 인한 장해 또는 일반장애 정도에 따른 기능수준에 부합해서</t>
  </si>
  <si>
    <t>지식이나 기술 등과 같은 능력수준에 맞아서</t>
  </si>
  <si>
    <t>개인 시간 조절이 용이해서</t>
  </si>
  <si>
    <t>일자리에서 본인의 산업재해로 인한 장해 또는 일반장애에 대해 잘 알고 있어서</t>
  </si>
  <si>
    <t>기술을 배우기 위해서</t>
  </si>
  <si>
    <t>가업을 잇기 위해서</t>
  </si>
  <si>
    <t>이 일자리 말고는 대안이 없어서</t>
  </si>
  <si>
    <t>E401003001t</t>
  </si>
  <si>
    <t>일자리 시작 동기(기타)</t>
  </si>
  <si>
    <t>E401004001</t>
  </si>
  <si>
    <t>사업주와 관계</t>
  </si>
  <si>
    <t>E401005001</t>
  </si>
  <si>
    <t>E401005002</t>
  </si>
  <si>
    <t>E401006001</t>
  </si>
  <si>
    <t>E401007001</t>
  </si>
  <si>
    <t>E401008001</t>
  </si>
  <si>
    <t>E401009001</t>
  </si>
  <si>
    <t>사업장내 또는 사무실 이외의 지정된 장소에서</t>
  </si>
  <si>
    <t>E401010001</t>
  </si>
  <si>
    <t>근무시간 형태</t>
  </si>
  <si>
    <t>E401011002</t>
  </si>
  <si>
    <t>E401011003</t>
  </si>
  <si>
    <t>E401012001</t>
  </si>
  <si>
    <t>E401013001</t>
  </si>
  <si>
    <t>근무 시 애로사항-1순위</t>
  </si>
  <si>
    <t>산재 장해 또는 질병이나 사고(건강 문제)</t>
  </si>
  <si>
    <t>근로조건(임금, 복리후생, 노동시간 등)의 문제</t>
  </si>
  <si>
    <t>근무환경(편의시설, 작업장 환경)의 문제</t>
  </si>
  <si>
    <t>일자리가 너무 멀고, 출퇴근이 어려움</t>
  </si>
  <si>
    <t>대인관계 문제(동료 및 상사와의 마찰)</t>
  </si>
  <si>
    <t>산재 장해 또는 일반 장애에 대한 차별과 선입견</t>
  </si>
  <si>
    <t>근무하고 있는 회사의 경영 악화</t>
  </si>
  <si>
    <t>지속적인 근무의 어려움(휴식 필요)</t>
  </si>
  <si>
    <t>개인적 사유 발생(학업, 육아, 가사, 돌봄 등)</t>
  </si>
  <si>
    <t>근무 시 애로사항-1순위(기타)</t>
  </si>
  <si>
    <t>E401014002</t>
  </si>
  <si>
    <t>근무 시 애로사항-2순위</t>
  </si>
  <si>
    <t>E401014002t</t>
  </si>
  <si>
    <t>근무 시 애로사항-2순위(기타)</t>
  </si>
  <si>
    <t>일자리 지속 근무 의향</t>
  </si>
  <si>
    <t>일자리 다니고 싶지 않은 이유-1순위</t>
  </si>
  <si>
    <t>소득이 적음</t>
  </si>
  <si>
    <t>E401015002t</t>
  </si>
  <si>
    <t>E401015003</t>
  </si>
  <si>
    <t>일자리 다니고 싶지 않은 이유-2순위</t>
  </si>
  <si>
    <t>E401015003t</t>
  </si>
  <si>
    <t>일자리 다니고 싶지 않은 이유-2순위(기타)</t>
  </si>
  <si>
    <t>E401015004</t>
  </si>
  <si>
    <t>E401015005</t>
  </si>
  <si>
    <t>자영업자(창업)</t>
  </si>
  <si>
    <t>경제활동 할 의사가 없음</t>
  </si>
  <si>
    <t>E401016001</t>
  </si>
  <si>
    <t>E401016002</t>
  </si>
  <si>
    <t>E401017001</t>
  </si>
  <si>
    <t>E401017002</t>
  </si>
  <si>
    <t>E401017003</t>
  </si>
  <si>
    <t>E401018001</t>
  </si>
  <si>
    <t>E401018002</t>
  </si>
  <si>
    <t>E401018003</t>
  </si>
  <si>
    <t>E401018004</t>
  </si>
  <si>
    <t>E401018005</t>
  </si>
  <si>
    <t>일자리 만족도-취업의 안정성</t>
  </si>
  <si>
    <t>E401019002</t>
  </si>
  <si>
    <t>E401019003</t>
  </si>
  <si>
    <t>E401019004</t>
  </si>
  <si>
    <t>E401019005</t>
  </si>
  <si>
    <t>E401019006</t>
  </si>
  <si>
    <t>E401019007</t>
  </si>
  <si>
    <t>E401019008</t>
  </si>
  <si>
    <t>E401019009</t>
  </si>
  <si>
    <t>EMP016=4</t>
    <phoneticPr fontId="5" type="noConversion"/>
  </si>
  <si>
    <t>E401002002</t>
    <phoneticPr fontId="5" type="noConversion"/>
  </si>
  <si>
    <t>E401002002=98, 99</t>
    <phoneticPr fontId="5" type="noConversion"/>
  </si>
  <si>
    <t>E401003001</t>
    <phoneticPr fontId="5" type="noConversion"/>
  </si>
  <si>
    <t>E401003001=9</t>
    <phoneticPr fontId="5" type="noConversion"/>
  </si>
  <si>
    <t>E401011001</t>
    <phoneticPr fontId="5" type="noConversion"/>
  </si>
  <si>
    <t>E401011001=1</t>
    <phoneticPr fontId="5" type="noConversion"/>
  </si>
  <si>
    <t>E401014001</t>
    <phoneticPr fontId="5" type="noConversion"/>
  </si>
  <si>
    <t>E401014001=16</t>
    <phoneticPr fontId="5" type="noConversion"/>
  </si>
  <si>
    <t>E401014001t</t>
    <phoneticPr fontId="5" type="noConversion"/>
  </si>
  <si>
    <t>E401014002=16</t>
    <phoneticPr fontId="5" type="noConversion"/>
  </si>
  <si>
    <t>E401015001</t>
    <phoneticPr fontId="5" type="noConversion"/>
  </si>
  <si>
    <t>E401015001=2</t>
  </si>
  <si>
    <t>E401015001=2</t>
    <phoneticPr fontId="5" type="noConversion"/>
  </si>
  <si>
    <t>E401015002</t>
    <phoneticPr fontId="5" type="noConversion"/>
  </si>
  <si>
    <t>일자리 다니고 싶지 않은 이유-1순위(기타)</t>
    <phoneticPr fontId="5" type="noConversion"/>
  </si>
  <si>
    <t>E401015002=9</t>
    <phoneticPr fontId="5" type="noConversion"/>
  </si>
  <si>
    <t>E401015003=9</t>
    <phoneticPr fontId="5" type="noConversion"/>
  </si>
  <si>
    <t>E301004001=5</t>
  </si>
  <si>
    <t>E501001001</t>
  </si>
  <si>
    <t>미취업으로 인한 경제적 문제 해결 방법1</t>
  </si>
  <si>
    <t>부모 또는 형제, (손)자녀의 도움을 받음</t>
  </si>
  <si>
    <t>다른 친척의 도움을 받음</t>
  </si>
  <si>
    <t>예전에 모아둔 저축, 개인연금 등</t>
  </si>
  <si>
    <t>산재 장해연금 등의 사회보험급여</t>
  </si>
  <si>
    <t>국민기초생활보장 급여 등의 공적이전소득으로</t>
  </si>
  <si>
    <t>배우자의 수입</t>
  </si>
  <si>
    <t>퇴직금</t>
  </si>
  <si>
    <t>임대료 등 재산소득</t>
  </si>
  <si>
    <t>E501001002</t>
  </si>
  <si>
    <t>미취업으로 인한 경제적 문제 해결 방법2</t>
  </si>
  <si>
    <t>E501001003</t>
  </si>
  <si>
    <t>미취업으로 인한 경제적 문제 해결 방법3</t>
  </si>
  <si>
    <t>E501001004</t>
  </si>
  <si>
    <t>미취업으로 인한 경제적 문제 해결 방법4</t>
  </si>
  <si>
    <t>E501001005</t>
  </si>
  <si>
    <t>미취업으로 인한 경제적 문제 해결 방법5</t>
  </si>
  <si>
    <t>E501001006</t>
  </si>
  <si>
    <t>미취업으로 인한 경제적 문제 해결 방법6</t>
  </si>
  <si>
    <t>E501001007</t>
  </si>
  <si>
    <t>미취업으로 인한 경제적 문제 해결 방법7</t>
  </si>
  <si>
    <t>E501001008</t>
  </si>
  <si>
    <t>미취업으로 인한 경제적 문제 해결 방법8</t>
  </si>
  <si>
    <t>미취업으로 인한 경제적 문제 해결 방법9</t>
  </si>
  <si>
    <t>E501001009t</t>
  </si>
  <si>
    <t>미취업으로 인한 경제적 문제 해결 방법(기타)</t>
  </si>
  <si>
    <t>E501002001</t>
  </si>
  <si>
    <t>요양 종결 후 구직활동 여부</t>
  </si>
  <si>
    <t>있었음</t>
  </si>
  <si>
    <t>없었음</t>
  </si>
  <si>
    <t>E501002002</t>
  </si>
  <si>
    <t>마지막 구직활동 연도</t>
  </si>
  <si>
    <t>E501002003</t>
  </si>
  <si>
    <t>마지막 구직활동 월</t>
  </si>
  <si>
    <t>E501002004</t>
  </si>
  <si>
    <t>마지막 구직활동 개월</t>
  </si>
  <si>
    <t>일자리 알아보는 방법-1순위</t>
  </si>
  <si>
    <t>학교, 학원의 취업정보·알선을 통해</t>
  </si>
  <si>
    <t>교사, 교수, 스승을 통해</t>
  </si>
  <si>
    <t>친구, 친지의 소개</t>
  </si>
  <si>
    <t>공공 직업안내소(근로복지공단 제외)를 통해</t>
  </si>
  <si>
    <t>근로복지공단을 통해서</t>
  </si>
  <si>
    <t>사설 직업안내소를 통해</t>
  </si>
  <si>
    <t>신문, TV, 벽보 등의 광고를 통해</t>
  </si>
  <si>
    <t>일하고 싶은 곳을 직접 찾아다니면서</t>
  </si>
  <si>
    <t>가족을 통해서</t>
  </si>
  <si>
    <t>인터넷 등 통신망을 통하여</t>
  </si>
  <si>
    <t>취업하고 싶은 일자리(직장, 사업, 일거리)에 근무하고 있는 사람을 통해</t>
  </si>
  <si>
    <t>전 일자리(직장, 사업, 일거리)에서 업무상 알게 된 사람을 통해</t>
  </si>
  <si>
    <t>자영업 준비</t>
  </si>
  <si>
    <t>일자리 알아보는 방법-1순위(기타)</t>
  </si>
  <si>
    <t>E501003002</t>
  </si>
  <si>
    <t>일자리 알아보는 방법-2순위</t>
  </si>
  <si>
    <t>E501003002t</t>
  </si>
  <si>
    <t>일자리 알아보는 방법-2순위(기타)</t>
  </si>
  <si>
    <t>일자리 알아보는 방법-3순위</t>
  </si>
  <si>
    <t>E501003003t</t>
  </si>
  <si>
    <t>일자리 알아보는 방법-3순위(기타)</t>
  </si>
  <si>
    <t>자영업(창업)</t>
  </si>
  <si>
    <t>임금근로 희망 이유</t>
  </si>
  <si>
    <t>정기적이고 안정된 소득(생활비, 용돈)을 위해</t>
  </si>
  <si>
    <t>안정적이고 규칙적인 직장생활을 할 수 있어서</t>
  </si>
  <si>
    <t>지식이나 기술, 전공 등을 활용하기 위해</t>
  </si>
  <si>
    <t>자영업을 하려고 하지만 창업할 능력, 상황이 안돼서</t>
  </si>
  <si>
    <t>E501005001t</t>
  </si>
  <si>
    <t>임금근로 희망 이유(기타)</t>
  </si>
  <si>
    <t>[임금근로희망]근무시간 형태</t>
  </si>
  <si>
    <t>[임금근로희망]시간제 희망 이유</t>
  </si>
  <si>
    <t>아이를 돌보려고</t>
  </si>
  <si>
    <t>가사일 때문에</t>
  </si>
  <si>
    <t>학업을 위하여</t>
  </si>
  <si>
    <t>전일제 직장을 구할 수 없을 것 같아서</t>
  </si>
  <si>
    <t>다른 일(직장)을 같이 하려고</t>
  </si>
  <si>
    <t>산재로 인한 후유증 등 건강 문제로</t>
  </si>
  <si>
    <t>[임금근로희망]시간제 희망 이유(기타)</t>
  </si>
  <si>
    <t>자영업 희망 이유</t>
  </si>
  <si>
    <t>자영업 희망 이유(기타)</t>
  </si>
  <si>
    <t>일자리의 발전가능성 및 사업의 성공 가능성</t>
  </si>
  <si>
    <t>E501008001t</t>
  </si>
  <si>
    <t>일자리 선택 기준-1순위(기타)</t>
  </si>
  <si>
    <t>일자리 선택 기준-2순위</t>
  </si>
  <si>
    <t>E501008002t</t>
  </si>
  <si>
    <t>일자리 선택 기준-2순위(기타)</t>
  </si>
  <si>
    <t>E501009001</t>
  </si>
  <si>
    <t>구직상의 어려움-일자리가 없거나 부족하다</t>
  </si>
  <si>
    <t>E501009002</t>
  </si>
  <si>
    <t>구직상의 어려움-취업·창업정보가 부족하거나 잘 모른다</t>
  </si>
  <si>
    <t>E501009003</t>
  </si>
  <si>
    <t>구직상의 어려움-학력, 기술, 기능이 모자란다</t>
  </si>
  <si>
    <t>E501009004</t>
  </si>
  <si>
    <t>구직상의 어려움-경험이 부족하다</t>
  </si>
  <si>
    <t>E501009005</t>
  </si>
  <si>
    <t>구직상의 어려움-제시된 사업 또는 일자리의 수입이 적다</t>
  </si>
  <si>
    <t>E501009006</t>
  </si>
  <si>
    <t>구직상의 어려움-근로환경이나 근로시간이 안 맞는다</t>
  </si>
  <si>
    <t>E501009007</t>
  </si>
  <si>
    <t>구직상의 어려움-나이가 너무 많다</t>
  </si>
  <si>
    <t>E501009008</t>
  </si>
  <si>
    <t>구직상의 어려움-사업 자금이 부족하다</t>
  </si>
  <si>
    <t>E501009009</t>
  </si>
  <si>
    <t>구직상의 어려움-여성이기 때문에 취업이 어렵다</t>
  </si>
  <si>
    <t>구직상의 어려움-산재경험 때문에 취업이 어렵다</t>
  </si>
  <si>
    <t>E501009011</t>
  </si>
  <si>
    <t>구직상의 어려움-산재근로자에 대한 차별과 선입견 때문에 취업이 어렵다</t>
  </si>
  <si>
    <t>업무 수행 시 타인 또는 회사의 배려 필요 여부-근무일, 근무시간 조정</t>
  </si>
  <si>
    <t>필요</t>
  </si>
  <si>
    <t>불필요</t>
  </si>
  <si>
    <t>E501010002</t>
  </si>
  <si>
    <t>업무 수행 시 타인 또는 회사의 배려 필요 여부-출퇴근 지원</t>
  </si>
  <si>
    <t>E501010003</t>
  </si>
  <si>
    <t>업무 수행 시 타인 또는 회사의 배려 필요 여부-별도 작업장</t>
  </si>
  <si>
    <t>E501010004</t>
  </si>
  <si>
    <t>업무 수행 시 타인 또는 회사의 배려 필요 여부-직무 적응을 위한 일정기간의 훈련</t>
  </si>
  <si>
    <t>E501010005</t>
  </si>
  <si>
    <t>업무 수행 시 타인 또는 회사의 배려 필요 여부-사무보조 및 지원</t>
  </si>
  <si>
    <t>E501010006</t>
  </si>
  <si>
    <t>업무 수행 시 타인 또는 회사의 배려 필요 여부-작업지원</t>
  </si>
  <si>
    <t>E501010007</t>
  </si>
  <si>
    <t>업무 수행 시 타인 또는 회사의 배려 필요 여부-의사소통 지원</t>
  </si>
  <si>
    <t>E501010008</t>
  </si>
  <si>
    <t>업무 수행 시 타인 또는 회사의 배려 필요 여부-이동지원</t>
  </si>
  <si>
    <t>E501010009</t>
  </si>
  <si>
    <t>업무 수행 시 타인 또는 회사의 배려 필요 여부-일자리 내 일상생활지원</t>
  </si>
  <si>
    <t>E501010010</t>
  </si>
  <si>
    <t>업무 수행 시 타인 또는 회사의 배려 필요 여부-기타</t>
  </si>
  <si>
    <t>E501010010t</t>
  </si>
  <si>
    <t>업무 수행 시 타인 또는 회사의 배려 필요 여부-기타내용</t>
  </si>
  <si>
    <t>E501001009</t>
    <phoneticPr fontId="5" type="noConversion"/>
  </si>
  <si>
    <t>E501001001~E501001009=9</t>
    <phoneticPr fontId="5" type="noConversion"/>
  </si>
  <si>
    <t>E501003001</t>
    <phoneticPr fontId="5" type="noConversion"/>
  </si>
  <si>
    <t>E501003001=14</t>
    <phoneticPr fontId="5" type="noConversion"/>
  </si>
  <si>
    <t>E501003001t</t>
    <phoneticPr fontId="5" type="noConversion"/>
  </si>
  <si>
    <t>E501003002=14</t>
    <phoneticPr fontId="5" type="noConversion"/>
  </si>
  <si>
    <t>E501003003</t>
    <phoneticPr fontId="5" type="noConversion"/>
  </si>
  <si>
    <t>E501003003=14</t>
    <phoneticPr fontId="5" type="noConversion"/>
  </si>
  <si>
    <t>E501004001</t>
    <phoneticPr fontId="5" type="noConversion"/>
  </si>
  <si>
    <t>E501004001=1</t>
  </si>
  <si>
    <t>E501004001=1</t>
    <phoneticPr fontId="5" type="noConversion"/>
  </si>
  <si>
    <t>E501005001</t>
    <phoneticPr fontId="5" type="noConversion"/>
  </si>
  <si>
    <t>E501005001=9</t>
    <phoneticPr fontId="5" type="noConversion"/>
  </si>
  <si>
    <t>E501006001</t>
    <phoneticPr fontId="5" type="noConversion"/>
  </si>
  <si>
    <t>E501006001=2</t>
    <phoneticPr fontId="5" type="noConversion"/>
  </si>
  <si>
    <t>E501006002</t>
    <phoneticPr fontId="5" type="noConversion"/>
  </si>
  <si>
    <t>E501006002=7</t>
    <phoneticPr fontId="5" type="noConversion"/>
  </si>
  <si>
    <t>E501004001=2</t>
    <phoneticPr fontId="5" type="noConversion"/>
  </si>
  <si>
    <t>E501007001</t>
    <phoneticPr fontId="5" type="noConversion"/>
  </si>
  <si>
    <t>E501007001=12</t>
    <phoneticPr fontId="5" type="noConversion"/>
  </si>
  <si>
    <t>E501008001</t>
    <phoneticPr fontId="5" type="noConversion"/>
  </si>
  <si>
    <t>E501008001=13</t>
    <phoneticPr fontId="5" type="noConversion"/>
  </si>
  <si>
    <t>E501008002</t>
    <phoneticPr fontId="5" type="noConversion"/>
  </si>
  <si>
    <t>E501008002=13</t>
    <phoneticPr fontId="5" type="noConversion"/>
  </si>
  <si>
    <t>EMP016=5</t>
    <phoneticPr fontId="5" type="noConversion"/>
  </si>
  <si>
    <t>EMP016=5 and 
E501004001=2</t>
    <phoneticPr fontId="5" type="noConversion"/>
  </si>
  <si>
    <t>EMP016=5 and 
GENDER=2</t>
    <phoneticPr fontId="5" type="noConversion"/>
  </si>
  <si>
    <t>E501010001</t>
    <phoneticPr fontId="5" type="noConversion"/>
  </si>
  <si>
    <t>E5010100010=1, 2</t>
    <phoneticPr fontId="5" type="noConversion"/>
  </si>
  <si>
    <t>E601001001</t>
  </si>
  <si>
    <t>E601001002</t>
  </si>
  <si>
    <t>E601001003</t>
  </si>
  <si>
    <t>E601001004</t>
  </si>
  <si>
    <t>E601001005</t>
  </si>
  <si>
    <t>E601001006</t>
  </si>
  <si>
    <t>E601001007</t>
  </si>
  <si>
    <t>E601001008</t>
  </si>
  <si>
    <t>E601001009t</t>
  </si>
  <si>
    <t>지난주 일자리 희망 여부</t>
  </si>
  <si>
    <t>원하였다</t>
  </si>
  <si>
    <t>원하지 않았다</t>
  </si>
  <si>
    <t>E601002002</t>
  </si>
  <si>
    <t>지난주 일자리가 있었다면 일 가능여부</t>
  </si>
  <si>
    <t>있었다</t>
  </si>
  <si>
    <t>없었다</t>
  </si>
  <si>
    <t>지난 4주 내 일자리 구하지 않은 이유</t>
  </si>
  <si>
    <t>전공이나 경력에 맞는 일자리(직장)가 없을 것이라고 여겨져서</t>
  </si>
  <si>
    <t>원하는 임금수준이나 근로조건에 맞는 일자리(직장)가 없을 것이라고 여겨져서</t>
  </si>
  <si>
    <t>근처에 일자리(직장)가 없을 것이라고 여겨져서</t>
  </si>
  <si>
    <t>교육, 기술, 경험이 부족해서</t>
  </si>
  <si>
    <t>나이가 너무 어리거나 많다고 고용주가 생각할 것 같아서</t>
  </si>
  <si>
    <t>이전에 찾아보았지만 일거리가 없었기 때문에</t>
  </si>
  <si>
    <t>육아</t>
  </si>
  <si>
    <t>가사</t>
  </si>
  <si>
    <t>통학</t>
  </si>
  <si>
    <t>산업재해로 인한 건강문제</t>
  </si>
  <si>
    <t>개인적인 건강문제(산업재해로 인한 장해 이외)</t>
  </si>
  <si>
    <t>E601002003t</t>
  </si>
  <si>
    <t>지난 4주 내 일자리 구하지 않은 이유(기타)</t>
  </si>
  <si>
    <t>일자리 있더라도 일 할 수 없었던 이유</t>
  </si>
  <si>
    <t>학업 때문에</t>
  </si>
  <si>
    <t>아이들 키우는 일 때문에(육아)</t>
  </si>
  <si>
    <t>퇴직하여서</t>
  </si>
  <si>
    <t>나이가 많아서</t>
  </si>
  <si>
    <t>개인적인 건강문제로</t>
  </si>
  <si>
    <t>산업재해로 인한 건강문제로</t>
  </si>
  <si>
    <t>당분간 쉬고 싶어서</t>
  </si>
  <si>
    <t>E601003001t</t>
  </si>
  <si>
    <t>일자리 있더라도 일 할 수 없었던 이유(기타)</t>
  </si>
  <si>
    <t>2022년 구직활동 여부</t>
  </si>
  <si>
    <t>E601004003</t>
  </si>
  <si>
    <t>E601004004</t>
  </si>
  <si>
    <t>마지막 구직활동 월(계절)</t>
  </si>
  <si>
    <t>E601005001t</t>
  </si>
  <si>
    <t>E601005002</t>
  </si>
  <si>
    <t>E601005002t</t>
  </si>
  <si>
    <t>E601005003</t>
  </si>
  <si>
    <t>E601005003t</t>
  </si>
  <si>
    <t>경제활동을 할 의사가 없음</t>
  </si>
  <si>
    <t>자영업을 하려고 하지만 창업할 능력, 상황이 안 돼서</t>
  </si>
  <si>
    <t>E601007001t</t>
  </si>
  <si>
    <t>E601008002t</t>
  </si>
  <si>
    <t>E601010001t</t>
  </si>
  <si>
    <t>E601010002t</t>
  </si>
  <si>
    <t>경제활동 할 의사 없는 이유</t>
  </si>
  <si>
    <t>E601011001t</t>
  </si>
  <si>
    <t>경제활동 할 의사 없는 이유(기타)</t>
  </si>
  <si>
    <t>E601012001</t>
  </si>
  <si>
    <t>E601012002</t>
  </si>
  <si>
    <t>E601012003</t>
  </si>
  <si>
    <t>E601012004</t>
  </si>
  <si>
    <t>E601012005</t>
  </si>
  <si>
    <t>E601012006</t>
  </si>
  <si>
    <t>E601012007</t>
  </si>
  <si>
    <t>E601012008</t>
  </si>
  <si>
    <t>E601012011</t>
  </si>
  <si>
    <t>E601013001</t>
  </si>
  <si>
    <t>E601013002</t>
  </si>
  <si>
    <t>E601013003</t>
  </si>
  <si>
    <t>E601013004</t>
  </si>
  <si>
    <t>E601013005</t>
  </si>
  <si>
    <t>E601013006</t>
  </si>
  <si>
    <t>E601013007</t>
  </si>
  <si>
    <t>E601013008</t>
  </si>
  <si>
    <t>E601013009</t>
  </si>
  <si>
    <t>E601013010t</t>
  </si>
  <si>
    <t>EMP016=6</t>
  </si>
  <si>
    <t>EMP016=6</t>
    <phoneticPr fontId="5" type="noConversion"/>
  </si>
  <si>
    <t>E601001009</t>
    <phoneticPr fontId="5" type="noConversion"/>
  </si>
  <si>
    <t>E601001001~E601001009=9</t>
    <phoneticPr fontId="5" type="noConversion"/>
  </si>
  <si>
    <t>D01006001=2</t>
  </si>
  <si>
    <t>D01006001=2</t>
    <phoneticPr fontId="5" type="noConversion"/>
  </si>
  <si>
    <t>E601002001</t>
    <phoneticPr fontId="5" type="noConversion"/>
  </si>
  <si>
    <t>E601002001=1</t>
    <phoneticPr fontId="5" type="noConversion"/>
  </si>
  <si>
    <t>E601002003</t>
    <phoneticPr fontId="5" type="noConversion"/>
  </si>
  <si>
    <t>E601002003=12</t>
    <phoneticPr fontId="5" type="noConversion"/>
  </si>
  <si>
    <t>D01007001</t>
    <phoneticPr fontId="5" type="noConversion"/>
  </si>
  <si>
    <t>D01007001=2</t>
    <phoneticPr fontId="5" type="noConversion"/>
  </si>
  <si>
    <t>E601003001</t>
    <phoneticPr fontId="5" type="noConversion"/>
  </si>
  <si>
    <t>E601003001=9</t>
    <phoneticPr fontId="5" type="noConversion"/>
  </si>
  <si>
    <t>E601004001</t>
    <phoneticPr fontId="5" type="noConversion"/>
  </si>
  <si>
    <t>E601004001=1</t>
    <phoneticPr fontId="5" type="noConversion"/>
  </si>
  <si>
    <t>E601004002</t>
    <phoneticPr fontId="5" type="noConversion"/>
  </si>
  <si>
    <t>E601004002=98, 99</t>
    <phoneticPr fontId="5" type="noConversion"/>
  </si>
  <si>
    <t>D01007001=2 or
E601004001=1</t>
    <phoneticPr fontId="5" type="noConversion"/>
  </si>
  <si>
    <t>E601005001</t>
    <phoneticPr fontId="5" type="noConversion"/>
  </si>
  <si>
    <t>E601005001=14</t>
    <phoneticPr fontId="5" type="noConversion"/>
  </si>
  <si>
    <t>E601005002=14</t>
    <phoneticPr fontId="5" type="noConversion"/>
  </si>
  <si>
    <t>(D01007001=2 or
E601004001=1) and
E601005002&lt;14</t>
    <phoneticPr fontId="5" type="noConversion"/>
  </si>
  <si>
    <t>E601006001</t>
    <phoneticPr fontId="5" type="noConversion"/>
  </si>
  <si>
    <t>E601006001=1</t>
  </si>
  <si>
    <t>E601006001=1</t>
    <phoneticPr fontId="5" type="noConversion"/>
  </si>
  <si>
    <t>E601007001</t>
    <phoneticPr fontId="5" type="noConversion"/>
  </si>
  <si>
    <t>E601007001=9</t>
    <phoneticPr fontId="5" type="noConversion"/>
  </si>
  <si>
    <t>E601006001=2</t>
    <phoneticPr fontId="5" type="noConversion"/>
  </si>
  <si>
    <t>E601008001</t>
    <phoneticPr fontId="5" type="noConversion"/>
  </si>
  <si>
    <t>E601008001=2</t>
    <phoneticPr fontId="5" type="noConversion"/>
  </si>
  <si>
    <t>E601008002</t>
    <phoneticPr fontId="5" type="noConversion"/>
  </si>
  <si>
    <t>E601008002=7</t>
    <phoneticPr fontId="5" type="noConversion"/>
  </si>
  <si>
    <t>E601009001</t>
    <phoneticPr fontId="5" type="noConversion"/>
  </si>
  <si>
    <t>E601009001=12</t>
    <phoneticPr fontId="5" type="noConversion"/>
  </si>
  <si>
    <t>E601006001=1 or 2</t>
    <phoneticPr fontId="5" type="noConversion"/>
  </si>
  <si>
    <t>E601010001</t>
    <phoneticPr fontId="5" type="noConversion"/>
  </si>
  <si>
    <t>E601010001=13</t>
    <phoneticPr fontId="5" type="noConversion"/>
  </si>
  <si>
    <t>E601010001&lt;14</t>
    <phoneticPr fontId="5" type="noConversion"/>
  </si>
  <si>
    <t>E601010002</t>
    <phoneticPr fontId="5" type="noConversion"/>
  </si>
  <si>
    <t>E601010002=13</t>
    <phoneticPr fontId="5" type="noConversion"/>
  </si>
  <si>
    <t>E601006001=3</t>
    <phoneticPr fontId="5" type="noConversion"/>
  </si>
  <si>
    <t>E601011001</t>
    <phoneticPr fontId="5" type="noConversion"/>
  </si>
  <si>
    <t>E601011001=9</t>
    <phoneticPr fontId="5" type="noConversion"/>
  </si>
  <si>
    <t>E601013010</t>
    <phoneticPr fontId="5" type="noConversion"/>
  </si>
  <si>
    <t>E601013010=1, 2</t>
    <phoneticPr fontId="5" type="noConversion"/>
  </si>
  <si>
    <t>EMP016=6 and 
GENDER=2</t>
    <phoneticPr fontId="5" type="noConversion"/>
  </si>
  <si>
    <t>재해사업장 퇴사 여부</t>
  </si>
  <si>
    <t>F01001002</t>
  </si>
  <si>
    <t>재해사업장 처음 그만둔 시기(년)</t>
  </si>
  <si>
    <t>재해사업장 처음 그만둔 시기(월)</t>
  </si>
  <si>
    <t>F01001004</t>
  </si>
  <si>
    <t>재해사업장 처음 그만둔 시기(계절범주)</t>
  </si>
  <si>
    <t>재해사업장 퇴사 이유</t>
  </si>
  <si>
    <t>일거리가 없거나 적어서(장사가 잘 되지 않아서)</t>
  </si>
  <si>
    <t>재해사업장 퇴사 이유(기타)</t>
  </si>
  <si>
    <t>F01001006</t>
  </si>
  <si>
    <t>퇴사  이유 산재 기인 여부</t>
  </si>
  <si>
    <t>요양종료 후 현재 일자리 외 일자리 있었는지 여부</t>
  </si>
  <si>
    <t>있었다(재해 발생 사업장 제외)</t>
  </si>
  <si>
    <t>요양종료 후 현재 일자리 외 일자리 개수</t>
  </si>
  <si>
    <t>F01003A01</t>
  </si>
  <si>
    <t>일자리1-시작 연도</t>
  </si>
  <si>
    <t>일자리1-시작 월</t>
  </si>
  <si>
    <t>F01003A03</t>
  </si>
  <si>
    <t>일자리1-시작 월(계절)</t>
  </si>
  <si>
    <t>일자리1-지속여부(부업)</t>
  </si>
  <si>
    <t>지속</t>
  </si>
  <si>
    <t>그만둠</t>
  </si>
  <si>
    <t>F01003A05</t>
  </si>
  <si>
    <t>일자리1-그만둔 월</t>
  </si>
  <si>
    <t>F01003A07</t>
  </si>
  <si>
    <t>일자리1-그만둔 월(계절)</t>
  </si>
  <si>
    <t>F01003A08</t>
  </si>
  <si>
    <t>일자리1-사업내용(주 생산품목, 서비스)</t>
  </si>
  <si>
    <t>F01003A09</t>
  </si>
  <si>
    <t>일자리1-사업내용(생산품 원료)</t>
  </si>
  <si>
    <t>F01003A11</t>
  </si>
  <si>
    <t>일자리1-주로 하던 일</t>
  </si>
  <si>
    <t>F01003A12</t>
  </si>
  <si>
    <t>일자리1-주로 하던 일(사용장비나 도구)</t>
  </si>
  <si>
    <t>F01003A13</t>
  </si>
  <si>
    <t>일자리1-주로 하던 일(부서명)</t>
  </si>
  <si>
    <t>F01003A15</t>
  </si>
  <si>
    <t>일자리1-직책/직위</t>
  </si>
  <si>
    <t>일자리1-종사상 지위</t>
  </si>
  <si>
    <t>종업원 있는 자영업자</t>
  </si>
  <si>
    <t>종업원 없는 자영업자</t>
  </si>
  <si>
    <t>일자리1-임금/소득</t>
  </si>
  <si>
    <t>80만원 미만</t>
  </si>
  <si>
    <t>80만원 이상 ~ 100만원 미만</t>
  </si>
  <si>
    <t>100만원 이상 ~ 150만원 미만</t>
  </si>
  <si>
    <t>150만원 이상 ~ 200만원 미만</t>
  </si>
  <si>
    <t>200만원 이상 ~ 300만원 미만</t>
  </si>
  <si>
    <t>F01003A19</t>
  </si>
  <si>
    <t>일자리1-근로자 수</t>
  </si>
  <si>
    <t>F01003A20</t>
  </si>
  <si>
    <t>일자리1-근로시간 형태</t>
  </si>
  <si>
    <t>F01003A21</t>
  </si>
  <si>
    <t>일자리1-한 달 평균 근무일수</t>
  </si>
  <si>
    <t>F01003A22</t>
  </si>
  <si>
    <t>일자리1-하루 평균 근무시간</t>
  </si>
  <si>
    <t>F01003A23</t>
  </si>
  <si>
    <t>일자리1-1주 평균 초과근로시간</t>
  </si>
  <si>
    <t>F01003A24</t>
  </si>
  <si>
    <t>일자리1-노동조합 가입 여부</t>
  </si>
  <si>
    <t>노동조합에 가입하였음</t>
  </si>
  <si>
    <t>노동조합에 가입하지 않았음</t>
  </si>
  <si>
    <t>노동조합이 없었음</t>
  </si>
  <si>
    <t>F01003A25</t>
  </si>
  <si>
    <t>일자리1-국민연금 가입 여부</t>
  </si>
  <si>
    <t>F01003A26</t>
  </si>
  <si>
    <t>일자리1-국민건강보험 가입 여부</t>
  </si>
  <si>
    <t>F01003A27</t>
  </si>
  <si>
    <t>일자리1-고용보험 가입 여부</t>
  </si>
  <si>
    <t>일자리1-퇴사 이유</t>
  </si>
  <si>
    <t>일자리1-퇴사 이유(기타)</t>
  </si>
  <si>
    <t>F01003A29</t>
  </si>
  <si>
    <t>일자리1-퇴사 이유 산재 기인 여부</t>
  </si>
  <si>
    <t>F01003B01</t>
  </si>
  <si>
    <t>일자리2-시작 연도</t>
  </si>
  <si>
    <t>일자리2-시작 월</t>
  </si>
  <si>
    <t>F01003B03</t>
  </si>
  <si>
    <t>F01003B04</t>
  </si>
  <si>
    <t>일자리2-지속여부(부업)</t>
  </si>
  <si>
    <t>일자리2-그만둔 연도</t>
  </si>
  <si>
    <t>일자리2-그만둔 월</t>
  </si>
  <si>
    <t>F01003B07</t>
  </si>
  <si>
    <t>F01003B08</t>
  </si>
  <si>
    <t>일자리2-사업내용(주 생산품목, 서비스)</t>
  </si>
  <si>
    <t>F01003B09</t>
  </si>
  <si>
    <t>일자리2-사업내용(생산품 원료)</t>
  </si>
  <si>
    <t>F01003B10</t>
  </si>
  <si>
    <t>일자리2-산업분류</t>
  </si>
  <si>
    <t>F01003B11</t>
  </si>
  <si>
    <t>일자리2-주로 하던 일</t>
  </si>
  <si>
    <t>F01003B12</t>
  </si>
  <si>
    <t>일자리2-주로 하던 일(사용장비나 도구)</t>
  </si>
  <si>
    <t>F01003B13</t>
  </si>
  <si>
    <t>일자리2-주로 하던 일(부서명)</t>
  </si>
  <si>
    <t>F01003B14</t>
  </si>
  <si>
    <t>일자리2-직업분류</t>
  </si>
  <si>
    <t>F01003B15</t>
  </si>
  <si>
    <t>일자리2-직책/직위</t>
  </si>
  <si>
    <t>F01003B16</t>
  </si>
  <si>
    <t>일자리2-종사상 지위</t>
  </si>
  <si>
    <t>F01003B18</t>
  </si>
  <si>
    <t>일자리2-임금/소득(범주)</t>
  </si>
  <si>
    <t>F01003B19</t>
  </si>
  <si>
    <t>일자리2-근로자 수</t>
  </si>
  <si>
    <t>F01003B20</t>
  </si>
  <si>
    <t>일자리2-근로시간 형태</t>
  </si>
  <si>
    <t>F01003B21</t>
  </si>
  <si>
    <t>일자리2-한 달 평균 근무일수</t>
  </si>
  <si>
    <t>F01003B22</t>
  </si>
  <si>
    <t>일자리2-하루 평균 근무시간</t>
  </si>
  <si>
    <t>F01003B23</t>
  </si>
  <si>
    <t>일자리2-1주 평균 초과근로시간</t>
  </si>
  <si>
    <t>F01003B24</t>
  </si>
  <si>
    <t>일자리2-노동조합 가입 여부</t>
  </si>
  <si>
    <t>F01003B25</t>
  </si>
  <si>
    <t>일자리2-국민연금 가입 여부</t>
  </si>
  <si>
    <t>F01003B26</t>
  </si>
  <si>
    <t>일자리2-국민건강보험 가입 여부</t>
  </si>
  <si>
    <t>F01003B27</t>
  </si>
  <si>
    <t>일자리2-고용보험 가입 여부</t>
  </si>
  <si>
    <t>F01003B28</t>
  </si>
  <si>
    <t>일자리2-퇴사 이유</t>
  </si>
  <si>
    <t>일자리2-퇴사 이유(기타)</t>
  </si>
  <si>
    <t>F01003B29</t>
  </si>
  <si>
    <t>일자리2-퇴사 이유 산재 기인 여부</t>
  </si>
  <si>
    <t>일자리3-시작 연도</t>
  </si>
  <si>
    <t>F01003C02</t>
  </si>
  <si>
    <t>일자리3-시작 월</t>
  </si>
  <si>
    <t>F01003C03</t>
  </si>
  <si>
    <t>일자리3-시작 월(계절)</t>
  </si>
  <si>
    <t>F01003C04</t>
  </si>
  <si>
    <t>일자리3-지속여부(부업)</t>
  </si>
  <si>
    <t>F01003C05</t>
  </si>
  <si>
    <t>일자리3-그만둔 연도</t>
  </si>
  <si>
    <t>F01003C06</t>
  </si>
  <si>
    <t>일자리3-그만둔 월</t>
  </si>
  <si>
    <t>F01003C07</t>
  </si>
  <si>
    <t>일자리3-그만둔 월(계절)</t>
  </si>
  <si>
    <t>F01003C08</t>
  </si>
  <si>
    <t>일자리3-사업내용(주 생산품목, 서비스)</t>
  </si>
  <si>
    <t>F01003C09</t>
  </si>
  <si>
    <t>일자리3-사업내용(생산품 원료)</t>
  </si>
  <si>
    <t>F01003C10</t>
  </si>
  <si>
    <t>일자리3-산업분류</t>
  </si>
  <si>
    <t>F01003C11</t>
  </si>
  <si>
    <t>일자리3-주로 하던 일</t>
  </si>
  <si>
    <t>F01003C12</t>
  </si>
  <si>
    <t>일자리3-주로 하던 일(사용장비나 도구)</t>
  </si>
  <si>
    <t>F01003C13</t>
  </si>
  <si>
    <t>일자리3-주로 하던 일(부서명)</t>
  </si>
  <si>
    <t>F01003C14</t>
  </si>
  <si>
    <t>일자리3-직업분류</t>
  </si>
  <si>
    <t>F01003C15</t>
  </si>
  <si>
    <t>일자리3-직책/직위</t>
  </si>
  <si>
    <t>F01003C16</t>
  </si>
  <si>
    <t>일자리3-종사상 지위</t>
  </si>
  <si>
    <t>F01003C17</t>
  </si>
  <si>
    <t>일자리3-임금/소득</t>
  </si>
  <si>
    <t>F01003C18</t>
  </si>
  <si>
    <t>일자리3-임금/소득(범주)</t>
  </si>
  <si>
    <t>F01003C19</t>
  </si>
  <si>
    <t>일자리3-근로자 수</t>
  </si>
  <si>
    <t>F01003C20</t>
  </si>
  <si>
    <t>일자리3-근로시간 형태</t>
  </si>
  <si>
    <t>F01003C21</t>
  </si>
  <si>
    <t>일자리3-한 달 평균 근무일수</t>
  </si>
  <si>
    <t>F01003C22</t>
  </si>
  <si>
    <t>일자리3-하루 평균 근무시간</t>
  </si>
  <si>
    <t>F01003C23</t>
  </si>
  <si>
    <t>일자리3-1주 평균 초과근로시간</t>
  </si>
  <si>
    <t>F01003C24</t>
  </si>
  <si>
    <t>일자리3-노동조합 가입 여부</t>
  </si>
  <si>
    <t>F01003C25</t>
  </si>
  <si>
    <t>일자리3-국민연금 가입 여부</t>
  </si>
  <si>
    <t>F01003C26</t>
  </si>
  <si>
    <t>일자리3-국민건강보험 가입 여부</t>
  </si>
  <si>
    <t>F01003C27</t>
  </si>
  <si>
    <t>일자리3-고용보험 가입 여부</t>
  </si>
  <si>
    <t>일자리3-퇴사 이유</t>
  </si>
  <si>
    <t>일자리3-퇴사 이유(기타)</t>
  </si>
  <si>
    <t>F01003C29</t>
  </si>
  <si>
    <t>일자리3-퇴사 이유 산재 기인 여부</t>
  </si>
  <si>
    <t>E301001001</t>
    <phoneticPr fontId="5" type="noConversion"/>
  </si>
  <si>
    <t>EMP016=1 or
E301001001=1</t>
    <phoneticPr fontId="5" type="noConversion"/>
  </si>
  <si>
    <t>F01001001</t>
    <phoneticPr fontId="5" type="noConversion"/>
  </si>
  <si>
    <t>F01001001=1 or emp016=2, 4, 5, 6 or
(emp016=3 and E301001001=2)</t>
  </si>
  <si>
    <t>F01001001=1 or emp016=2, 4, 5, 6 or
(emp016=3 and E301001001=2)</t>
    <phoneticPr fontId="5" type="noConversion"/>
  </si>
  <si>
    <t>F01001003</t>
    <phoneticPr fontId="5" type="noConversion"/>
  </si>
  <si>
    <t xml:space="preserve">F01001003=98, 99 </t>
    <phoneticPr fontId="5" type="noConversion"/>
  </si>
  <si>
    <t>F01001005</t>
    <phoneticPr fontId="5" type="noConversion"/>
  </si>
  <si>
    <t>F01001005=16</t>
    <phoneticPr fontId="5" type="noConversion"/>
  </si>
  <si>
    <t>F01001005t</t>
  </si>
  <si>
    <t>F01003B28t</t>
  </si>
  <si>
    <t>F01003C28t</t>
  </si>
  <si>
    <t>F01001005=1, 2, 4 , 6, 7, 8, 9, 10, 11, 12, 13, 16</t>
    <phoneticPr fontId="5" type="noConversion"/>
  </si>
  <si>
    <t>E101047002=1, 2, 4 , 6, 7, 8, 9, 10, 11, 12, 13, 16</t>
    <phoneticPr fontId="5" type="noConversion"/>
  </si>
  <si>
    <t>E201048002=1, 2, 4 , 6, 7, 8, 9, 10, 11, 12, 13, 16</t>
    <phoneticPr fontId="5" type="noConversion"/>
  </si>
  <si>
    <t>F01002001</t>
    <phoneticPr fontId="5" type="noConversion"/>
  </si>
  <si>
    <t>F01002001=1</t>
    <phoneticPr fontId="5" type="noConversion"/>
  </si>
  <si>
    <t>F01002002</t>
    <phoneticPr fontId="5" type="noConversion"/>
  </si>
  <si>
    <t>F01002002&lt;4</t>
  </si>
  <si>
    <t>F01002002&lt;4</t>
    <phoneticPr fontId="5" type="noConversion"/>
  </si>
  <si>
    <t>F01003A02</t>
    <phoneticPr fontId="5" type="noConversion"/>
  </si>
  <si>
    <t>F01003A02=98, 99</t>
    <phoneticPr fontId="5" type="noConversion"/>
  </si>
  <si>
    <t>F01003A04</t>
    <phoneticPr fontId="5" type="noConversion"/>
  </si>
  <si>
    <t>일자리1-그만둔 연도</t>
    <phoneticPr fontId="5" type="noConversion"/>
  </si>
  <si>
    <t>F01003A04=2</t>
    <phoneticPr fontId="5" type="noConversion"/>
  </si>
  <si>
    <t>F01003A06</t>
    <phoneticPr fontId="5" type="noConversion"/>
  </si>
  <si>
    <t>F01003A06=98, 99</t>
    <phoneticPr fontId="5" type="noConversion"/>
  </si>
  <si>
    <t>F01003A17</t>
    <phoneticPr fontId="5" type="noConversion"/>
  </si>
  <si>
    <t>F01003A17=9999998, 9999999</t>
    <phoneticPr fontId="5" type="noConversion"/>
  </si>
  <si>
    <t>F01003A28</t>
    <phoneticPr fontId="5" type="noConversion"/>
  </si>
  <si>
    <t>F01003A28=16</t>
    <phoneticPr fontId="5" type="noConversion"/>
  </si>
  <si>
    <t>F01003A28t</t>
    <phoneticPr fontId="5" type="noConversion"/>
  </si>
  <si>
    <t>F01003A28=1, 2, 4 , 6, 7, 8, 9, 10, 11, 12, 13, 16</t>
    <phoneticPr fontId="5" type="noConversion"/>
  </si>
  <si>
    <t>F01002002&lt;3</t>
  </si>
  <si>
    <t>F01002002&lt;3</t>
    <phoneticPr fontId="5" type="noConversion"/>
  </si>
  <si>
    <t>F01003B02</t>
    <phoneticPr fontId="5" type="noConversion"/>
  </si>
  <si>
    <t>일자리2-시작 월(계절)</t>
    <phoneticPr fontId="5" type="noConversion"/>
  </si>
  <si>
    <t>F01003B02=98, 99</t>
    <phoneticPr fontId="5" type="noConversion"/>
  </si>
  <si>
    <t>F01003B05</t>
    <phoneticPr fontId="5" type="noConversion"/>
  </si>
  <si>
    <t>F01003B06</t>
    <phoneticPr fontId="5" type="noConversion"/>
  </si>
  <si>
    <t>일자리2-그만둔 월(계절)</t>
    <phoneticPr fontId="5" type="noConversion"/>
  </si>
  <si>
    <t>F01003B06=98, 99</t>
    <phoneticPr fontId="5" type="noConversion"/>
  </si>
  <si>
    <t>F01003B17</t>
    <phoneticPr fontId="5" type="noConversion"/>
  </si>
  <si>
    <t>일자리2-임금/소득</t>
    <phoneticPr fontId="5" type="noConversion"/>
  </si>
  <si>
    <t>F01003B17=9999998, 9999999</t>
    <phoneticPr fontId="5" type="noConversion"/>
  </si>
  <si>
    <t>F01003B04=2</t>
    <phoneticPr fontId="5" type="noConversion"/>
  </si>
  <si>
    <t>F01003B28=16</t>
    <phoneticPr fontId="5" type="noConversion"/>
  </si>
  <si>
    <t>F01002002=1</t>
  </si>
  <si>
    <t>F01002002=1</t>
    <phoneticPr fontId="5" type="noConversion"/>
  </si>
  <si>
    <t>F01003C02=98, 99</t>
    <phoneticPr fontId="5" type="noConversion"/>
  </si>
  <si>
    <t>F01003C06=98, 99</t>
    <phoneticPr fontId="5" type="noConversion"/>
  </si>
  <si>
    <t>F01003C17=9999998, 9999999</t>
    <phoneticPr fontId="5" type="noConversion"/>
  </si>
  <si>
    <t>F01003C28</t>
    <phoneticPr fontId="5" type="noConversion"/>
  </si>
  <si>
    <t>F01003C28=16</t>
    <phoneticPr fontId="5" type="noConversion"/>
  </si>
  <si>
    <t>F01003C28=1, 2, 4 , 6, 7, 8, 9, 10, 11, 12, 13, 16</t>
    <phoneticPr fontId="5" type="noConversion"/>
  </si>
  <si>
    <t>F01003B28=1, 2, 4 , 6, 7, 8, 9, 10, 11, 12, 13, 16</t>
    <phoneticPr fontId="5" type="noConversion"/>
  </si>
  <si>
    <t>G01001001</t>
  </si>
  <si>
    <t>산재 이후 건강회복 정도</t>
  </si>
  <si>
    <t>전혀 회복되지 않았다</t>
  </si>
  <si>
    <t>회복되지 않았다</t>
  </si>
  <si>
    <t>회복되었다</t>
  </si>
  <si>
    <t>완전히 회복되었다</t>
  </si>
  <si>
    <t>G01002001</t>
  </si>
  <si>
    <t>산재 이후 통증 느끼는 횟수</t>
  </si>
  <si>
    <t>전혀 없음</t>
  </si>
  <si>
    <t>가끔 한번</t>
  </si>
  <si>
    <t>일주일에 몇 차례</t>
  </si>
  <si>
    <t>거의 매일</t>
  </si>
  <si>
    <t>항상</t>
  </si>
  <si>
    <t>G01003001</t>
  </si>
  <si>
    <t>산재로 인한 통증이 일상 및 삶을 방해하는 정도</t>
  </si>
  <si>
    <t>어느 정도</t>
  </si>
  <si>
    <t>상당 기간</t>
  </si>
  <si>
    <t>G01004001</t>
  </si>
  <si>
    <t>산재 이전 평소 건강상태</t>
  </si>
  <si>
    <t>매우 건강하다</t>
  </si>
  <si>
    <t>건강하다</t>
  </si>
  <si>
    <t>건강하지 못하다</t>
  </si>
  <si>
    <t>전혀 건강하지 못하다</t>
  </si>
  <si>
    <t>산재 이전 만성적인 질병 유무</t>
  </si>
  <si>
    <t>G01004003</t>
  </si>
  <si>
    <t>산재 이전 만성 질병1</t>
  </si>
  <si>
    <t>암(위암, 간암, 대장암, 유방암, 자궁경부암, 폐암, 갑상선암 등)</t>
  </si>
  <si>
    <t>고혈압</t>
  </si>
  <si>
    <t>이상지질혈증(고지혈증)</t>
  </si>
  <si>
    <t>뇌졸중(중풍, 뇌출혈, 뇌경색)</t>
  </si>
  <si>
    <t>심근경색, 협심증</t>
  </si>
  <si>
    <t>골관절염</t>
  </si>
  <si>
    <t>류마티스성 관절염</t>
  </si>
  <si>
    <t>골다공증</t>
  </si>
  <si>
    <t>당뇨병</t>
  </si>
  <si>
    <t>갑상선질환</t>
  </si>
  <si>
    <t>B형·C형간염, 간경변증(간경화증)</t>
  </si>
  <si>
    <t>콩팥병(신장질환)</t>
  </si>
  <si>
    <t>천식, 폐결핵, 만성폐쇄성폐질환, 폐렴, 부비동염, 알레르기비염</t>
  </si>
  <si>
    <t>백내장, 녹내장, 황반변성, 중이염</t>
  </si>
  <si>
    <t>우울증, 조울증</t>
  </si>
  <si>
    <t>비만</t>
  </si>
  <si>
    <t>기타 질환</t>
  </si>
  <si>
    <t>G01004004</t>
  </si>
  <si>
    <t>산재 이전 만성 질병2</t>
  </si>
  <si>
    <t>G01004005</t>
  </si>
  <si>
    <t>산재 이전 만성 질병3</t>
  </si>
  <si>
    <t>G01004006</t>
  </si>
  <si>
    <t>산재 이전 만성 질병4</t>
  </si>
  <si>
    <t>G01004007</t>
  </si>
  <si>
    <t>산재 이전 만성 질병5</t>
  </si>
  <si>
    <t>G01004008</t>
  </si>
  <si>
    <t>산재 이전 만성 질병6</t>
  </si>
  <si>
    <t>G01004009</t>
  </si>
  <si>
    <t>산재 이전 만성 질병7</t>
  </si>
  <si>
    <t>G01004010</t>
  </si>
  <si>
    <t>산재 이전 만성 질병8</t>
  </si>
  <si>
    <t>G01004011</t>
  </si>
  <si>
    <t>산재 이전 만성 질병9</t>
  </si>
  <si>
    <t>G01004012</t>
  </si>
  <si>
    <t>산재 이전 만성 질병10</t>
  </si>
  <si>
    <t>G01004013</t>
  </si>
  <si>
    <t>산재 이전 만성 질병11</t>
  </si>
  <si>
    <t>G01004014</t>
  </si>
  <si>
    <t>산재 이전 만성 질병12</t>
  </si>
  <si>
    <t>G01004015</t>
  </si>
  <si>
    <t>산재 이전 만성 질병13</t>
  </si>
  <si>
    <t>G01004016</t>
  </si>
  <si>
    <t>산재 이전 만성 질병14</t>
  </si>
  <si>
    <t>G01004017</t>
  </si>
  <si>
    <t>산재 이전 만성 질병15</t>
  </si>
  <si>
    <t>G01004018</t>
  </si>
  <si>
    <t>산재 이전 만성 질병16</t>
  </si>
  <si>
    <t>G01004019</t>
  </si>
  <si>
    <t>산재 이전 만성 질병17</t>
  </si>
  <si>
    <t>현재 전반적인 건강상태</t>
  </si>
  <si>
    <t>G01005002</t>
  </si>
  <si>
    <t>건강문제로 인해 일하는데 지장 정도</t>
  </si>
  <si>
    <t>현재 만성적인 질병 유무</t>
  </si>
  <si>
    <t>G01006002</t>
  </si>
  <si>
    <t>만성 질병1</t>
  </si>
  <si>
    <t>G01006003</t>
  </si>
  <si>
    <t>만성 질병2</t>
  </si>
  <si>
    <t>G01006004</t>
  </si>
  <si>
    <t>만성 질병3</t>
  </si>
  <si>
    <t>G01006005</t>
  </si>
  <si>
    <t>만성 질병4</t>
  </si>
  <si>
    <t>G01006006</t>
  </si>
  <si>
    <t>만성 질병5</t>
  </si>
  <si>
    <t>G01006007</t>
  </si>
  <si>
    <t>만성 질병6</t>
  </si>
  <si>
    <t>G01006008</t>
  </si>
  <si>
    <t>만성 질병7</t>
  </si>
  <si>
    <t>G01006009</t>
  </si>
  <si>
    <t>만성 질병8</t>
  </si>
  <si>
    <t>G01006010</t>
  </si>
  <si>
    <t>만성 질병9</t>
  </si>
  <si>
    <t>G01006011</t>
  </si>
  <si>
    <t>만성 질병10</t>
  </si>
  <si>
    <t>G01006012</t>
  </si>
  <si>
    <t>만성 질병11</t>
  </si>
  <si>
    <t>G01006013</t>
  </si>
  <si>
    <t>만성 질병12</t>
  </si>
  <si>
    <t>G01006014</t>
  </si>
  <si>
    <t>만성 질병13</t>
  </si>
  <si>
    <t>G01006015</t>
  </si>
  <si>
    <t>만성 질병14</t>
  </si>
  <si>
    <t>G01006016</t>
  </si>
  <si>
    <t>만성 질병15</t>
  </si>
  <si>
    <t>G01006017</t>
  </si>
  <si>
    <t>만성 질병16</t>
  </si>
  <si>
    <t>G01006018</t>
  </si>
  <si>
    <t>만성 질병17</t>
  </si>
  <si>
    <t>G01007001</t>
  </si>
  <si>
    <t>최근 2년간 건강검진 경험</t>
  </si>
  <si>
    <t>최근 1년간 총 외래진료 횟수</t>
  </si>
  <si>
    <t>G01008002</t>
  </si>
  <si>
    <t>산재 후유증으로 인한 외래진료 횟수</t>
  </si>
  <si>
    <t>최근 1년간 총 입원 횟수</t>
  </si>
  <si>
    <t>G01008005</t>
  </si>
  <si>
    <t>최근 1년간 최장 입원일 수</t>
  </si>
  <si>
    <t>최근 1년 중 의료기관 입원 이유</t>
  </si>
  <si>
    <t>산재로 인한 증상 악화</t>
  </si>
  <si>
    <t>지병/질병</t>
  </si>
  <si>
    <t>사고</t>
  </si>
  <si>
    <t>출산</t>
  </si>
  <si>
    <t>건강검진</t>
  </si>
  <si>
    <t>요양(요양병원에 입원한 경우에만 해당)</t>
  </si>
  <si>
    <t>성·정형/교정</t>
  </si>
  <si>
    <t>최근 1년 중 의료기관 입원 이유(기타)</t>
  </si>
  <si>
    <t>G01008007</t>
  </si>
  <si>
    <t>최근 1년 중 주로 이용한 의료기관</t>
  </si>
  <si>
    <t>근로복지공단이 직접 운영하는 산재직영병원</t>
  </si>
  <si>
    <t>상급종합, 종합병원(대학병원)</t>
  </si>
  <si>
    <t>병원(전문병원 등)</t>
  </si>
  <si>
    <t>요양병원</t>
  </si>
  <si>
    <t>의원(내과, 외과, 산부인과, 소아청소년과, 기타)</t>
  </si>
  <si>
    <t>치과 병·의원</t>
  </si>
  <si>
    <t>한방 병·의원</t>
  </si>
  <si>
    <t>보건(지)소/보건의료원</t>
  </si>
  <si>
    <t>기타 의료기관</t>
  </si>
  <si>
    <t>지난 1년간 진료 또는 검사 받지 못한 경험</t>
  </si>
  <si>
    <t>예, 받지 못한 적이 한 번이라도 있었다</t>
  </si>
  <si>
    <t>아니오, 받지 못한 적이 한 번도 없었다</t>
  </si>
  <si>
    <t>병의원 진료 또는 검사가 필요한 적이 없었다</t>
  </si>
  <si>
    <t>지난 1년간 필요한 진료나 검사 받지 못한 이유</t>
  </si>
  <si>
    <t>경제적 이유(치료 비용이 부담되어서)</t>
  </si>
  <si>
    <t>의료기관이 너무 멀어서, 교통이 불편해서</t>
  </si>
  <si>
    <t>거동이 불편해서 혹은 건강상의 이유로 방문이 어려워서</t>
  </si>
  <si>
    <t>시간이 지나면 좋아질 것 같아서(증세가 가벼워서)</t>
  </si>
  <si>
    <t>어디로 가야할지 잘 몰라서(정보 부족)</t>
  </si>
  <si>
    <t>방문 시간이 없어서(육아, 직장 등)</t>
  </si>
  <si>
    <t>빠른 시일 내에 예약이 되지 않아서</t>
  </si>
  <si>
    <t>나의 건강상태를 잘 아는 주치의가 없어서</t>
  </si>
  <si>
    <t>지난 1년간 필요한 진료나 검사 받지 못한 이유(기타)</t>
  </si>
  <si>
    <t>장기간 지속되는 장애나 육체적 제약 여부1</t>
  </si>
  <si>
    <t>G01010002</t>
  </si>
  <si>
    <t>장기간 지속되는 장애나 육체적 제약 여부2</t>
  </si>
  <si>
    <t>산재 이전 일상생활에서 가족이나 타인의 도움 필요 정도</t>
  </si>
  <si>
    <t>전혀 필요 없었다</t>
  </si>
  <si>
    <t>필요 없었다</t>
  </si>
  <si>
    <t>필요했다</t>
  </si>
  <si>
    <t>매우 필요했다</t>
  </si>
  <si>
    <t>G01012001</t>
  </si>
  <si>
    <t>산재 이후 일상생활에서 가족이나 타인의 도움 필요 정도</t>
  </si>
  <si>
    <t>전혀 필요 없다</t>
  </si>
  <si>
    <t>필요 없다</t>
  </si>
  <si>
    <t>필요하다</t>
  </si>
  <si>
    <t>매우 필요하다</t>
  </si>
  <si>
    <t>일상생활 도움 주는 사람 유무</t>
  </si>
  <si>
    <t>주로 도움 주는 사람1</t>
  </si>
  <si>
    <t>배우자</t>
  </si>
  <si>
    <t>부모</t>
  </si>
  <si>
    <t>부모 이외의 가족(형제, 자녀 등)</t>
  </si>
  <si>
    <t>친척</t>
  </si>
  <si>
    <t>친구 및 이웃</t>
  </si>
  <si>
    <t>유료 가정봉사원</t>
  </si>
  <si>
    <t>유료 간병인</t>
  </si>
  <si>
    <t>유료 활동보조인</t>
  </si>
  <si>
    <t>무료 가정봉사원</t>
  </si>
  <si>
    <t>무료 간병인</t>
  </si>
  <si>
    <t>무료 활동보조인</t>
  </si>
  <si>
    <t>주로 도움 주는 사람1(기타)</t>
  </si>
  <si>
    <t>G01013003</t>
  </si>
  <si>
    <t>주로 도움 주는 사람2</t>
  </si>
  <si>
    <t>주로 도움 주는 사람2(기타)</t>
  </si>
  <si>
    <t>G01013004</t>
  </si>
  <si>
    <t>하루 평균 도움 받은 시간(시간)</t>
  </si>
  <si>
    <t>주로 도움 받는 분야-1순위</t>
  </si>
  <si>
    <t>일상생활 동작(밥먹기, 옷입기 등)</t>
  </si>
  <si>
    <t>의사소통(대화하기, 전화하기, 책읽기 등)</t>
  </si>
  <si>
    <t>이동 및 외출</t>
  </si>
  <si>
    <t>건강관리(운동, 치료, 목욕 등)</t>
  </si>
  <si>
    <t>학습활동</t>
  </si>
  <si>
    <t>금전관리(저축 등)</t>
  </si>
  <si>
    <t>사회참여(만남, 모임참석 등)</t>
  </si>
  <si>
    <t>가사 및 육아</t>
  </si>
  <si>
    <t>주로 도움 받는 분야-1순위(기타)</t>
  </si>
  <si>
    <t>주로 도움 받는 분야-2순위</t>
  </si>
  <si>
    <t>주로 도움 받는 분야-2순위(기타)</t>
  </si>
  <si>
    <t>일상생활 수행의 어려움-배우기, 기억하기, 집중하기</t>
  </si>
  <si>
    <t>G01014002</t>
  </si>
  <si>
    <t>일상생활 수행의 어려움-옷입기, 목욕하기 등 집안 활동</t>
  </si>
  <si>
    <t>G01014003</t>
  </si>
  <si>
    <t>일상생활 수행의 어려움-쇼핑하기, 병원가기 등 집밖 활동</t>
  </si>
  <si>
    <t>G01014004</t>
  </si>
  <si>
    <t>일상생활 수행의 어려움-직업활동</t>
  </si>
  <si>
    <t>휴식 활동</t>
  </si>
  <si>
    <t>관광 여행</t>
  </si>
  <si>
    <t>취미·오락 활동</t>
  </si>
  <si>
    <t>사회봉사 및 단체활동 참여</t>
  </si>
  <si>
    <t>문화예술 관람 활동</t>
  </si>
  <si>
    <t>문화예술 참여 활동</t>
  </si>
  <si>
    <t>스포츠 관람 활동</t>
  </si>
  <si>
    <t>스포츠 참여 활동</t>
  </si>
  <si>
    <t>1주 평균 운동일 수</t>
  </si>
  <si>
    <t>G01016002</t>
  </si>
  <si>
    <t>하루 평균 운동시간(시간)</t>
  </si>
  <si>
    <t>G01016003</t>
  </si>
  <si>
    <t>하루 평균 운동시간(분)</t>
  </si>
  <si>
    <t>G01017001</t>
  </si>
  <si>
    <t>하루 평균 수면시간</t>
  </si>
  <si>
    <t>흡연 여부</t>
  </si>
  <si>
    <t>피운다</t>
  </si>
  <si>
    <t>피우지 않는다</t>
  </si>
  <si>
    <t>G01018002</t>
  </si>
  <si>
    <t>40개비 이상</t>
  </si>
  <si>
    <t>20개비 이상 40개비 미만</t>
  </si>
  <si>
    <t>10개비 이상 20개비 미만</t>
  </si>
  <si>
    <t>10개비 미만</t>
  </si>
  <si>
    <t>G01019001</t>
  </si>
  <si>
    <t>음주 여부</t>
  </si>
  <si>
    <t>마신다</t>
  </si>
  <si>
    <t>마시지 않는다</t>
  </si>
  <si>
    <t>G01019002</t>
  </si>
  <si>
    <t>평소 음주 빈도</t>
  </si>
  <si>
    <t>월 1회 이하</t>
  </si>
  <si>
    <t>월 2~3회</t>
  </si>
  <si>
    <t>주 1~2회</t>
  </si>
  <si>
    <t>주 3~4회</t>
  </si>
  <si>
    <t>산재가 오늘날 삶에 영향을 미치는 정도</t>
  </si>
  <si>
    <t>전혀 영향을 미치지 않음</t>
  </si>
  <si>
    <t>G01021001</t>
  </si>
  <si>
    <t>우리사회 산업재해 안전체감도</t>
  </si>
  <si>
    <t>매우 위험하다</t>
  </si>
  <si>
    <t>위험하다</t>
  </si>
  <si>
    <t>안전하다</t>
  </si>
  <si>
    <t>매우 안전하다</t>
  </si>
  <si>
    <t>G01022001</t>
  </si>
  <si>
    <t>차별경험-가족</t>
  </si>
  <si>
    <t>G01022002</t>
  </si>
  <si>
    <t>차별경험-친구, 지인</t>
  </si>
  <si>
    <t>G01022003</t>
  </si>
  <si>
    <t>차별경험-사업주, 동료근로자</t>
  </si>
  <si>
    <t>G01023001</t>
  </si>
  <si>
    <t>현재 사회경제적 지위</t>
  </si>
  <si>
    <t>상</t>
  </si>
  <si>
    <t>중상</t>
  </si>
  <si>
    <t>중</t>
  </si>
  <si>
    <t>중하</t>
  </si>
  <si>
    <t>하</t>
  </si>
  <si>
    <t>G01024001</t>
  </si>
  <si>
    <t>현재 자신의 생활에 대해 느끼는 정도-나는 내가 다른 사람들처럼 가치 있는 사람이라고 생각한다</t>
  </si>
  <si>
    <t>대체로 그렇지 않다</t>
  </si>
  <si>
    <t>대체로  그렇다</t>
  </si>
  <si>
    <t>항상  그렇다</t>
  </si>
  <si>
    <t>G01024002</t>
  </si>
  <si>
    <t>현재 자신의 생활에 대해 느끼는 정도-나는 좋은 성품을 가졌다고 생각한다</t>
  </si>
  <si>
    <t>G01024003</t>
  </si>
  <si>
    <t>현재 자신의 생활에 대해 느끼는 정도-나는 대체적으로 실패한 사람이라는 느낌이 든다</t>
  </si>
  <si>
    <t>G01024004</t>
  </si>
  <si>
    <t>현재 자신의 생활에 대해 느끼는 정도-나는 대부분의 다른 사람과 같이 일을 잘 할 수가 있다</t>
  </si>
  <si>
    <t>G01024005</t>
  </si>
  <si>
    <t>현재 자신의 생활에 대해 느끼는 정도-나는 자랑할 것이 별로 없다</t>
  </si>
  <si>
    <t>G01024006</t>
  </si>
  <si>
    <t>현재 자신의 생활에 대해 느끼는 정도-나는 내 자신에 대하여 긍정적인 태도를 가지고 있다</t>
  </si>
  <si>
    <t>G01024007</t>
  </si>
  <si>
    <t>현재 자신의 생활에 대해 느끼는 정도-나는 내 자신에 대하여 대체로 만족한다</t>
  </si>
  <si>
    <t>G01024008</t>
  </si>
  <si>
    <t>현재 자신의 생활에 대해 느끼는 정도-나는 내 자신을 좀 더 존경할 수 있으면 좋겠다</t>
  </si>
  <si>
    <t>G01024009</t>
  </si>
  <si>
    <t>현재 자신의 생활에 대해 느끼는 정도-나는 가끔 내 자신이 쓸모없는 사람이라는 느낌이 든다</t>
  </si>
  <si>
    <t>G01024010</t>
  </si>
  <si>
    <t>현재 자신의 생활에 대해 느끼는 정도-나는 때때로 내가 좋지 않은 사람이라고 생각한다</t>
  </si>
  <si>
    <t>G01025001</t>
  </si>
  <si>
    <t>산재 이전 일상생활 만족도-가족의 수입</t>
  </si>
  <si>
    <t>G01025002</t>
  </si>
  <si>
    <t>산재 이전 일상생활 만족도-여가 생활</t>
  </si>
  <si>
    <t>G01025003</t>
  </si>
  <si>
    <t>산재 이전 일상생활 만족도-주거 환경</t>
  </si>
  <si>
    <t>G01025004</t>
  </si>
  <si>
    <t>산재 이전 일상생활 만족도-가족 관계</t>
  </si>
  <si>
    <t>G01025005</t>
  </si>
  <si>
    <t>산재 이전 일상생활 만족도-친인척 관계</t>
  </si>
  <si>
    <t>G01025006</t>
  </si>
  <si>
    <t>산재 이전 일상생활 만족도-사회적 친분 관계</t>
  </si>
  <si>
    <t>G01025007</t>
  </si>
  <si>
    <t>산재 이전 생활에 대한 전반적 만족도</t>
  </si>
  <si>
    <t>G01026001</t>
  </si>
  <si>
    <t>현재 일상생활 만족도-가족의 수입</t>
  </si>
  <si>
    <t>G01026002</t>
  </si>
  <si>
    <t>현재 일상생활 만족도-여가 생활</t>
  </si>
  <si>
    <t>G01026003</t>
  </si>
  <si>
    <t>현재 일상생활 만족도-주거 환경</t>
  </si>
  <si>
    <t>G01026004</t>
  </si>
  <si>
    <t>현재 일상생활 만족도-가족 관계</t>
  </si>
  <si>
    <t>G01026005</t>
  </si>
  <si>
    <t>현재 일상생활 만족도-친인척 관계</t>
  </si>
  <si>
    <t>G01026006</t>
  </si>
  <si>
    <t>현재 일상생활 만족도-사회적 친분 관계</t>
  </si>
  <si>
    <t>G01026007</t>
  </si>
  <si>
    <t>현재 일상생활에 대한 전반적 만족도</t>
  </si>
  <si>
    <t>G01027001</t>
  </si>
  <si>
    <t>자신의 행동에 대한 생각-나는 계획대로 일을 수행할 수 있다</t>
  </si>
  <si>
    <t>G01027002</t>
  </si>
  <si>
    <t>자신의 행동에 대한 생각-나는 일을 해야 할 때 바로 일을 시작하지 못하는 문제점이 있다</t>
  </si>
  <si>
    <t>G01027003</t>
  </si>
  <si>
    <t>자신의 행동에 대한 생각-어떤 일을 첫 번에 잘못했더라도 나는 될 때까지 해본다</t>
  </si>
  <si>
    <t>G01027004</t>
  </si>
  <si>
    <t>자신의 행동에 대한 생각-나는 중요한 목표를 설정하면 성취 할 수 있다</t>
  </si>
  <si>
    <t>G01027005</t>
  </si>
  <si>
    <t>자신의 행동에 대한 생각-나는 어떤 일을 끝마치기도 전에 포기한다</t>
  </si>
  <si>
    <t>G01027006</t>
  </si>
  <si>
    <t>자신의 행동에 대한 생각-나는 어려운 일에 부딪히는 것을 피한다</t>
  </si>
  <si>
    <t>G01027007</t>
  </si>
  <si>
    <t>자신의 행동에 대한 생각-나는 어떤 일이 너무 복잡해 보이면 해 볼 시도를 아예 하지 않는다</t>
  </si>
  <si>
    <t>G01027008</t>
  </si>
  <si>
    <t>자신의 행동에 대한 생각-유쾌하지 않은 어떤 일을 할 때도 그것을 끝마칠 때까지 반드시 한다</t>
  </si>
  <si>
    <t>G01027009</t>
  </si>
  <si>
    <t>자신의 행동에 대한 생각-나는 뭔가 할 일이 있을 때 바로 그 일을 시작한다</t>
  </si>
  <si>
    <t>G01027010</t>
  </si>
  <si>
    <t>자신의 행동에 대한 생각-새로운 어떤 일을 배우려고 시도할 때 처음에 성공할 것 같지 않으면 바로 포기한다</t>
  </si>
  <si>
    <t>G01027011</t>
  </si>
  <si>
    <t>자신의 행동에 대한 생각-예기치 못한 문제가 일어나면 잘 대처할 수 있다</t>
  </si>
  <si>
    <t>G01027012</t>
  </si>
  <si>
    <t>자신의 행동에 대한 생각-나는 어떤 새로운 일이 너무 어려우면 배우려고 하지 않는다</t>
  </si>
  <si>
    <t>G01027013</t>
  </si>
  <si>
    <t>자신의 행동에 대한 생각-실패는 나로 하여금 더 열심히 노력하도록 만들 뿐이다</t>
  </si>
  <si>
    <t>G01027014</t>
  </si>
  <si>
    <t>자신의 행동에 대한 생각-어떤 일을 할 수 있는 내 능력에 불안함을 느낄 때가 있다</t>
  </si>
  <si>
    <t>G01027015</t>
  </si>
  <si>
    <t>자신의 행동에 대한 생각-자신감이 있다</t>
  </si>
  <si>
    <t>G01027016</t>
  </si>
  <si>
    <t>자신의 행동에 대한 생각-나는 무슨 일을 쉽게 포기한다</t>
  </si>
  <si>
    <t>G01027017</t>
  </si>
  <si>
    <t>자신의 행동에 대한 생각-인생에 부딪히는 거의 모든 문제들을 다룰 능력이 없는 것 같다</t>
  </si>
  <si>
    <t>G01027018</t>
  </si>
  <si>
    <t>자신의 행동에 대한 생각-새 친구를 사귀는 일은 내게 너무 어려운 일이다</t>
  </si>
  <si>
    <t>G01027019</t>
  </si>
  <si>
    <t>자신의 행동에 대한 생각-친구가 보고 싶으면 와 주기를 기다리는 대신 내가 먼저 간다</t>
  </si>
  <si>
    <t>G01027020</t>
  </si>
  <si>
    <t>자신의 행동에 대한 생각-내가 관심을 가지는 어떤 사람이 사귀기가 어려운 사람이라면 나는 사귀는 것을 금방 포기한다</t>
  </si>
  <si>
    <t>G01027021</t>
  </si>
  <si>
    <t>자신의 행동에 대한 생각-첫 눈에 호감이 가지 않는 사람이라 해도 나는 그 사람과 사귀는 것을 쉽게 그만두지 않는다</t>
  </si>
  <si>
    <t>G01027022</t>
  </si>
  <si>
    <t>자신의 행동에 대한 생각-나는 사회적(사교적) 모임에서 내 자신을 어찌해야 좋을지 모르겠다</t>
  </si>
  <si>
    <t>G01027023</t>
  </si>
  <si>
    <t>자신의 행동에 대한 생각-지금의 내 친구들은 나의 사교성 때문에 사귀었다</t>
  </si>
  <si>
    <t>G01028001</t>
  </si>
  <si>
    <t>노후생활 준비 필요성-건강유지를 위한 규칙적인 운동 및 건강검진</t>
  </si>
  <si>
    <t>대비할 필요가 없다</t>
  </si>
  <si>
    <t>대비할 필요가 있다</t>
  </si>
  <si>
    <t>G01028002</t>
  </si>
  <si>
    <t>노후생활 준비 정도-건강유지를 위한 규칙적인 운동 및 건강검진</t>
  </si>
  <si>
    <t>아직 준비하지 않았다</t>
  </si>
  <si>
    <t>준비하고 있다</t>
  </si>
  <si>
    <t>준비되어 있다</t>
  </si>
  <si>
    <t>노후생활 준비 필요성-노후자금 준비</t>
  </si>
  <si>
    <t>G01028004</t>
  </si>
  <si>
    <t>노후생활 준비 정도-노후자금 준비</t>
  </si>
  <si>
    <t>G01028005</t>
  </si>
  <si>
    <t>노후생활 준비 필요성-주거 대책</t>
  </si>
  <si>
    <t>G01028006</t>
  </si>
  <si>
    <t>노후생활 준비 정도-주거 대책</t>
  </si>
  <si>
    <t>G01028007</t>
  </si>
  <si>
    <t>노후생활 준비 필요성-사회관계를 유지하기 위한 사회참여(종교활동, 자원봉사 등)</t>
  </si>
  <si>
    <t>G01028008</t>
  </si>
  <si>
    <t>노후생활 준비 정도-사회관계를 유지하기 위한 사회참여(종교활동, 자원봉사 등)</t>
  </si>
  <si>
    <t>G01028009</t>
  </si>
  <si>
    <t>노후생활 준비 필요성-취미 및 여가활동</t>
  </si>
  <si>
    <t>G01028010</t>
  </si>
  <si>
    <t>노후생활 준비 정도-취미 및 여가활동</t>
  </si>
  <si>
    <t>G01028011</t>
  </si>
  <si>
    <t>노후생활 준비 필요성-직업능력 향상을 위한 준비(자격증 취득 등)</t>
  </si>
  <si>
    <t>G01028012</t>
  </si>
  <si>
    <t>노후생활 준비 정도-직업능력 향상을 위한 준비(자격증 취득 등)</t>
  </si>
  <si>
    <t>G01029001</t>
  </si>
  <si>
    <t>우울증 자가진단-일 또는 여가활동을 하는데 흥미나 즐거움을 느끼지 못함</t>
  </si>
  <si>
    <t>전혀 방해받지 않았다</t>
  </si>
  <si>
    <t>며칠동안 방해 받았다</t>
  </si>
  <si>
    <t>7일 이상 방해 받았다</t>
  </si>
  <si>
    <t>거의 매일 방해받았다</t>
  </si>
  <si>
    <t>G01029002</t>
  </si>
  <si>
    <t>우울증 자가진단-기분이 가라앉거나, 우울하거나, 희망이 없음</t>
  </si>
  <si>
    <t>G01029003</t>
  </si>
  <si>
    <t>우울증 자가진단-잠이 들거나 계속 잠을 자는 것이 어려움. 또는 잠을 너무 많이 잠</t>
  </si>
  <si>
    <t>G01029004</t>
  </si>
  <si>
    <t>우울증 자가진단-피곤하다고 느끼거나 기운이 거의 없음</t>
  </si>
  <si>
    <t>G01029005</t>
  </si>
  <si>
    <t>우울증 자가진단-입맛이 없거나 과식을 함</t>
  </si>
  <si>
    <t>G01029006</t>
  </si>
  <si>
    <t>우울증 자가진단-자신을 부정적으로 봄. 혹은, 자신이 실패자라고 느끼거나 자신 또는 가족을 실망시킴</t>
  </si>
  <si>
    <t>G01029007</t>
  </si>
  <si>
    <t>우울증 자가진단-신문을 읽거나 텔레비전 보는 것과 같은 일에 집중하는 것이 어려움</t>
  </si>
  <si>
    <t>G01029008</t>
  </si>
  <si>
    <t>우울증 자가진단-다른 사람들이 주목할 정도로 너무 느리게 움직이거나 말을 함. 또는 반대로 평상시보다 많이 움직여서, 너무 안절부절 못하거나 들떠 있음</t>
  </si>
  <si>
    <t>G01029009</t>
  </si>
  <si>
    <t>우울증 자가진단-자신이 죽는 것이 더 낫다고 생각하거나 어떤 식으로든 자신을 해칠 것이라고 생각함</t>
  </si>
  <si>
    <t>거의 만나지 않음</t>
  </si>
  <si>
    <t>6개월에 1회 정도</t>
  </si>
  <si>
    <t>한 달에 1회 정도</t>
  </si>
  <si>
    <t>일주일에 1회 정도</t>
  </si>
  <si>
    <t>G01030002</t>
  </si>
  <si>
    <t>G01030003</t>
  </si>
  <si>
    <t>G01030004</t>
  </si>
  <si>
    <t>G01030005</t>
  </si>
  <si>
    <t>G01030006</t>
  </si>
  <si>
    <t>산재 이후 교류 상태 변화 여부-친척</t>
  </si>
  <si>
    <t>G01031001</t>
  </si>
  <si>
    <t>사회단체 소속/활동정도-정당</t>
  </si>
  <si>
    <t>소속된 적이  없다</t>
  </si>
  <si>
    <t>과거에 소속된 적이  있으나  현재는  아니다</t>
  </si>
  <si>
    <t>소속되어  있지만  활동은  안 한다</t>
  </si>
  <si>
    <t>소속되어  있지만  적극적으로  활동하지  않는다</t>
  </si>
  <si>
    <t>소속되어  적극적으로  활동한다</t>
  </si>
  <si>
    <t>G01031002</t>
  </si>
  <si>
    <t>사회단체 소속/활동정도-노동조합단체, 사업자단체 또는 직업조합</t>
  </si>
  <si>
    <t>G01031003</t>
  </si>
  <si>
    <t>사회단체 소속/활동정도-종교단체</t>
  </si>
  <si>
    <t>G01031004</t>
  </si>
  <si>
    <t>사회단체 소속/활동정도-동호회(스포츠, 여가, 문화 등)</t>
  </si>
  <si>
    <t>G01031005</t>
  </si>
  <si>
    <t>사회단체 소속/활동정도-시민단체</t>
  </si>
  <si>
    <t>G01031006</t>
  </si>
  <si>
    <t>사회단체 소속/활동정도-지역사회 공공모임 (반상회, 주민조직 등)</t>
  </si>
  <si>
    <t>G01031007</t>
  </si>
  <si>
    <t>사회단체 소속/활동정도-동창회, 향우회</t>
  </si>
  <si>
    <t>G01031008</t>
  </si>
  <si>
    <t>사회단체 소속/활동정도-자원봉사 또는 기부단체</t>
  </si>
  <si>
    <t>G01031009</t>
  </si>
  <si>
    <t>사회단체 소속/활동정도-사회적 경제조직(사회적 기업, 협동조합, 마을기업 등)</t>
  </si>
  <si>
    <t>지난 1년간 기부 경험</t>
  </si>
  <si>
    <t>정기적으로 기부했다</t>
  </si>
  <si>
    <t>비정기적으로 기부했다</t>
  </si>
  <si>
    <t>기부한 적 없다</t>
  </si>
  <si>
    <t>G01032003</t>
  </si>
  <si>
    <t>지난 1년간 총 기부금액(범주)</t>
  </si>
  <si>
    <t>3만원 미만</t>
  </si>
  <si>
    <t>3만원 ~ 5만원 미만</t>
  </si>
  <si>
    <t>5만원 ~ 10만원 미만</t>
  </si>
  <si>
    <t>10만원 ~ 20만원 미만</t>
  </si>
  <si>
    <t>20만원 ~ 30만원 미만</t>
  </si>
  <si>
    <t>30만원 ~ 50만원 미만</t>
  </si>
  <si>
    <t>50만원 ~ 100만원 미만</t>
  </si>
  <si>
    <t>100만원 ~ 200만원 미만</t>
  </si>
  <si>
    <t>200만원 ~ 300만원 미만</t>
  </si>
  <si>
    <t>300만원 ~ 500만원 미만</t>
  </si>
  <si>
    <t>500만원 ~ 1,000만원 미만</t>
  </si>
  <si>
    <t>지난 1년간 자원봉사활동 참여경험</t>
  </si>
  <si>
    <t>정기적으로 참여했다</t>
  </si>
  <si>
    <t>비정기적으로 참여했다</t>
  </si>
  <si>
    <t>참여한 적 없다</t>
  </si>
  <si>
    <t>G01033002</t>
  </si>
  <si>
    <t>지난 1년간 자원봉사활동 참여횟수</t>
  </si>
  <si>
    <t>종교</t>
  </si>
  <si>
    <t>개신교(기독교)</t>
  </si>
  <si>
    <t>가톨릭(천주교)</t>
  </si>
  <si>
    <t>불교</t>
  </si>
  <si>
    <t>다른 종교</t>
  </si>
  <si>
    <t>믿는 종교가 없다</t>
  </si>
  <si>
    <t>종교(기타)</t>
  </si>
  <si>
    <t>G01004002</t>
    <phoneticPr fontId="5" type="noConversion"/>
  </si>
  <si>
    <t>G01004002=1</t>
    <phoneticPr fontId="5" type="noConversion"/>
  </si>
  <si>
    <t>G01005001</t>
    <phoneticPr fontId="5" type="noConversion"/>
  </si>
  <si>
    <t>G01005001&lt;4</t>
    <phoneticPr fontId="5" type="noConversion"/>
  </si>
  <si>
    <t>G01006001</t>
    <phoneticPr fontId="5" type="noConversion"/>
  </si>
  <si>
    <t>G01006001=1</t>
    <phoneticPr fontId="5" type="noConversion"/>
  </si>
  <si>
    <t>G01008001</t>
    <phoneticPr fontId="5" type="noConversion"/>
  </si>
  <si>
    <t>G01008001&gt;0</t>
    <phoneticPr fontId="5" type="noConversion"/>
  </si>
  <si>
    <t>최근 1년간 총 입원일 수</t>
    <phoneticPr fontId="5" type="noConversion"/>
  </si>
  <si>
    <t>G01008004</t>
    <phoneticPr fontId="5" type="noConversion"/>
  </si>
  <si>
    <t>G01008003</t>
    <phoneticPr fontId="5" type="noConversion"/>
  </si>
  <si>
    <t>G01008003&gt;0</t>
    <phoneticPr fontId="5" type="noConversion"/>
  </si>
  <si>
    <t>G01008006t</t>
  </si>
  <si>
    <t>G01009002t</t>
  </si>
  <si>
    <t>G01013002t</t>
  </si>
  <si>
    <t>G01013003t</t>
  </si>
  <si>
    <t>G01015001t</t>
  </si>
  <si>
    <t>G01015002t</t>
  </si>
  <si>
    <t>G01034001t</t>
  </si>
  <si>
    <t>G01008006</t>
    <phoneticPr fontId="5" type="noConversion"/>
  </si>
  <si>
    <t>G01008006=8</t>
    <phoneticPr fontId="5" type="noConversion"/>
  </si>
  <si>
    <t xml:space="preserve">(G01008001&gt;0 and
G01008003=0) or
G01008003&gt;0
</t>
    <phoneticPr fontId="5" type="noConversion"/>
  </si>
  <si>
    <t>G01009001</t>
    <phoneticPr fontId="5" type="noConversion"/>
  </si>
  <si>
    <t>G01009001=1</t>
    <phoneticPr fontId="5" type="noConversion"/>
  </si>
  <si>
    <t>G01009002</t>
    <phoneticPr fontId="5" type="noConversion"/>
  </si>
  <si>
    <t>G01009002=9</t>
    <phoneticPr fontId="5" type="noConversion"/>
  </si>
  <si>
    <t>G01013001</t>
    <phoneticPr fontId="5" type="noConversion"/>
  </si>
  <si>
    <t>G01013001=1</t>
  </si>
  <si>
    <t>G01013001=1</t>
    <phoneticPr fontId="5" type="noConversion"/>
  </si>
  <si>
    <t>G01013002</t>
    <phoneticPr fontId="5" type="noConversion"/>
  </si>
  <si>
    <t>G01013002=12</t>
    <phoneticPr fontId="5" type="noConversion"/>
  </si>
  <si>
    <t>G01013003=12</t>
    <phoneticPr fontId="5" type="noConversion"/>
  </si>
  <si>
    <t>G01015001</t>
    <phoneticPr fontId="5" type="noConversion"/>
  </si>
  <si>
    <t>G01015001=9</t>
    <phoneticPr fontId="5" type="noConversion"/>
  </si>
  <si>
    <t>G01015002=9</t>
    <phoneticPr fontId="5" type="noConversion"/>
  </si>
  <si>
    <t>G01016001</t>
    <phoneticPr fontId="5" type="noConversion"/>
  </si>
  <si>
    <t>G01016001&gt;0</t>
    <phoneticPr fontId="5" type="noConversion"/>
  </si>
  <si>
    <t>G01018001</t>
    <phoneticPr fontId="5" type="noConversion"/>
  </si>
  <si>
    <t>하루 평균 흡연량</t>
    <phoneticPr fontId="5" type="noConversion"/>
  </si>
  <si>
    <t>G01018001=1</t>
    <phoneticPr fontId="5" type="noConversion"/>
  </si>
  <si>
    <t>G01019001=1</t>
    <phoneticPr fontId="5" type="noConversion"/>
  </si>
  <si>
    <t>G01028003</t>
    <phoneticPr fontId="5" type="noConversion"/>
  </si>
  <si>
    <t>G01028003=2</t>
    <phoneticPr fontId="5" type="noConversion"/>
  </si>
  <si>
    <t>G01028005=2</t>
    <phoneticPr fontId="5" type="noConversion"/>
  </si>
  <si>
    <t>G01028007=2</t>
    <phoneticPr fontId="5" type="noConversion"/>
  </si>
  <si>
    <t>G01028010=2</t>
    <phoneticPr fontId="5" type="noConversion"/>
  </si>
  <si>
    <t>G01028012=2</t>
    <phoneticPr fontId="5" type="noConversion"/>
  </si>
  <si>
    <t>G01032001</t>
    <phoneticPr fontId="5" type="noConversion"/>
  </si>
  <si>
    <t>지난 1년간 총 기부금액</t>
    <phoneticPr fontId="5" type="noConversion"/>
  </si>
  <si>
    <t>G01032001&lt;3</t>
    <phoneticPr fontId="5" type="noConversion"/>
  </si>
  <si>
    <t>G01032002</t>
    <phoneticPr fontId="5" type="noConversion"/>
  </si>
  <si>
    <t>G01032002=9999998, 9999999</t>
    <phoneticPr fontId="5" type="noConversion"/>
  </si>
  <si>
    <t>G01033001</t>
    <phoneticPr fontId="5" type="noConversion"/>
  </si>
  <si>
    <t>G01033001&lt;3</t>
    <phoneticPr fontId="5" type="noConversion"/>
  </si>
  <si>
    <t>G01034001</t>
    <phoneticPr fontId="5" type="noConversion"/>
  </si>
  <si>
    <t>G01034001=4</t>
    <phoneticPr fontId="5" type="noConversion"/>
  </si>
  <si>
    <t>2022년 개인 근로소득 발생 여부</t>
  </si>
  <si>
    <t>근로소득-임금소득(금액)</t>
  </si>
  <si>
    <t>Don´t Know</t>
  </si>
  <si>
    <t>근로소득-임금소득(범주)</t>
  </si>
  <si>
    <t>60만원 미만</t>
  </si>
  <si>
    <t>60만원 이상 ~ 120만원 미만</t>
  </si>
  <si>
    <t>120만원 이상 ~ 240만원 미만</t>
  </si>
  <si>
    <t>240만원 이상 ~ 360만원 미만</t>
  </si>
  <si>
    <t>360만원 이상 ~ 600만원 미만</t>
  </si>
  <si>
    <t>600만원 이상 ~ 1,200만원 미만</t>
  </si>
  <si>
    <t>1,200만원 이상 ~ 2,400만원 미만</t>
  </si>
  <si>
    <t>2,400만원 이상 ~ 6,000만원 미만</t>
  </si>
  <si>
    <t>6,000만원 이상 ~ 1억 2,000만원 미만</t>
  </si>
  <si>
    <t>1억 2,000만원 이상 ~ 3억 6,000만원 미만</t>
  </si>
  <si>
    <t>3억 6,000만원 이상</t>
  </si>
  <si>
    <t>근로소득-사업소득(금액)</t>
  </si>
  <si>
    <t>근로소득-사업소득(범주)</t>
  </si>
  <si>
    <t>H01003001</t>
  </si>
  <si>
    <t>근로 외 소득-사회보험 급여-산재보험(휴업급여)(금액)</t>
  </si>
  <si>
    <t>H01003002</t>
  </si>
  <si>
    <t>근로 외 소득-사회보험 급여-산재보험(휴업급여)(범주)</t>
  </si>
  <si>
    <t>H01003003</t>
  </si>
  <si>
    <t>근로 외 소득-사회보험 급여-산재보험(장해연금)(금액)</t>
  </si>
  <si>
    <t>H01003004</t>
  </si>
  <si>
    <t>근로 외 소득-사회보험 급여-산재보험(장해연금)(범주)</t>
  </si>
  <si>
    <t>H01003005</t>
  </si>
  <si>
    <t>근로 외 소득-사회보험 급여-산재보험(장해일시금)(금액)</t>
  </si>
  <si>
    <t>H01003006</t>
  </si>
  <si>
    <t>근로 외 소득-사회보험 급여-산재보험(장해일시금)(범주)</t>
  </si>
  <si>
    <t>H01003007</t>
  </si>
  <si>
    <t>근로 외 소득-사회보험 급여-공적연금(연금)(금액)</t>
  </si>
  <si>
    <t>H01003008</t>
  </si>
  <si>
    <t>근로 외 소득-사회보험 급여-공적연금(연금)(범주)</t>
  </si>
  <si>
    <t>H01003009</t>
  </si>
  <si>
    <t>근로 외 소득-사회보험 급여-공적연금(일시금)(금액)</t>
  </si>
  <si>
    <t>H01003010</t>
  </si>
  <si>
    <t>근로 외 소득-사회보험 급여-공적연금(일시금)(범주)</t>
  </si>
  <si>
    <t>H01003011</t>
  </si>
  <si>
    <t>근로 외 소득-사회보험 급여-실업급여, 모성보호 급여(금액)</t>
  </si>
  <si>
    <t>H01003012</t>
  </si>
  <si>
    <t>근로 외 소득-사회보험 급여-실업급여, 모성보호 급여(범주)</t>
  </si>
  <si>
    <t>H01003013</t>
  </si>
  <si>
    <t>근로 외 소득-재산소득-금융소득(금액)</t>
  </si>
  <si>
    <t>H01003014</t>
  </si>
  <si>
    <t>근로 외 소득-재산소득-금융소득(범주)</t>
  </si>
  <si>
    <t>근로 외 소득-재산소득-부동산소득(금액)</t>
  </si>
  <si>
    <t>H01003016</t>
  </si>
  <si>
    <t>근로 외 소득-재산소득-부동산소득(범주)</t>
  </si>
  <si>
    <t>H01003017</t>
  </si>
  <si>
    <t>근로 외 소득-재산소득-그 외 재산소득(금액)</t>
  </si>
  <si>
    <t>근로 외 소득-재산소득-그 외 재산소득(범주)</t>
  </si>
  <si>
    <t>H01003019</t>
  </si>
  <si>
    <t>근로 외 소득-이전소득-장애 관련 공적이전소득(금액)</t>
  </si>
  <si>
    <t>H01003020</t>
  </si>
  <si>
    <t>근로 외 소득-이전소득-장애 관련 공적이전소득(범주)</t>
  </si>
  <si>
    <t>H01003021</t>
  </si>
  <si>
    <t>근로 외 소득-이전소득-기초연금(금액)</t>
  </si>
  <si>
    <t>H01003022</t>
  </si>
  <si>
    <t>근로 외 소득-이전소득-기초연금(범주)</t>
  </si>
  <si>
    <t>H01003023</t>
  </si>
  <si>
    <t>근로 외 소득-이전소득-국민기초생활보장급여(금액)</t>
  </si>
  <si>
    <t>H01003024</t>
  </si>
  <si>
    <t>근로 외 소득-이전소득-국민기초생활보장급여(범주)</t>
  </si>
  <si>
    <t>H01003025</t>
  </si>
  <si>
    <t>근로 외 소득-이전소득-기타 공적이전소득(금액)</t>
  </si>
  <si>
    <t>H01003026</t>
  </si>
  <si>
    <t>근로 외 소득-이전소득-기타 공적이전소득(범주)</t>
  </si>
  <si>
    <t>H01003027</t>
  </si>
  <si>
    <t>근로 외 소득-이전소득-가구원으로부터 받은 사적이전소득(금액)</t>
  </si>
  <si>
    <t>H01003028</t>
  </si>
  <si>
    <t>근로 외 소득-이전소득-가구원으로부터 받은 사적이전소득(범주)</t>
  </si>
  <si>
    <t>H01003029</t>
  </si>
  <si>
    <t>근로 외 소득-이전소득-가구원 외 따로 살고 있는 가족, 친척으로부터 받은 사적이전소득(금액)</t>
  </si>
  <si>
    <t>H01003030</t>
  </si>
  <si>
    <t>근로 외 소득-이전소득-가구원 외 따로 살고 있는 가족, 친척으로부터 받은 사적이전소득(범주)</t>
  </si>
  <si>
    <t>H01003031</t>
  </si>
  <si>
    <t>근로 외 소득-이전소득-그 이외 사적이전 소득(금액)</t>
  </si>
  <si>
    <t>H01003032</t>
  </si>
  <si>
    <t>근로 외 소득-이전소득-그 이외 사적이전 소득(범주)</t>
  </si>
  <si>
    <t>H01003033</t>
  </si>
  <si>
    <t>근로 외 소득-기타 소득(금액)</t>
  </si>
  <si>
    <t>H01003034</t>
  </si>
  <si>
    <t>근로 외 소득-기타 소득(범주)</t>
  </si>
  <si>
    <t>9999998, 9999999</t>
    <phoneticPr fontId="5" type="noConversion"/>
  </si>
  <si>
    <t>H01001001</t>
    <phoneticPr fontId="5" type="noConversion"/>
  </si>
  <si>
    <t>H01001001=1</t>
    <phoneticPr fontId="5" type="noConversion"/>
  </si>
  <si>
    <t>H01002001</t>
    <phoneticPr fontId="5" type="noConversion"/>
  </si>
  <si>
    <t>H01002003=9999998, 9999999</t>
    <phoneticPr fontId="5" type="noConversion"/>
  </si>
  <si>
    <t>H01002001=9999998, 9999999</t>
    <phoneticPr fontId="5" type="noConversion"/>
  </si>
  <si>
    <t>H01003001=9999998,
9999999</t>
  </si>
  <si>
    <t>H01003003=9999998,
9999999</t>
  </si>
  <si>
    <t>H01003005=9999998,
9999999</t>
  </si>
  <si>
    <t>H01003007=9999998,
9999999</t>
  </si>
  <si>
    <t>H01003009=9999998,
9999999</t>
  </si>
  <si>
    <t>H01003011=9999998,
9999999</t>
  </si>
  <si>
    <t>H01003013=9999998,
9999999</t>
  </si>
  <si>
    <t>H01003015=9999998,
9999999</t>
  </si>
  <si>
    <t>H01003017=9999998,
9999999</t>
  </si>
  <si>
    <t>H01003019=9999998,
9999999</t>
  </si>
  <si>
    <t>H01003021=9999998,
9999999</t>
  </si>
  <si>
    <t>H01003023=9999998,
9999999</t>
  </si>
  <si>
    <t>H01003025=9999998,
9999999</t>
  </si>
  <si>
    <t>H01003027=9999998,
9999999</t>
  </si>
  <si>
    <t>H01003029=9999998,
9999999</t>
  </si>
  <si>
    <t>H01003031=9999998,
9999999</t>
  </si>
  <si>
    <t>H01003033=9999998,
9999999</t>
  </si>
  <si>
    <t>가구원 수</t>
  </si>
  <si>
    <t>I01001A02</t>
  </si>
  <si>
    <t>가구원1-패널과의 관계</t>
  </si>
  <si>
    <t>I01001A03</t>
  </si>
  <si>
    <t>가구원1-성별</t>
  </si>
  <si>
    <t>남</t>
  </si>
  <si>
    <t>여</t>
  </si>
  <si>
    <t>I01001A04</t>
  </si>
  <si>
    <t>가구원1-출생년도</t>
  </si>
  <si>
    <t>I01001A05</t>
  </si>
  <si>
    <t>가구원1-출생월</t>
  </si>
  <si>
    <t>I01001A06</t>
  </si>
  <si>
    <t>가구원1-최종학력</t>
  </si>
  <si>
    <t>중학교 졸업 이하</t>
  </si>
  <si>
    <t>고등학교 졸업</t>
  </si>
  <si>
    <t>대학교 재학/졸업</t>
  </si>
  <si>
    <t>대학원 재학/졸업</t>
  </si>
  <si>
    <t>I01001A07</t>
  </si>
  <si>
    <t>가구원1-종사상 지위</t>
  </si>
  <si>
    <t>상용근로자</t>
  </si>
  <si>
    <t>임시ㆍ일용근로자</t>
  </si>
  <si>
    <t>없음(무직, 가사, 통학 등)</t>
  </si>
  <si>
    <t>Refual</t>
  </si>
  <si>
    <t>I01001B01</t>
  </si>
  <si>
    <t>가구원2-패널과의 관계</t>
  </si>
  <si>
    <t>I01001B02</t>
  </si>
  <si>
    <t>가구원2-성별</t>
  </si>
  <si>
    <t>I01001B03</t>
  </si>
  <si>
    <t>가구원2-출생년도</t>
  </si>
  <si>
    <t>I01001B04</t>
  </si>
  <si>
    <t>가구원2-출생월</t>
  </si>
  <si>
    <t>I01001B05</t>
  </si>
  <si>
    <t>가구원2-최종학력</t>
  </si>
  <si>
    <t>I01001B06</t>
  </si>
  <si>
    <t>가구원2-종사상 지위</t>
  </si>
  <si>
    <t>I01001C01</t>
  </si>
  <si>
    <t>가구원3-패널과의 관계</t>
  </si>
  <si>
    <t>I01001C02</t>
  </si>
  <si>
    <t>가구원3-성별</t>
  </si>
  <si>
    <t>I01001C03</t>
  </si>
  <si>
    <t>가구원3-출생년도</t>
  </si>
  <si>
    <t>I01001C04</t>
  </si>
  <si>
    <t>가구원3-출생월</t>
  </si>
  <si>
    <t>I01001C05</t>
  </si>
  <si>
    <t>가구원3-최종학력</t>
  </si>
  <si>
    <t>I01001C06</t>
  </si>
  <si>
    <t>가구원3-종사상 지위</t>
  </si>
  <si>
    <t>I01001D01</t>
  </si>
  <si>
    <t>가구원4-패널과의 관계</t>
  </si>
  <si>
    <t>I01001D02</t>
  </si>
  <si>
    <t>가구원4-성별</t>
  </si>
  <si>
    <t>I01001D03</t>
  </si>
  <si>
    <t>가구원4-출생년도</t>
  </si>
  <si>
    <t>I01001D04</t>
  </si>
  <si>
    <t>가구원4-출생월</t>
  </si>
  <si>
    <t>I01001D05</t>
  </si>
  <si>
    <t>가구원4-최종학력</t>
  </si>
  <si>
    <t>I01001D06</t>
  </si>
  <si>
    <t>가구원4-종사상 지위</t>
  </si>
  <si>
    <t>I01001E01</t>
  </si>
  <si>
    <t>가구원5-패널과의 관계</t>
  </si>
  <si>
    <t>I01001E02</t>
  </si>
  <si>
    <t>가구원5-성별</t>
  </si>
  <si>
    <t>I01001E03</t>
  </si>
  <si>
    <t>가구원5-출생년도</t>
  </si>
  <si>
    <t>I01001E04</t>
  </si>
  <si>
    <t>가구원5-출생월</t>
  </si>
  <si>
    <t>I01001E05</t>
  </si>
  <si>
    <t>가구원5-최종학력</t>
  </si>
  <si>
    <t>I01001E06</t>
  </si>
  <si>
    <t>가구원5-종사상 지위</t>
  </si>
  <si>
    <t>I01001F01</t>
  </si>
  <si>
    <t>가구원6-패널과의 관계</t>
  </si>
  <si>
    <t>I01001F02</t>
  </si>
  <si>
    <t>가구원6-성별</t>
  </si>
  <si>
    <t>I01001F03</t>
  </si>
  <si>
    <t>가구원6-출생년도</t>
  </si>
  <si>
    <t>I01001F04</t>
  </si>
  <si>
    <t>가구원6-출생월</t>
  </si>
  <si>
    <t>I01001F05</t>
  </si>
  <si>
    <t>가구원6-최종학력</t>
  </si>
  <si>
    <t>I01001F06</t>
  </si>
  <si>
    <t>가구원6-종사상 지위</t>
  </si>
  <si>
    <t>I01001002</t>
  </si>
  <si>
    <t>본인 외 산재보험 급여 받은 가구원 유무</t>
  </si>
  <si>
    <t>2022년 가구 근로소득 발생 여부</t>
  </si>
  <si>
    <t>2022년 한 해 동안 가구원 전체가 근로소득(임금소득, 사업소득)이 전혀 없음</t>
  </si>
  <si>
    <t>I01002002</t>
  </si>
  <si>
    <t>I01002003</t>
  </si>
  <si>
    <t>근로 외 소득-사회보험 급여-휴업급여(금액)</t>
  </si>
  <si>
    <t>I01003002</t>
  </si>
  <si>
    <t>근로 외 소득-사회보험 급여-휴업급여(범주)</t>
  </si>
  <si>
    <t>I01003003</t>
  </si>
  <si>
    <t>근로 외 소득-사회보험 급여-장해연금(금액)</t>
  </si>
  <si>
    <t>I01003004</t>
  </si>
  <si>
    <t>근로 외 소득-사회보험 급여-장해연금(범주)</t>
  </si>
  <si>
    <t>I01003005</t>
  </si>
  <si>
    <t>근로 외 소득-사회보험 급여-상병보상연금(금액)</t>
  </si>
  <si>
    <t>I01003006</t>
  </si>
  <si>
    <t>근로 외 소득-사회보험 급여-상병보상연금(범주)</t>
  </si>
  <si>
    <t>I01003007</t>
  </si>
  <si>
    <t>근로 외 소득-사회보험 급여-유족연금(금액)</t>
  </si>
  <si>
    <t>I01003008</t>
  </si>
  <si>
    <t>근로 외 소득-사회보험 급여-유족연금(범주)</t>
  </si>
  <si>
    <t>I01003009</t>
  </si>
  <si>
    <t>근로 외 소득-사회보험 급여-장해일시금(금액)</t>
  </si>
  <si>
    <t>I01003010</t>
  </si>
  <si>
    <t>근로 외 소득-사회보험 급여-장해일시금(범주)</t>
  </si>
  <si>
    <t>I01003011</t>
  </si>
  <si>
    <t>근로 외 소득-사회보험 급여-유족일시금(금액)</t>
  </si>
  <si>
    <t>I01003012</t>
  </si>
  <si>
    <t>근로 외 소득-사회보험 급여-유족일시금(범주)</t>
  </si>
  <si>
    <t>I01003013</t>
  </si>
  <si>
    <t>I01003014</t>
  </si>
  <si>
    <t>I01003015</t>
  </si>
  <si>
    <t>I01003016</t>
  </si>
  <si>
    <t>I01003017</t>
  </si>
  <si>
    <t>I01003018</t>
  </si>
  <si>
    <t>I01003019</t>
  </si>
  <si>
    <t>I01003021</t>
  </si>
  <si>
    <t>I01003023</t>
  </si>
  <si>
    <t>I01003025</t>
  </si>
  <si>
    <t>I01003026</t>
  </si>
  <si>
    <t>I01003027</t>
  </si>
  <si>
    <t>I01003028</t>
  </si>
  <si>
    <t>I01003029</t>
  </si>
  <si>
    <t>I01003030</t>
  </si>
  <si>
    <t>I01003031</t>
  </si>
  <si>
    <t>I01003032</t>
  </si>
  <si>
    <t>I01003033</t>
  </si>
  <si>
    <t>I01003034</t>
  </si>
  <si>
    <t>I01003035</t>
  </si>
  <si>
    <t>I01003036</t>
  </si>
  <si>
    <t>I01003037</t>
  </si>
  <si>
    <t>I01003038</t>
  </si>
  <si>
    <t>I01004001</t>
  </si>
  <si>
    <t>한 달 평균 가구 소비-식비(금액)</t>
  </si>
  <si>
    <t>I01004002</t>
  </si>
  <si>
    <t>한 달 평균 가구 소비-식비(범주)</t>
  </si>
  <si>
    <t>I01004003</t>
  </si>
  <si>
    <t>한 달 평균 가구 소비-공교육비(금액)</t>
  </si>
  <si>
    <t>I01004004</t>
  </si>
  <si>
    <t>한 달 평균 가구 소비-공교육비(범주)</t>
  </si>
  <si>
    <t>I01004005</t>
  </si>
  <si>
    <t>한 달 평균 가구 소비-사교육비(금액)</t>
  </si>
  <si>
    <t>I01004006</t>
  </si>
  <si>
    <t>한 달 평균 가구 소비-사교육비(범주)</t>
  </si>
  <si>
    <t>I01004007</t>
  </si>
  <si>
    <t>한 달 평균 가구 소비-교통비(범주)</t>
  </si>
  <si>
    <t>I01004008</t>
  </si>
  <si>
    <t>I01004009</t>
  </si>
  <si>
    <t>한 달 평균 가구 소비-주거비(금액)</t>
  </si>
  <si>
    <t>I01004010</t>
  </si>
  <si>
    <t>한 달 평균 가구 소비-주거비(범주)</t>
  </si>
  <si>
    <t>I01004011</t>
  </si>
  <si>
    <t>한 달 평균 가구 소비-보건의료비(금액)</t>
  </si>
  <si>
    <t>I01004012</t>
  </si>
  <si>
    <t>한 달 평균 가구 소비-보건의료비(범주)</t>
  </si>
  <si>
    <t>한 달 평균 가구 소비-교양오락비(금액)</t>
  </si>
  <si>
    <t>I01004014</t>
  </si>
  <si>
    <t>한 달 평균 가구 소비-교양오락비(범주)</t>
  </si>
  <si>
    <t>I01004015</t>
  </si>
  <si>
    <t>한 달 평균 가구 소비-내구재 구입비(금액)</t>
  </si>
  <si>
    <t>I01004016</t>
  </si>
  <si>
    <t>한 달 평균 가구 소비-내구재 구입비(범주)</t>
  </si>
  <si>
    <t>I01004017</t>
  </si>
  <si>
    <t>한 달 평균 가구 소비-통신비(금액)</t>
  </si>
  <si>
    <t>I01004018</t>
  </si>
  <si>
    <t>한 달 평균 가구 소비-통신비(범주)</t>
  </si>
  <si>
    <t>I01004019</t>
  </si>
  <si>
    <t>한 달 평균 가구 소비-가구 간 이전지출(금액)</t>
  </si>
  <si>
    <t>I01004020</t>
  </si>
  <si>
    <t>한 달 평균 가구 소비-가구 간 이전지출(범주)</t>
  </si>
  <si>
    <t>I01004021</t>
  </si>
  <si>
    <t>한 달 평균 가구 소비-피복비, 생필품 구입비(금액)</t>
  </si>
  <si>
    <t>I01004022</t>
  </si>
  <si>
    <t>한 달 평균 가구 소비-피복비, 생필품 구입비(범주)</t>
  </si>
  <si>
    <t>I01004023</t>
  </si>
  <si>
    <t>한 달 평균 가구 소비-국민연금 및 건강보험(금액)</t>
  </si>
  <si>
    <t>I01004024</t>
  </si>
  <si>
    <t>한 달 평균 가구 소비-국민연금 및 건강보험(범주)</t>
  </si>
  <si>
    <t>I01004025</t>
  </si>
  <si>
    <t>한 달 평균 가구 소비-각종 이자비용(금액)</t>
  </si>
  <si>
    <t>I01004026</t>
  </si>
  <si>
    <t>한 달 평균 가구 소비-각종 이자비용(범주)</t>
  </si>
  <si>
    <t>I01004027</t>
  </si>
  <si>
    <t>한 달 평균 가구 소비-저축(금액)</t>
  </si>
  <si>
    <t>I01004028</t>
  </si>
  <si>
    <t>한 달 평균 가구 소비-저축(범주)</t>
  </si>
  <si>
    <t>I01004029</t>
  </si>
  <si>
    <t>한 달 평균 가구 소비-세금(금액)</t>
  </si>
  <si>
    <t>I01004030</t>
  </si>
  <si>
    <t>한 달 평균 가구 소비-세금(범주)</t>
  </si>
  <si>
    <t>I01004031</t>
  </si>
  <si>
    <t>한 달 평균 가구 소비-헌금 및 각종 기부금(금액)</t>
  </si>
  <si>
    <t>I01004032</t>
  </si>
  <si>
    <t>한 달 평균 가구 소비-헌금 및 각종 기부금(범주)</t>
  </si>
  <si>
    <t>한 달 평균 가구 소비-기타 생활비 지출(금액)</t>
  </si>
  <si>
    <t>한 달 평균 가구 소비-기타 생활비 지출(범주)</t>
  </si>
  <si>
    <t>기타 생활비 내용</t>
  </si>
  <si>
    <t>I01005001</t>
  </si>
  <si>
    <t>경제적 한계 상황 경험 여부-식비문제</t>
  </si>
  <si>
    <t>I01005002</t>
  </si>
  <si>
    <t>경제적 한계 상황 경험 여부-병원비 문제</t>
  </si>
  <si>
    <t>I01005003</t>
  </si>
  <si>
    <t>경제적 한계 상황 경험 여부-학비문제</t>
  </si>
  <si>
    <t>I01005004</t>
  </si>
  <si>
    <t>경제적 한계 상황 경험 여부-타의에 의한 실업</t>
  </si>
  <si>
    <t>I01005005</t>
  </si>
  <si>
    <t>경제적 한계 상황 경험 여부-공과금 문제</t>
  </si>
  <si>
    <t>I01005006</t>
  </si>
  <si>
    <t>경제적 한계 상황 경험 여부-집세 문제</t>
  </si>
  <si>
    <t>I01005007</t>
  </si>
  <si>
    <t>경제적 한계 상황 경험 여부-인간관계 단절 문제</t>
  </si>
  <si>
    <t>I01006001</t>
  </si>
  <si>
    <t>부동산 자산(금액)</t>
  </si>
  <si>
    <t>부동산 자산(범주)</t>
  </si>
  <si>
    <t>500만원 미만</t>
  </si>
  <si>
    <t>500만원 이상 ~ 1천만원 미만</t>
  </si>
  <si>
    <t>1천만원 이상 ~ 3천만원 미만</t>
  </si>
  <si>
    <t>3천만원 이상 ~ 5천만원 미만</t>
  </si>
  <si>
    <t>5천만원 이상 ~ 1억원 미만</t>
  </si>
  <si>
    <t>3억원 이상 ~ 5억원 미만</t>
  </si>
  <si>
    <t>5억원 이상 ~ 10억원 미만</t>
  </si>
  <si>
    <t>I01006003</t>
  </si>
  <si>
    <t>금융자산(금액)</t>
  </si>
  <si>
    <t>I01006004</t>
  </si>
  <si>
    <t>금융자산(범주)</t>
  </si>
  <si>
    <t>I01006005</t>
  </si>
  <si>
    <t>기타자산-비영업용 자동차(대수)</t>
  </si>
  <si>
    <t>I01006006</t>
  </si>
  <si>
    <t>기타자산-비영업용 자동차(금액)</t>
  </si>
  <si>
    <t>I01006007</t>
  </si>
  <si>
    <t>기타자산-비영업용 자동차(범주)</t>
  </si>
  <si>
    <t>I01006008</t>
  </si>
  <si>
    <t>기타자산(금액)</t>
  </si>
  <si>
    <t>I01006009</t>
  </si>
  <si>
    <t>기타자산(범주)</t>
  </si>
  <si>
    <t>I01007001</t>
  </si>
  <si>
    <t>부채(금액)</t>
  </si>
  <si>
    <t>I01007002</t>
  </si>
  <si>
    <t>주거 형태</t>
  </si>
  <si>
    <t>일반단독주택</t>
  </si>
  <si>
    <t>다가구용 단독주택</t>
  </si>
  <si>
    <t>다세대주택</t>
  </si>
  <si>
    <t>연립주택(빌라)</t>
  </si>
  <si>
    <t>일반아파트</t>
  </si>
  <si>
    <t>영구임대아파트(임대아파트 포함)</t>
  </si>
  <si>
    <t>점포주택 등 복합용도주택</t>
  </si>
  <si>
    <t>비거주용 건물 내 주택(상가, 공장 등)</t>
  </si>
  <si>
    <t>오피스텔</t>
  </si>
  <si>
    <t>비닐하우스, 움막, 판잣집</t>
  </si>
  <si>
    <t>임시가건물(컨테이너, 재개발지역 가이주단지 포함)</t>
  </si>
  <si>
    <t>I01009001</t>
  </si>
  <si>
    <t>주거지 소유 형태</t>
  </si>
  <si>
    <t>자가</t>
  </si>
  <si>
    <t>전세</t>
  </si>
  <si>
    <t>보증금이 있는 월세(반전세 포함)</t>
  </si>
  <si>
    <t>보증금이 없는 월세(사글세 포함)</t>
  </si>
  <si>
    <t>무상(친척집, 관사, 사택 등 무상으로 제공받은 경우)</t>
  </si>
  <si>
    <t>주거지 소유 형태(기타)</t>
  </si>
  <si>
    <t>I01001001</t>
    <phoneticPr fontId="5" type="noConversion"/>
  </si>
  <si>
    <t>I01001001&gt;1</t>
  </si>
  <si>
    <t>I01001001&gt;1</t>
    <phoneticPr fontId="5" type="noConversion"/>
  </si>
  <si>
    <t>9998, 9999</t>
    <phoneticPr fontId="5" type="noConversion"/>
  </si>
  <si>
    <t>I01001001&gt;2</t>
  </si>
  <si>
    <t>I01001001&gt;2</t>
    <phoneticPr fontId="5" type="noConversion"/>
  </si>
  <si>
    <t>I01001001&gt;3</t>
  </si>
  <si>
    <t>I01001001&gt;3</t>
    <phoneticPr fontId="5" type="noConversion"/>
  </si>
  <si>
    <t>I01001001&gt;4</t>
  </si>
  <si>
    <t>I01001001&gt;4</t>
    <phoneticPr fontId="5" type="noConversion"/>
  </si>
  <si>
    <t>I01001001&gt;5</t>
  </si>
  <si>
    <t>I01001001&gt;5</t>
    <phoneticPr fontId="5" type="noConversion"/>
  </si>
  <si>
    <t>I01001001&gt;6</t>
  </si>
  <si>
    <t>I01001001&gt;6</t>
    <phoneticPr fontId="5" type="noConversion"/>
  </si>
  <si>
    <t>I01002001</t>
    <phoneticPr fontId="5" type="noConversion"/>
  </si>
  <si>
    <t>근로소득-임금소득(금액)</t>
    <phoneticPr fontId="5" type="noConversion"/>
  </si>
  <si>
    <t>I01002001=1</t>
    <phoneticPr fontId="5" type="noConversion"/>
  </si>
  <si>
    <t>I01003001</t>
    <phoneticPr fontId="5" type="noConversion"/>
  </si>
  <si>
    <t>I01003037=9999998, 
9999999</t>
  </si>
  <si>
    <t>I01004034</t>
    <phoneticPr fontId="5" type="noConversion"/>
  </si>
  <si>
    <t>I01004033&gt;0</t>
    <phoneticPr fontId="5" type="noConversion"/>
  </si>
  <si>
    <t>I01003035=9999998, 
9999999</t>
  </si>
  <si>
    <t>I01004002=9999998, 
9999999</t>
    <phoneticPr fontId="5" type="noConversion"/>
  </si>
  <si>
    <t>I01004004=9999998, 
9999999</t>
    <phoneticPr fontId="5" type="noConversion"/>
  </si>
  <si>
    <t>I01004006=9999998, 
9999999</t>
    <phoneticPr fontId="5" type="noConversion"/>
  </si>
  <si>
    <t>I01004008=9999998, 
9999999</t>
    <phoneticPr fontId="5" type="noConversion"/>
  </si>
  <si>
    <t>I01004010=9999998, 
9999999</t>
    <phoneticPr fontId="5" type="noConversion"/>
  </si>
  <si>
    <t>I01004012=9999998, 
9999999</t>
    <phoneticPr fontId="5" type="noConversion"/>
  </si>
  <si>
    <t>I01004014=9999998, 
9999999</t>
    <phoneticPr fontId="5" type="noConversion"/>
  </si>
  <si>
    <t>I01004016=9999998, 
9999999</t>
    <phoneticPr fontId="5" type="noConversion"/>
  </si>
  <si>
    <t>I01004018=9999998, 
9999999</t>
    <phoneticPr fontId="5" type="noConversion"/>
  </si>
  <si>
    <t>I01004020=9999998, 
9999999</t>
    <phoneticPr fontId="5" type="noConversion"/>
  </si>
  <si>
    <t>I01004022=9999998, 
9999999</t>
    <phoneticPr fontId="5" type="noConversion"/>
  </si>
  <si>
    <t>I01004024=9999998, 
9999999</t>
    <phoneticPr fontId="5" type="noConversion"/>
  </si>
  <si>
    <t>I01004026=9999998, 
9999999</t>
    <phoneticPr fontId="5" type="noConversion"/>
  </si>
  <si>
    <t>I01004028=9999998, 
9999999</t>
    <phoneticPr fontId="5" type="noConversion"/>
  </si>
  <si>
    <t>I01004030=9999998, 
9999999</t>
    <phoneticPr fontId="5" type="noConversion"/>
  </si>
  <si>
    <t>I01004032=9999998, 
9999999</t>
    <phoneticPr fontId="5" type="noConversion"/>
  </si>
  <si>
    <t>I01004034=9999998, 
9999999</t>
    <phoneticPr fontId="5" type="noConversion"/>
  </si>
  <si>
    <t>I01006001=9999998, 
9999999</t>
    <phoneticPr fontId="5" type="noConversion"/>
  </si>
  <si>
    <t>I01006003=9999998, 
9999999</t>
    <phoneticPr fontId="5" type="noConversion"/>
  </si>
  <si>
    <t>I01006006=9999998, 
9999999</t>
    <phoneticPr fontId="5" type="noConversion"/>
  </si>
  <si>
    <t>I01006008=9999998, 
9999999</t>
    <phoneticPr fontId="5" type="noConversion"/>
  </si>
  <si>
    <t>I01007001=9999998, 
9999999</t>
    <phoneticPr fontId="5" type="noConversion"/>
  </si>
  <si>
    <t>I01008001</t>
    <phoneticPr fontId="5" type="noConversion"/>
  </si>
  <si>
    <t>주거 형태(기타)</t>
    <phoneticPr fontId="5" type="noConversion"/>
  </si>
  <si>
    <t>I01008001=12</t>
    <phoneticPr fontId="5" type="noConversion"/>
  </si>
  <si>
    <t>I01009001=7</t>
    <phoneticPr fontId="5" type="noConversion"/>
  </si>
  <si>
    <t>I01008001t</t>
  </si>
  <si>
    <t>I01009001t</t>
  </si>
  <si>
    <t>I01002002=9999998, 
9999999</t>
  </si>
  <si>
    <t>I01002004=9999998, 
9999999</t>
  </si>
  <si>
    <t>I01003001=9999998, 
9999999</t>
  </si>
  <si>
    <t>I01003003=9999998, 
9999999</t>
  </si>
  <si>
    <t>I01003005=9999998, 
9999999</t>
  </si>
  <si>
    <t>I01003007=9999998, 
9999999</t>
  </si>
  <si>
    <t>I01003009=9999998, 
9999999</t>
  </si>
  <si>
    <t>I01003011=9999998, 
9999999</t>
  </si>
  <si>
    <t>I01003013=9999998, 
9999999</t>
  </si>
  <si>
    <t>I01003015=9999998, 
9999999</t>
  </si>
  <si>
    <t>I01003017=9999998, 
9999999</t>
  </si>
  <si>
    <t>I01003019=9999998, 
9999999</t>
  </si>
  <si>
    <t>I01003021=9999998, 
9999999</t>
  </si>
  <si>
    <t>I01003023=9999998, 
9999999</t>
  </si>
  <si>
    <t>I01003025=9999998, 
9999999</t>
  </si>
  <si>
    <t>I01003027=9999998, 
9999999</t>
  </si>
  <si>
    <t>I01003029=9999998, 
9999999</t>
  </si>
  <si>
    <t>I01003031=9999998, 
9999999</t>
  </si>
  <si>
    <t>I01003033=9999998, 
9999999</t>
  </si>
  <si>
    <t>A01005H01</t>
    <phoneticPr fontId="5" type="noConversion"/>
  </si>
  <si>
    <t>CON6</t>
    <phoneticPr fontId="8" type="noConversion"/>
  </si>
  <si>
    <t>AGE014</t>
    <phoneticPr fontId="8" type="noConversion"/>
  </si>
  <si>
    <t>자격증8-취득 시기-계절</t>
    <phoneticPr fontId="5" type="noConversion"/>
  </si>
  <si>
    <t>최초 의료기관 방문시점</t>
    <phoneticPr fontId="5" type="noConversion"/>
  </si>
  <si>
    <t xml:space="preserve">B01018001(B01024A01 ~ B01024G01) </t>
    <phoneticPr fontId="5" type="noConversion"/>
  </si>
  <si>
    <t>B01027A01</t>
    <phoneticPr fontId="5" type="noConversion"/>
  </si>
  <si>
    <t>C01015035</t>
    <phoneticPr fontId="5" type="noConversion"/>
  </si>
  <si>
    <t>C01015036</t>
    <phoneticPr fontId="5" type="noConversion"/>
  </si>
  <si>
    <t>C01015037</t>
    <phoneticPr fontId="5" type="noConversion"/>
  </si>
  <si>
    <t>C01015038</t>
    <phoneticPr fontId="5" type="noConversion"/>
  </si>
  <si>
    <t>C01015039</t>
    <phoneticPr fontId="5" type="noConversion"/>
  </si>
  <si>
    <t>C01015040</t>
    <phoneticPr fontId="5" type="noConversion"/>
  </si>
  <si>
    <t>C01015041</t>
    <phoneticPr fontId="5" type="noConversion"/>
  </si>
  <si>
    <t>C01015042</t>
    <phoneticPr fontId="5" type="noConversion"/>
  </si>
  <si>
    <t>C01015043</t>
    <phoneticPr fontId="5" type="noConversion"/>
  </si>
  <si>
    <t>C01015044</t>
    <phoneticPr fontId="5" type="noConversion"/>
  </si>
  <si>
    <t>C01015045</t>
    <phoneticPr fontId="5" type="noConversion"/>
  </si>
  <si>
    <t>C01015046</t>
    <phoneticPr fontId="5" type="noConversion"/>
  </si>
  <si>
    <t>D01002002t</t>
    <phoneticPr fontId="5" type="noConversion"/>
  </si>
  <si>
    <t>C01015035=1</t>
    <phoneticPr fontId="5" type="noConversion"/>
  </si>
  <si>
    <t>C01015037=1</t>
    <phoneticPr fontId="5" type="noConversion"/>
  </si>
  <si>
    <t>C01015039=1</t>
    <phoneticPr fontId="5" type="noConversion"/>
  </si>
  <si>
    <t>C01015041=1</t>
    <phoneticPr fontId="5" type="noConversion"/>
  </si>
  <si>
    <t>C01015043=1</t>
    <phoneticPr fontId="5" type="noConversion"/>
  </si>
  <si>
    <t>C01015045=1</t>
    <phoneticPr fontId="5" type="noConversion"/>
  </si>
  <si>
    <t>E201010002t</t>
    <phoneticPr fontId="5" type="noConversion"/>
  </si>
  <si>
    <t>E301011002</t>
    <phoneticPr fontId="5" type="noConversion"/>
  </si>
  <si>
    <t>하루 평균 도움 받은 시간(분)</t>
    <phoneticPr fontId="5" type="noConversion"/>
  </si>
  <si>
    <t>G01013005</t>
    <phoneticPr fontId="5" type="noConversion"/>
  </si>
  <si>
    <t>G01013006</t>
    <phoneticPr fontId="5" type="noConversion"/>
  </si>
  <si>
    <t>G01013007t</t>
    <phoneticPr fontId="5" type="noConversion"/>
  </si>
  <si>
    <t>G01013006t</t>
    <phoneticPr fontId="5" type="noConversion"/>
  </si>
  <si>
    <t>G01013007</t>
    <phoneticPr fontId="5" type="noConversion"/>
  </si>
  <si>
    <t>G01028001=2</t>
    <phoneticPr fontId="5" type="noConversion"/>
  </si>
  <si>
    <t>I01004033</t>
    <phoneticPr fontId="5" type="noConversion"/>
  </si>
  <si>
    <t>I01004033t</t>
    <phoneticPr fontId="5" type="noConversion"/>
  </si>
  <si>
    <t>-</t>
    <phoneticPr fontId="5" type="noConversion"/>
  </si>
  <si>
    <t/>
  </si>
  <si>
    <t>-</t>
    <phoneticPr fontId="5" type="noConversion"/>
  </si>
  <si>
    <t>E201003003</t>
    <phoneticPr fontId="5" type="noConversion"/>
  </si>
  <si>
    <t>E201020002</t>
    <phoneticPr fontId="5" type="noConversion"/>
  </si>
  <si>
    <t>E201029001</t>
    <phoneticPr fontId="5" type="noConversion"/>
  </si>
  <si>
    <t>E601012009</t>
    <phoneticPr fontId="5" type="noConversion"/>
  </si>
  <si>
    <t>G01020001</t>
    <phoneticPr fontId="5" type="noConversion"/>
  </si>
  <si>
    <t>영향을 미침</t>
    <phoneticPr fontId="5" type="noConversion"/>
  </si>
  <si>
    <t>영향을 미치지 않음</t>
    <phoneticPr fontId="5" type="noConversion"/>
  </si>
  <si>
    <t>산업재해 발생 당시 혼인상태</t>
    <phoneticPr fontId="5" type="noConversion"/>
  </si>
  <si>
    <t>E101005001</t>
    <phoneticPr fontId="5" type="noConversion"/>
  </si>
  <si>
    <t>E301018002</t>
    <phoneticPr fontId="5" type="noConversion"/>
  </si>
  <si>
    <t>E401012002</t>
    <phoneticPr fontId="5" type="noConversion"/>
  </si>
  <si>
    <t>E101028001</t>
    <phoneticPr fontId="5" type="noConversion"/>
  </si>
  <si>
    <t>E201031001</t>
    <phoneticPr fontId="5" type="noConversion"/>
  </si>
  <si>
    <t>일자리 만족도 - 근로환경(쾌적한 작업현장)</t>
    <phoneticPr fontId="5" type="noConversion"/>
  </si>
  <si>
    <t>E201047001</t>
    <phoneticPr fontId="5" type="noConversion"/>
  </si>
  <si>
    <t>E401019001</t>
    <phoneticPr fontId="5" type="noConversion"/>
  </si>
  <si>
    <t>E501009010</t>
    <phoneticPr fontId="5" type="noConversion"/>
  </si>
  <si>
    <t>E601012010</t>
    <phoneticPr fontId="5" type="noConversion"/>
  </si>
  <si>
    <t>G01010001</t>
    <phoneticPr fontId="5" type="noConversion"/>
  </si>
  <si>
    <t>G01011001</t>
    <phoneticPr fontId="5" type="noConversion"/>
  </si>
  <si>
    <t>G01014001</t>
    <phoneticPr fontId="5" type="noConversion"/>
  </si>
  <si>
    <t>여가시간에 주로 하는 활동-1순위</t>
    <phoneticPr fontId="5" type="noConversion"/>
  </si>
  <si>
    <t>여가시간에 주로 하는 활동-1순위(기타)</t>
    <phoneticPr fontId="5" type="noConversion"/>
  </si>
  <si>
    <t>여가시간에 주로 하는 활동-2순위</t>
    <phoneticPr fontId="5" type="noConversion"/>
  </si>
  <si>
    <t>여가시간에 주로 하는 활동-2순위(기타)</t>
    <phoneticPr fontId="5" type="noConversion"/>
  </si>
  <si>
    <t>MEDSERVICE01</t>
    <phoneticPr fontId="8" type="noConversion"/>
  </si>
  <si>
    <t>SOCSERVICE01</t>
    <phoneticPr fontId="8" type="noConversion"/>
  </si>
  <si>
    <t>JOBSERVICE01</t>
    <phoneticPr fontId="8" type="noConversion"/>
  </si>
  <si>
    <t>OWNERSERVICE01</t>
    <phoneticPr fontId="8" type="noConversion"/>
  </si>
  <si>
    <t>C01002004</t>
    <phoneticPr fontId="5" type="noConversion"/>
  </si>
  <si>
    <t>C01003005</t>
    <phoneticPr fontId="5" type="noConversion"/>
  </si>
  <si>
    <t>광업</t>
  </si>
  <si>
    <t>제조업</t>
  </si>
  <si>
    <t>건설업</t>
  </si>
  <si>
    <t>정보통신업</t>
  </si>
  <si>
    <t>부동산업</t>
  </si>
  <si>
    <t>농업, 임업 및 어업</t>
  </si>
  <si>
    <t>전기, 가스, 증기 및 공기 조절 공급업</t>
  </si>
  <si>
    <t>수도, 하수 및 폐기물 처리, 원료 재생업</t>
  </si>
  <si>
    <t>도매 및 소매업</t>
  </si>
  <si>
    <t>운수 및 창고업</t>
  </si>
  <si>
    <t>숙박 및 음식점업</t>
  </si>
  <si>
    <t>금융 및 보험업</t>
  </si>
  <si>
    <t>전문, 과학 및 기술 서비스업</t>
  </si>
  <si>
    <t>사업시설 관리, 사업 지원 및 임대 서비스업</t>
  </si>
  <si>
    <t>공공 행정, 국방 및 사회보장 행정</t>
  </si>
  <si>
    <t>교육 서비스업</t>
  </si>
  <si>
    <t>보건업 및 사회복지 서비스업</t>
  </si>
  <si>
    <t>예술, 스포츠 및 여가관련 서비스업</t>
  </si>
  <si>
    <t>협회 및 단체, 수리 및 기타 개인 서비스업</t>
  </si>
  <si>
    <t>가구 내 고용활동 및 달리 분류되지 않은 자가 소비 생산활동</t>
  </si>
  <si>
    <t>국제 및 외국기관</t>
  </si>
  <si>
    <t>전문가 및 관련 종사자</t>
  </si>
  <si>
    <t>사무 종사자</t>
  </si>
  <si>
    <t>서비스 종사자</t>
  </si>
  <si>
    <t>판매 종사자</t>
  </si>
  <si>
    <t>농림어업 숙련 종사자</t>
  </si>
  <si>
    <t>기능원 및 관련 기능 종사자</t>
  </si>
  <si>
    <t>장치기계조작 및 조립종사자</t>
  </si>
  <si>
    <t>단순노무 종사자</t>
  </si>
  <si>
    <t>관리자</t>
    <phoneticPr fontId="5" type="noConversion"/>
  </si>
  <si>
    <t>E201001004</t>
    <phoneticPr fontId="5" type="noConversion"/>
  </si>
  <si>
    <t>E201004006</t>
    <phoneticPr fontId="5" type="noConversion"/>
  </si>
  <si>
    <t>EMP016=2</t>
    <phoneticPr fontId="5" type="noConversion"/>
  </si>
  <si>
    <t>-</t>
    <phoneticPr fontId="5" type="noConversion"/>
  </si>
  <si>
    <t>E301001005</t>
    <phoneticPr fontId="5" type="noConversion"/>
  </si>
  <si>
    <t>E301001010</t>
    <phoneticPr fontId="5" type="noConversion"/>
  </si>
  <si>
    <t>E401001003</t>
    <phoneticPr fontId="5" type="noConversion"/>
  </si>
  <si>
    <t>E401001004</t>
    <phoneticPr fontId="5" type="noConversion"/>
  </si>
  <si>
    <t>E401001005</t>
    <phoneticPr fontId="5" type="noConversion"/>
  </si>
  <si>
    <t>E401001009</t>
    <phoneticPr fontId="5" type="noConversion"/>
  </si>
  <si>
    <t>E101003007</t>
    <phoneticPr fontId="5" type="noConversion"/>
  </si>
  <si>
    <t>E101003006</t>
    <phoneticPr fontId="5" type="noConversion"/>
  </si>
  <si>
    <t>I01001003</t>
    <phoneticPr fontId="5" type="noConversion"/>
  </si>
  <si>
    <t>패널과의 관계 코드표 참고</t>
    <phoneticPr fontId="5" type="noConversion"/>
  </si>
  <si>
    <t>가구주 정보</t>
    <phoneticPr fontId="5" type="noConversion"/>
  </si>
  <si>
    <t>농업</t>
  </si>
  <si>
    <t>임업</t>
  </si>
  <si>
    <t>어업</t>
  </si>
  <si>
    <t>석탄, 원유 및 천연가스 광업</t>
  </si>
  <si>
    <t>금속 광업</t>
  </si>
  <si>
    <t>비금속광물 광업; 연료용 제외</t>
  </si>
  <si>
    <t>광업 지원 서비스업</t>
  </si>
  <si>
    <t>식료품 제조업</t>
  </si>
  <si>
    <t>음료 제조업</t>
  </si>
  <si>
    <t>담배 제조업</t>
  </si>
  <si>
    <t>섬유제품 제조업; 의복 제외</t>
  </si>
  <si>
    <t>의복, 의복 액세서리 및 모피제품 제조업</t>
  </si>
  <si>
    <t>가죽, 가방 및 신발 제조업</t>
  </si>
  <si>
    <t>목재 및 나무제품 제조업; 가구 제외</t>
  </si>
  <si>
    <t>펄프, 종이 및 종이제품 제조업</t>
  </si>
  <si>
    <t>인쇄 및 기록매체 복제업</t>
  </si>
  <si>
    <t>코크스, 연탄 및 석유정제품 제조업</t>
  </si>
  <si>
    <t>화학 물질 및 화학제품 제조업; 의약품 제외</t>
  </si>
  <si>
    <t>의료용 물질 및 의약품 제조업</t>
  </si>
  <si>
    <t>고무 및 플라스틱제품 제조업</t>
  </si>
  <si>
    <t>비금속 광물제품 제조업</t>
  </si>
  <si>
    <t>1차 금속 제조업</t>
  </si>
  <si>
    <t>금속 가공제품 제조업; 기계 및 가구 제외</t>
  </si>
  <si>
    <t>전자 부품, 컴퓨터, 영상, 음향 및 통신장비 제조업</t>
  </si>
  <si>
    <t>의료, 정밀, 광학 기기 및 시계 제조업</t>
  </si>
  <si>
    <t>전기장비 제조업</t>
  </si>
  <si>
    <t>기타 기계 및 장비 제조업</t>
  </si>
  <si>
    <t>자동차 및 트레일러 제조업</t>
  </si>
  <si>
    <t>기타 운송장비 제조업</t>
  </si>
  <si>
    <t>가구 제조업</t>
  </si>
  <si>
    <t>기타 제품 제조업</t>
  </si>
  <si>
    <t>산업용 기계 및 장비 수리업</t>
  </si>
  <si>
    <t>수도업</t>
  </si>
  <si>
    <t>하수, 폐수 및 분뇨 처리업</t>
  </si>
  <si>
    <t>폐기물 수집, 운반, 처리 및 원료 재생업</t>
  </si>
  <si>
    <t>환경 정화 및 복원업</t>
  </si>
  <si>
    <t>종합 건설업</t>
  </si>
  <si>
    <t>전문직별 공사업</t>
  </si>
  <si>
    <t>자동차 및 부품 판매업</t>
  </si>
  <si>
    <t>도매 및 상품 중개업</t>
  </si>
  <si>
    <t>소매업; 자동차 제외</t>
  </si>
  <si>
    <t>육상 운송 및 파이프라인 운송업</t>
  </si>
  <si>
    <t>수상 운송업</t>
  </si>
  <si>
    <t>항공 운송업</t>
  </si>
  <si>
    <t>창고 및 운송관련 서비스업</t>
  </si>
  <si>
    <t>숙박업</t>
  </si>
  <si>
    <t>음식점 및 주점업</t>
  </si>
  <si>
    <t>출판업</t>
  </si>
  <si>
    <t>영상ㆍ오디오 기록물 제작 및 배급업</t>
  </si>
  <si>
    <t>우편 및 통신업</t>
  </si>
  <si>
    <t>컴퓨터 프로그래밍, 시스템 통합 및 관리업</t>
  </si>
  <si>
    <t>정보서비스업</t>
  </si>
  <si>
    <t>금융업</t>
  </si>
  <si>
    <t>금융 및 보험관련 서비스업</t>
  </si>
  <si>
    <t>연구개발업</t>
  </si>
  <si>
    <t>전문 서비스업</t>
  </si>
  <si>
    <t>건축 기술, 엔지니어링 및 기타 과학기술 서비스업</t>
  </si>
  <si>
    <t>기타 전문, 과학 및 기술 서비스업</t>
  </si>
  <si>
    <t>사업시설 관리 및 조경 서비스업</t>
  </si>
  <si>
    <t>사업 지원 서비스업</t>
  </si>
  <si>
    <t>임대업; 부동산 제외</t>
  </si>
  <si>
    <t>보건업</t>
  </si>
  <si>
    <t>사회복지 서비스업</t>
  </si>
  <si>
    <t>창작, 예술 및 여가관련 서비스업</t>
  </si>
  <si>
    <t>스포츠 및 오락관련 서비스업</t>
  </si>
  <si>
    <t>협회 및 단체</t>
  </si>
  <si>
    <t>개인 및 소비용품 수리업</t>
  </si>
  <si>
    <t>기타 개인 서비스업</t>
  </si>
  <si>
    <t>가구 내 고용활동</t>
  </si>
  <si>
    <t>달리 분류되지 않은 자가 소비를 위한 가구의 재화 및 서비스 생산활동</t>
  </si>
  <si>
    <t>E201001003</t>
    <phoneticPr fontId="5" type="noConversion"/>
  </si>
  <si>
    <t>E201001005</t>
    <phoneticPr fontId="5" type="noConversion"/>
  </si>
  <si>
    <t>E301001007</t>
  </si>
  <si>
    <t>E301001008</t>
  </si>
  <si>
    <t>E301001009</t>
  </si>
  <si>
    <t>E301001011</t>
    <phoneticPr fontId="5" type="noConversion"/>
  </si>
  <si>
    <t>E401001008</t>
  </si>
  <si>
    <t>E401001010</t>
    <phoneticPr fontId="5" type="noConversion"/>
  </si>
  <si>
    <t>E101003008</t>
    <phoneticPr fontId="5" type="noConversion"/>
  </si>
  <si>
    <t>E101003008t</t>
    <phoneticPr fontId="5" type="noConversion"/>
  </si>
  <si>
    <t>E101003005</t>
    <phoneticPr fontId="5" type="noConversion"/>
  </si>
  <si>
    <t>E201004007</t>
    <phoneticPr fontId="5" type="noConversion"/>
  </si>
  <si>
    <t>E201004005</t>
    <phoneticPr fontId="5" type="noConversion"/>
  </si>
  <si>
    <t>E301001012</t>
    <phoneticPr fontId="5" type="noConversion"/>
  </si>
  <si>
    <t>공공 기관 및 기업 고위직</t>
  </si>
  <si>
    <t>행정∙경영 지원 및 마케팅 관리직</t>
  </si>
  <si>
    <t>전문 서비스 관리직</t>
  </si>
  <si>
    <t>건설∙전기 및 생산 관련 관리직</t>
  </si>
  <si>
    <t>판매 및 고객 서비스 관리직</t>
  </si>
  <si>
    <t>과학 전문가 및 관련직</t>
  </si>
  <si>
    <t>정보 통신 전문가 및 기술직</t>
  </si>
  <si>
    <t>공학 전문가 및 기술직</t>
  </si>
  <si>
    <t>보건∙사회복지 및 종교 관련직</t>
  </si>
  <si>
    <t>교육 전문가 및 관련직</t>
  </si>
  <si>
    <t>법률 및 행정 전문직</t>
  </si>
  <si>
    <t>경영∙금융전문가 및 관련직</t>
  </si>
  <si>
    <t>문화∙예술∙스포츠 전문가 및 관련직</t>
  </si>
  <si>
    <t>경영 및 회계 관련 사무직</t>
  </si>
  <si>
    <t>금융 사무직</t>
  </si>
  <si>
    <t>법률 및 감사 사무직</t>
  </si>
  <si>
    <t>상담∙안내∙통계 및 기타 사무직</t>
  </si>
  <si>
    <t>경찰∙소방 및 보안 관련 서비스직</t>
  </si>
  <si>
    <t>돌봄∙보건 및 개인 생활 서비스직</t>
  </si>
  <si>
    <t>운송 및 여가 서비스직</t>
  </si>
  <si>
    <t>조리 및 음식 서비스직</t>
  </si>
  <si>
    <t>영업직</t>
  </si>
  <si>
    <t>매장 판매 및 상품 대여직</t>
  </si>
  <si>
    <t>통신 및 방문∙노점 판매 관련직</t>
  </si>
  <si>
    <t>농∙축산 숙련직</t>
  </si>
  <si>
    <t>임업 숙련직</t>
  </si>
  <si>
    <t>어업 숙련직</t>
  </si>
  <si>
    <t>식품가공 관련 기능직</t>
  </si>
  <si>
    <t>섬유∙의복 및 가죽 관련 기능직</t>
  </si>
  <si>
    <t>목재∙가구∙악기 및 간판 관련 기능직</t>
  </si>
  <si>
    <t>금속 성형 관련 기능직</t>
  </si>
  <si>
    <t>운송 및 기계 관련 기능직</t>
  </si>
  <si>
    <t>전기 및 전자 관련 기능직</t>
  </si>
  <si>
    <t>정보 통신 및 방송장비 관련 기능직</t>
  </si>
  <si>
    <t>건설 및 채굴 관련 기능직</t>
  </si>
  <si>
    <t>기타 기능 관련직</t>
  </si>
  <si>
    <t>식품가공 관련 기계 조작직</t>
  </si>
  <si>
    <t>섬유 및 신발 관련 기계 조작직</t>
  </si>
  <si>
    <t>화학 관련 기계 조작직</t>
  </si>
  <si>
    <t>금속 및 비금속 관련 기계 조작직</t>
  </si>
  <si>
    <t>기계 제조 및 관련 기계 조작직</t>
  </si>
  <si>
    <t>전기 및 전자 관련 기계 조작직</t>
  </si>
  <si>
    <t>운전 및 운송 관련직</t>
  </si>
  <si>
    <t>상하수도 및 재활용 처리 관련 기계 조작직</t>
  </si>
  <si>
    <t>목재∙인쇄 및 기타 기계 조작직</t>
  </si>
  <si>
    <t>건설 및 광업 관련 단순 노무직</t>
  </si>
  <si>
    <t>운송 관련 단순 노무직</t>
  </si>
  <si>
    <t>제조 관련 단순 노무직</t>
  </si>
  <si>
    <t>청소 및 경비 관련 단순 노무직</t>
  </si>
  <si>
    <t>가사∙음식 및 판매 관련 단순 노무직</t>
  </si>
  <si>
    <t>농림∙어업 및 기타 서비스 단순 노무직</t>
  </si>
  <si>
    <t>-</t>
    <phoneticPr fontId="5" type="noConversion"/>
  </si>
  <si>
    <t>E101013001</t>
    <phoneticPr fontId="5" type="noConversion"/>
  </si>
  <si>
    <t>없다</t>
    <phoneticPr fontId="5" type="noConversion"/>
  </si>
  <si>
    <t>있다</t>
    <phoneticPr fontId="5" type="noConversion"/>
  </si>
  <si>
    <t>C01018001=1
or C01005001=4</t>
    <phoneticPr fontId="5" type="noConversion"/>
  </si>
  <si>
    <t>EMP016=3 and E301011005=2</t>
    <phoneticPr fontId="5" type="noConversion"/>
  </si>
  <si>
    <t>C01005001=5 and C01018001=1</t>
    <phoneticPr fontId="5" type="noConversion"/>
  </si>
  <si>
    <t>EMP016=3 and (E301011027=1 OR E301011002&gt;0)</t>
    <phoneticPr fontId="5" type="noConversion"/>
  </si>
  <si>
    <t>자영업자</t>
    <phoneticPr fontId="5" type="noConversion"/>
  </si>
  <si>
    <t>E301011007</t>
    <phoneticPr fontId="5" type="noConversion"/>
  </si>
  <si>
    <t>H01002005</t>
    <phoneticPr fontId="5" type="noConversion"/>
  </si>
  <si>
    <t>AREA017</t>
    <phoneticPr fontId="8" type="noConversion"/>
  </si>
  <si>
    <t>EDU01</t>
    <phoneticPr fontId="8" type="noConversion"/>
  </si>
  <si>
    <t>AREA0116</t>
    <phoneticPr fontId="8" type="noConversion"/>
  </si>
  <si>
    <t>DISA012</t>
    <phoneticPr fontId="8" type="noConversion"/>
  </si>
  <si>
    <t>DISA0115</t>
    <phoneticPr fontId="8" type="noConversion"/>
  </si>
  <si>
    <t>SERVICE01</t>
    <phoneticPr fontId="8" type="noConversion"/>
  </si>
  <si>
    <t>EMP012</t>
    <phoneticPr fontId="8" type="noConversion"/>
  </si>
  <si>
    <t>EMP013</t>
    <phoneticPr fontId="8" type="noConversion"/>
  </si>
  <si>
    <t>A01001001</t>
    <phoneticPr fontId="5" type="noConversion"/>
  </si>
  <si>
    <t>A01001002</t>
    <phoneticPr fontId="5" type="noConversion"/>
  </si>
  <si>
    <t>A01002001</t>
    <phoneticPr fontId="5" type="noConversion"/>
  </si>
  <si>
    <t>A01002002</t>
    <phoneticPr fontId="5" type="noConversion"/>
  </si>
  <si>
    <t>DISA016</t>
    <phoneticPr fontId="8" type="noConversion"/>
  </si>
  <si>
    <t>HIRE2</t>
    <phoneticPr fontId="8" type="noConversion"/>
  </si>
  <si>
    <t>INJURYPART</t>
    <phoneticPr fontId="8" type="noConversion"/>
  </si>
  <si>
    <t>INJURYTYPE</t>
    <phoneticPr fontId="8" type="noConversion"/>
  </si>
  <si>
    <t>WORKPERIOD14</t>
    <phoneticPr fontId="8" type="noConversion"/>
  </si>
  <si>
    <t>ACCIDENT</t>
    <phoneticPr fontId="8" type="noConversion"/>
  </si>
  <si>
    <t>A01003001</t>
    <phoneticPr fontId="5" type="noConversion"/>
  </si>
  <si>
    <t>A01004001</t>
    <phoneticPr fontId="5" type="noConversion"/>
  </si>
  <si>
    <t>A01004002</t>
    <phoneticPr fontId="5" type="noConversion"/>
  </si>
  <si>
    <t>A01004003</t>
    <phoneticPr fontId="5" type="noConversion"/>
  </si>
  <si>
    <t>A01004004</t>
    <phoneticPr fontId="5" type="noConversion"/>
  </si>
  <si>
    <t>A01004005</t>
    <phoneticPr fontId="5" type="noConversion"/>
  </si>
  <si>
    <t>A01005002</t>
    <phoneticPr fontId="5" type="noConversion"/>
  </si>
  <si>
    <t>A01005A01</t>
    <phoneticPr fontId="5" type="noConversion"/>
  </si>
  <si>
    <t>A01005A02</t>
    <phoneticPr fontId="5" type="noConversion"/>
  </si>
  <si>
    <t>A01005A03</t>
    <phoneticPr fontId="5" type="noConversion"/>
  </si>
  <si>
    <t>A01005A04</t>
    <phoneticPr fontId="5" type="noConversion"/>
  </si>
  <si>
    <t>A01005A05</t>
    <phoneticPr fontId="5" type="noConversion"/>
  </si>
  <si>
    <t>A01005A06</t>
    <phoneticPr fontId="5" type="noConversion"/>
  </si>
  <si>
    <t>-</t>
    <phoneticPr fontId="5" type="noConversion"/>
  </si>
  <si>
    <t>B01006005</t>
    <phoneticPr fontId="5" type="noConversion"/>
  </si>
  <si>
    <t>B01011001t</t>
    <phoneticPr fontId="5" type="noConversion"/>
  </si>
  <si>
    <t>B01011002</t>
    <phoneticPr fontId="5" type="noConversion"/>
  </si>
  <si>
    <t>B01019003</t>
    <phoneticPr fontId="5" type="noConversion"/>
  </si>
  <si>
    <t>C01009002</t>
    <phoneticPr fontId="5" type="noConversion"/>
  </si>
  <si>
    <t>C01011001</t>
    <phoneticPr fontId="5" type="noConversion"/>
  </si>
  <si>
    <t>C01015001</t>
    <phoneticPr fontId="5" type="noConversion"/>
  </si>
  <si>
    <t>C01015023</t>
    <phoneticPr fontId="5" type="noConversion"/>
  </si>
  <si>
    <t>제공여부-학비보조</t>
    <phoneticPr fontId="5" type="noConversion"/>
  </si>
  <si>
    <t>C01015024</t>
    <phoneticPr fontId="5" type="noConversion"/>
  </si>
  <si>
    <t>C01015025</t>
    <phoneticPr fontId="5" type="noConversion"/>
  </si>
  <si>
    <t>방송 및 영상ㆍ오디오물 제공 서비스업</t>
  </si>
  <si>
    <t>보험업</t>
  </si>
  <si>
    <t>단순 노무 종사자</t>
  </si>
  <si>
    <t>의회‧정부 및 기업 고위직</t>
  </si>
  <si>
    <t>행정‧경영 지원 및 마케팅 관리직</t>
  </si>
  <si>
    <t>건설‧전기 및 생산 관련 관리직</t>
  </si>
  <si>
    <t>보건 전문가 및 관련직</t>
  </si>
  <si>
    <t>사회복지 ‧ 종교 전문가 및 관련직</t>
  </si>
  <si>
    <t>경영‧금융 전문가 및 관련직</t>
  </si>
  <si>
    <t>문화‧예술‧스포츠‧기타 전문가 및 관련직</t>
  </si>
  <si>
    <t>기획‧영업 및 인사 사무직</t>
  </si>
  <si>
    <t>자재‧생산 및 운송 사무직</t>
  </si>
  <si>
    <t>회계‧경리 및 통계 사무직</t>
  </si>
  <si>
    <t>법률‧감사 및 정부 행정 사무직</t>
  </si>
  <si>
    <t>상담‧안내 및 접수 사무직</t>
  </si>
  <si>
    <t>일반 지원 사무직</t>
  </si>
  <si>
    <t>경찰‧소방 및 보안 관련 서비스직</t>
  </si>
  <si>
    <t>돌봄 및 보건 서비스직</t>
  </si>
  <si>
    <t>개인 생활 서비스직</t>
  </si>
  <si>
    <t>통신 및 방문‧노점 판매 관련직</t>
  </si>
  <si>
    <t>농축산 숙련직</t>
  </si>
  <si>
    <t>식품 가공 관련 기능직</t>
  </si>
  <si>
    <t>섬유‧의복 및 가죽 관련 기능직</t>
  </si>
  <si>
    <t>목재‧가구‧악기 및 간판 관련 기능직</t>
  </si>
  <si>
    <t>기계 제조‧관련 기계 조작 및 조립직</t>
  </si>
  <si>
    <t>전기‧전자 관련 기계 조작 및 조립직</t>
  </si>
  <si>
    <t>운전 및 운송 관련 기계 조작직</t>
  </si>
  <si>
    <t>목재‧인쇄 및 기타 기계 조작직</t>
  </si>
  <si>
    <t>청소 및 건물 관리 단순 노무직</t>
  </si>
  <si>
    <t>가사‧음식 및 판매 관련 단순 노무직</t>
  </si>
  <si>
    <t>농림어업 및 기타 서비스 단순 노무직</t>
  </si>
  <si>
    <t>98, 99</t>
    <phoneticPr fontId="5" type="noConversion"/>
  </si>
  <si>
    <t>-</t>
    <phoneticPr fontId="5" type="noConversion"/>
  </si>
  <si>
    <t>F01003A10</t>
    <phoneticPr fontId="5" type="noConversion"/>
  </si>
  <si>
    <t>F01003A04=2</t>
    <phoneticPr fontId="5" type="noConversion"/>
  </si>
  <si>
    <t>F01003C01</t>
    <phoneticPr fontId="5" type="noConversion"/>
  </si>
  <si>
    <t>H01002002</t>
    <phoneticPr fontId="5" type="noConversion"/>
  </si>
  <si>
    <t>H01002003</t>
    <phoneticPr fontId="5" type="noConversion"/>
  </si>
  <si>
    <t>근로소득-사업소득(금액)</t>
    <phoneticPr fontId="5" type="noConversion"/>
  </si>
  <si>
    <t>H01002004</t>
    <phoneticPr fontId="5" type="noConversion"/>
  </si>
  <si>
    <t>H01003015</t>
    <phoneticPr fontId="5" type="noConversion"/>
  </si>
  <si>
    <t>H01003018</t>
    <phoneticPr fontId="5" type="noConversion"/>
  </si>
  <si>
    <t>I01002004</t>
    <phoneticPr fontId="5" type="noConversion"/>
  </si>
  <si>
    <t>I01002005</t>
    <phoneticPr fontId="5" type="noConversion"/>
  </si>
  <si>
    <t>I01006002</t>
    <phoneticPr fontId="5" type="noConversion"/>
  </si>
  <si>
    <t>H01002006</t>
    <phoneticPr fontId="5" type="noConversion"/>
  </si>
  <si>
    <t>(개인)근로소득-임금소득(총계)</t>
    <phoneticPr fontId="5" type="noConversion"/>
  </si>
  <si>
    <t>(개인)근로소득-사업소득(총계)</t>
    <phoneticPr fontId="5" type="noConversion"/>
  </si>
  <si>
    <t>H01002007</t>
    <phoneticPr fontId="5" type="noConversion"/>
  </si>
  <si>
    <t>(개인)근로소득(총계)</t>
    <phoneticPr fontId="5" type="noConversion"/>
  </si>
  <si>
    <t>H01001001=1</t>
    <phoneticPr fontId="5" type="noConversion"/>
  </si>
  <si>
    <t>H01003035</t>
    <phoneticPr fontId="5" type="noConversion"/>
  </si>
  <si>
    <t>(개인)근로 외 소득-사회보험 급여(총계)</t>
    <phoneticPr fontId="5" type="noConversion"/>
  </si>
  <si>
    <t>H01003036</t>
    <phoneticPr fontId="5" type="noConversion"/>
  </si>
  <si>
    <t>H01003037</t>
    <phoneticPr fontId="5" type="noConversion"/>
  </si>
  <si>
    <t>H01003038</t>
    <phoneticPr fontId="5" type="noConversion"/>
  </si>
  <si>
    <t>H01003039</t>
    <phoneticPr fontId="5" type="noConversion"/>
  </si>
  <si>
    <t>H01003040</t>
    <phoneticPr fontId="5" type="noConversion"/>
  </si>
  <si>
    <t>(개인)근로 외 소득-재산소득(총계)</t>
  </si>
  <si>
    <t>(개인)근로 외 소득-이전소득(총계)</t>
  </si>
  <si>
    <t>(개인)근로 외 소득-기타 소득(총계)</t>
  </si>
  <si>
    <t>(개인)근로 외 소득(총계)</t>
  </si>
  <si>
    <t>(개인)개인 소득(총계)</t>
  </si>
  <si>
    <t>가구 근로소득-임금소득(총계)</t>
    <phoneticPr fontId="5" type="noConversion"/>
  </si>
  <si>
    <t>가구 근로소득-사업소득(총계)</t>
    <phoneticPr fontId="5" type="noConversion"/>
  </si>
  <si>
    <t>가구 근로소득(총계)</t>
    <phoneticPr fontId="5" type="noConversion"/>
  </si>
  <si>
    <t>I01002006</t>
    <phoneticPr fontId="5" type="noConversion"/>
  </si>
  <si>
    <t>I01002007</t>
    <phoneticPr fontId="5" type="noConversion"/>
  </si>
  <si>
    <t>I01002008</t>
    <phoneticPr fontId="5" type="noConversion"/>
  </si>
  <si>
    <t>I01003039</t>
    <phoneticPr fontId="5" type="noConversion"/>
  </si>
  <si>
    <t>가구 근로 외 소득-사회보험 급여(총계)</t>
    <phoneticPr fontId="5" type="noConversion"/>
  </si>
  <si>
    <t>I01003040</t>
    <phoneticPr fontId="5" type="noConversion"/>
  </si>
  <si>
    <t>I01003041</t>
    <phoneticPr fontId="5" type="noConversion"/>
  </si>
  <si>
    <t>I01003042</t>
    <phoneticPr fontId="5" type="noConversion"/>
  </si>
  <si>
    <t>가구 근로 외 소득-재산소득(총계)</t>
    <phoneticPr fontId="5" type="noConversion"/>
  </si>
  <si>
    <t>가구 근로 외 소득-이전소득(총계)</t>
    <phoneticPr fontId="5" type="noConversion"/>
  </si>
  <si>
    <t>가구 근로 외 소득-기타 소득(총계)</t>
    <phoneticPr fontId="5" type="noConversion"/>
  </si>
  <si>
    <t>가구 근로 외 소득(총계)</t>
    <phoneticPr fontId="5" type="noConversion"/>
  </si>
  <si>
    <t>가구 소득(총계)</t>
    <phoneticPr fontId="5" type="noConversion"/>
  </si>
  <si>
    <t>I01003043</t>
    <phoneticPr fontId="5" type="noConversion"/>
  </si>
  <si>
    <t>I01003044</t>
    <phoneticPr fontId="5" type="noConversion"/>
  </si>
  <si>
    <t>I01003020</t>
    <phoneticPr fontId="5" type="noConversion"/>
  </si>
  <si>
    <t>I01003022</t>
    <phoneticPr fontId="5" type="noConversion"/>
  </si>
  <si>
    <t>I01003024</t>
    <phoneticPr fontId="5" type="noConversion"/>
  </si>
  <si>
    <t>I01004035</t>
    <phoneticPr fontId="5" type="noConversion"/>
  </si>
  <si>
    <t>가구 소비(총계)</t>
    <phoneticPr fontId="5" type="noConversion"/>
  </si>
  <si>
    <t>I01006010</t>
    <phoneticPr fontId="5" type="noConversion"/>
  </si>
  <si>
    <t>부동산 자산(총계)</t>
    <phoneticPr fontId="5" type="noConversion"/>
  </si>
  <si>
    <t>I01006011</t>
    <phoneticPr fontId="5" type="noConversion"/>
  </si>
  <si>
    <t>I01006012</t>
    <phoneticPr fontId="5" type="noConversion"/>
  </si>
  <si>
    <t>금융 자산(총계)</t>
    <phoneticPr fontId="5" type="noConversion"/>
  </si>
  <si>
    <t>기타 자산(총계)</t>
    <phoneticPr fontId="5" type="noConversion"/>
  </si>
  <si>
    <t>I01007003</t>
    <phoneticPr fontId="5" type="noConversion"/>
  </si>
  <si>
    <t>부채(총계)</t>
    <phoneticPr fontId="5" type="noConversion"/>
  </si>
  <si>
    <t>C01036001</t>
    <phoneticPr fontId="5" type="noConversion"/>
  </si>
  <si>
    <t>매우 원만하였다</t>
    <phoneticPr fontId="5" type="noConversion"/>
  </si>
  <si>
    <t>원만하였다</t>
    <phoneticPr fontId="5" type="noConversion"/>
  </si>
  <si>
    <t>원만하지 않았다</t>
    <phoneticPr fontId="5" type="noConversion"/>
  </si>
  <si>
    <t>전체 근로자 수</t>
    <phoneticPr fontId="5" type="noConversion"/>
  </si>
  <si>
    <t>원만하다</t>
    <phoneticPr fontId="5" type="noConversion"/>
  </si>
  <si>
    <t>비경제활동인구</t>
    <phoneticPr fontId="8" type="noConversion"/>
  </si>
  <si>
    <t>SWT01</t>
  </si>
  <si>
    <t>노무제공자 여부</t>
  </si>
  <si>
    <t>노무제공자 여부</t>
    <phoneticPr fontId="5" type="noConversion"/>
  </si>
  <si>
    <t>1년 초과~2년 이하</t>
    <phoneticPr fontId="5" type="noConversion"/>
  </si>
  <si>
    <t>3년 초과(기한 한정)</t>
  </si>
  <si>
    <t>3년 초과(기한 한정)</t>
    <phoneticPr fontId="5" type="noConversion"/>
  </si>
  <si>
    <t>I01004013</t>
    <phoneticPr fontId="5" type="noConversion"/>
  </si>
  <si>
    <t>표준화 가중치</t>
    <phoneticPr fontId="8" type="noConversion"/>
  </si>
  <si>
    <t>E101008002</t>
    <phoneticPr fontId="5" type="noConversion"/>
  </si>
  <si>
    <t>2년 초과~3년 이하</t>
  </si>
  <si>
    <t>동료(동업자) 도움지지여부</t>
    <phoneticPr fontId="5" type="noConversion"/>
  </si>
  <si>
    <t>직원들 도움지지여부</t>
    <phoneticPr fontId="5" type="noConversion"/>
  </si>
  <si>
    <t>2년 초과~3년 이하</t>
    <phoneticPr fontId="5" type="noConversion"/>
  </si>
  <si>
    <t>E101012001</t>
    <phoneticPr fontId="5" type="noConversion"/>
  </si>
  <si>
    <t>일자리 알아보는 방법-1순위</t>
    <phoneticPr fontId="8" type="noConversion"/>
  </si>
  <si>
    <t>F01003A16</t>
    <phoneticPr fontId="5" type="noConversion"/>
  </si>
  <si>
    <t>F01003A14</t>
    <phoneticPr fontId="5" type="noConversion"/>
  </si>
  <si>
    <t>F01003A18</t>
    <phoneticPr fontId="5" type="noConversion"/>
  </si>
  <si>
    <t>G01015002</t>
    <phoneticPr fontId="5" type="noConversion"/>
  </si>
  <si>
    <t>경제활동유형(6범주)</t>
    <phoneticPr fontId="8" type="noConversion"/>
  </si>
  <si>
    <t>C01007002</t>
    <phoneticPr fontId="5" type="noConversion"/>
  </si>
  <si>
    <t>고용계약기간</t>
    <phoneticPr fontId="5" type="noConversion"/>
  </si>
  <si>
    <t>E201012002</t>
    <phoneticPr fontId="5" type="noConversion"/>
  </si>
  <si>
    <t>E201016001</t>
    <phoneticPr fontId="5" type="noConversion"/>
  </si>
  <si>
    <t>E301016001</t>
    <phoneticPr fontId="5" type="noConversion"/>
  </si>
  <si>
    <t>일자리 선택 기준-1순위</t>
    <phoneticPr fontId="8" type="noConversion"/>
  </si>
  <si>
    <t>일자리 선택 기준-1순위</t>
    <phoneticPr fontId="5" type="noConversion"/>
  </si>
  <si>
    <t>일자리1-임금/소득(범주)</t>
    <phoneticPr fontId="5" type="noConversion"/>
  </si>
  <si>
    <t>산재 이전 교류 상태 변화 여부-가족</t>
    <phoneticPr fontId="5" type="noConversion"/>
  </si>
  <si>
    <t>산재 이전 교류 상태 변화 여부-친척</t>
    <phoneticPr fontId="5" type="noConversion"/>
  </si>
  <si>
    <t>산재 이전 교류 상태 변화 여부-지인</t>
    <phoneticPr fontId="5" type="noConversion"/>
  </si>
  <si>
    <t>산재 이후 교류 상태 변화 여부-가족</t>
  </si>
  <si>
    <t>산재 이후 교류 상태 변화 여부-지인</t>
  </si>
  <si>
    <t>매우 영향을 미침</t>
    <phoneticPr fontId="5" type="noConversion"/>
  </si>
  <si>
    <t>E301033001</t>
    <phoneticPr fontId="5" type="noConversion"/>
  </si>
  <si>
    <t>산업분류 11차(대)</t>
    <phoneticPr fontId="5" type="noConversion"/>
  </si>
  <si>
    <t>산업분류 11차(중)</t>
    <phoneticPr fontId="5" type="noConversion"/>
  </si>
  <si>
    <t>직업분류 8차(대)</t>
    <phoneticPr fontId="5" type="noConversion"/>
  </si>
  <si>
    <t>직업분류 8차(중)</t>
    <phoneticPr fontId="5" type="noConversion"/>
  </si>
  <si>
    <t>AGE016</t>
    <phoneticPr fontId="8" type="noConversion"/>
  </si>
  <si>
    <t>20대 이하</t>
    <phoneticPr fontId="8" type="noConversion"/>
  </si>
  <si>
    <t>40대</t>
    <phoneticPr fontId="8" type="noConversion"/>
  </si>
  <si>
    <t>30대</t>
    <phoneticPr fontId="8" type="noConversion"/>
  </si>
  <si>
    <t>50대</t>
    <phoneticPr fontId="8" type="noConversion"/>
  </si>
  <si>
    <t>60대</t>
    <phoneticPr fontId="8" type="noConversion"/>
  </si>
  <si>
    <t>70대 이상</t>
    <phoneticPr fontId="8" type="noConversion"/>
  </si>
  <si>
    <t>연령대(6범주)</t>
    <phoneticPr fontId="8" type="noConversion"/>
  </si>
  <si>
    <t>C01002003</t>
    <phoneticPr fontId="5" type="noConversion"/>
  </si>
  <si>
    <t>C01002005</t>
    <phoneticPr fontId="5" type="noConversion"/>
  </si>
  <si>
    <t>산업분류 11차(소)</t>
  </si>
  <si>
    <t>산업분류 11차(소)</t>
    <phoneticPr fontId="5" type="noConversion"/>
  </si>
  <si>
    <t>E101034001t</t>
  </si>
  <si>
    <t>E201006002t</t>
    <phoneticPr fontId="5" type="noConversion"/>
  </si>
  <si>
    <t>E501006002t</t>
    <phoneticPr fontId="5" type="noConversion"/>
  </si>
  <si>
    <t>E501007001t</t>
    <phoneticPr fontId="8" type="noConversion"/>
  </si>
  <si>
    <t>자영업 희망 이유(기타)</t>
    <phoneticPr fontId="8" type="noConversion"/>
  </si>
  <si>
    <t>C01003004</t>
    <phoneticPr fontId="5" type="noConversion"/>
  </si>
  <si>
    <t>C01003006</t>
    <phoneticPr fontId="5" type="noConversion"/>
  </si>
  <si>
    <t>직업분류 8차(소)</t>
    <phoneticPr fontId="5" type="noConversion"/>
  </si>
  <si>
    <t>직업분류 8차(소)</t>
    <phoneticPr fontId="5" type="noConversion"/>
  </si>
  <si>
    <t>E301001004</t>
    <phoneticPr fontId="5" type="noConversion"/>
  </si>
  <si>
    <t>E301001006</t>
    <phoneticPr fontId="5" type="noConversion"/>
  </si>
  <si>
    <t>산업분류 11차(소)</t>
    <phoneticPr fontId="5" type="noConversion"/>
  </si>
  <si>
    <t>E401001011</t>
    <phoneticPr fontId="5" type="noConversion"/>
  </si>
  <si>
    <t>E601009001t</t>
  </si>
  <si>
    <t>G01030001</t>
    <phoneticPr fontId="5" type="noConversion"/>
  </si>
  <si>
    <t>재해사업장 근로기간</t>
    <phoneticPr fontId="8" type="noConversion"/>
  </si>
  <si>
    <t>현재 거주지 권역(7범주)</t>
    <phoneticPr fontId="8" type="noConversion"/>
  </si>
  <si>
    <t>현재 거주지 권역(16범주)</t>
    <phoneticPr fontId="8" type="noConversion"/>
  </si>
  <si>
    <t>연령대(4범주)</t>
    <phoneticPr fontId="8" type="noConversion"/>
  </si>
  <si>
    <t>일자리1-산업분류 11차(소)</t>
    <phoneticPr fontId="5" type="noConversion"/>
  </si>
  <si>
    <t>일자리1-직업분류 8차(소)</t>
    <phoneticPr fontId="5" type="noConversion"/>
  </si>
  <si>
    <t>B01003004</t>
    <phoneticPr fontId="5" type="noConversion"/>
  </si>
  <si>
    <t>B01003003</t>
    <phoneticPr fontId="5" type="noConversion"/>
  </si>
  <si>
    <t>B01006006</t>
    <phoneticPr fontId="5" type="noConversion"/>
  </si>
  <si>
    <t>B01006007</t>
    <phoneticPr fontId="5" type="noConversion"/>
  </si>
  <si>
    <t>B01007001</t>
    <phoneticPr fontId="5" type="noConversion"/>
  </si>
  <si>
    <t>B01018003</t>
    <phoneticPr fontId="5" type="noConversion"/>
  </si>
  <si>
    <t>B01018005</t>
    <phoneticPr fontId="5" type="noConversion"/>
  </si>
  <si>
    <t>B01020002</t>
    <phoneticPr fontId="5" type="noConversion"/>
  </si>
  <si>
    <t>B01020003</t>
    <phoneticPr fontId="5" type="noConversion"/>
  </si>
  <si>
    <t>B01020004</t>
    <phoneticPr fontId="5" type="noConversion"/>
  </si>
  <si>
    <t>B01020005</t>
    <phoneticPr fontId="5" type="noConversion"/>
  </si>
  <si>
    <t>B01020006</t>
    <phoneticPr fontId="5" type="noConversion"/>
  </si>
  <si>
    <t>B01020007</t>
    <phoneticPr fontId="5" type="noConversion"/>
  </si>
  <si>
    <t>B01020008</t>
    <phoneticPr fontId="5" type="noConversion"/>
  </si>
  <si>
    <t>B01027A02</t>
    <phoneticPr fontId="5" type="noConversion"/>
  </si>
  <si>
    <t>B01027A03</t>
    <phoneticPr fontId="5" type="noConversion"/>
  </si>
  <si>
    <t>B01027B01</t>
    <phoneticPr fontId="5" type="noConversion"/>
  </si>
  <si>
    <t>B01027B02</t>
    <phoneticPr fontId="5" type="noConversion"/>
  </si>
  <si>
    <t>B01027B03</t>
    <phoneticPr fontId="5" type="noConversion"/>
  </si>
  <si>
    <t>B01027C01</t>
    <phoneticPr fontId="5" type="noConversion"/>
  </si>
  <si>
    <t>B01027C02</t>
    <phoneticPr fontId="5" type="noConversion"/>
  </si>
  <si>
    <t>B01027C03</t>
    <phoneticPr fontId="5" type="noConversion"/>
  </si>
  <si>
    <t>B01027C04</t>
    <phoneticPr fontId="5" type="noConversion"/>
  </si>
  <si>
    <t>B01027C05</t>
    <phoneticPr fontId="5" type="noConversion"/>
  </si>
  <si>
    <t>B01027C06</t>
    <phoneticPr fontId="5" type="noConversion"/>
  </si>
  <si>
    <t>B01027C07</t>
    <phoneticPr fontId="5" type="noConversion"/>
  </si>
  <si>
    <t>B01027D01</t>
    <phoneticPr fontId="5" type="noConversion"/>
  </si>
  <si>
    <t>B01027D02</t>
    <phoneticPr fontId="5" type="noConversion"/>
  </si>
  <si>
    <t>B01027D03</t>
    <phoneticPr fontId="5" type="noConversion"/>
  </si>
  <si>
    <t>B01027D04</t>
    <phoneticPr fontId="5" type="noConversion"/>
  </si>
  <si>
    <t>B01027D05</t>
    <phoneticPr fontId="5" type="noConversion"/>
  </si>
  <si>
    <t>B01027D06</t>
    <phoneticPr fontId="5" type="noConversion"/>
  </si>
  <si>
    <t>B01027D07</t>
    <phoneticPr fontId="5" type="noConversion"/>
  </si>
  <si>
    <t>B01027D08</t>
    <phoneticPr fontId="5" type="noConversion"/>
  </si>
  <si>
    <t>B01027D09</t>
    <phoneticPr fontId="5" type="noConversion"/>
  </si>
  <si>
    <t>B01027D10</t>
    <phoneticPr fontId="5" type="noConversion"/>
  </si>
  <si>
    <t>STRATA</t>
    <phoneticPr fontId="8" type="noConversion"/>
  </si>
  <si>
    <t>층 변수</t>
    <phoneticPr fontId="8" type="noConversion"/>
  </si>
  <si>
    <t>1~3급 / 40대 / 이용</t>
  </si>
  <si>
    <t>1~3급 / 40대 / 미이용</t>
  </si>
  <si>
    <t>1~3급 / 50대 / 이용</t>
  </si>
  <si>
    <t>1~3급 / 50대 / 미이용</t>
  </si>
  <si>
    <t>1~3급 / 60대 이상 / 이용</t>
  </si>
  <si>
    <t>1~3급 / 60대 이상 / 미이용</t>
  </si>
  <si>
    <t>4~7급 / 30대이하 / 이용</t>
  </si>
  <si>
    <t>4~7급 / 30대이하 / 미이용</t>
  </si>
  <si>
    <t>4~7급 / 40대 / 이용</t>
  </si>
  <si>
    <t>4~7급 / 40대 / 미이용</t>
  </si>
  <si>
    <t>4~7급 / 50대 / 이용</t>
  </si>
  <si>
    <t>4~7급 / 50대 / 미이용</t>
  </si>
  <si>
    <t>4~7급 / 60대 이상 / 이용</t>
  </si>
  <si>
    <t>4~7급 / 60대 이상 / 미이용</t>
  </si>
  <si>
    <t>8~9급 / 30대이하 / 이용</t>
  </si>
  <si>
    <t>8~9급 / 30대이하 / 미이용</t>
  </si>
  <si>
    <t>8~9급 / 40대 / 이용</t>
  </si>
  <si>
    <t>8~9급 / 40대 / 미이용</t>
  </si>
  <si>
    <t>8~9급 / 50대 / 이용</t>
  </si>
  <si>
    <t>8~9급 / 50대 / 미이용</t>
  </si>
  <si>
    <t>8~9급 / 60대 이상 / 이용</t>
  </si>
  <si>
    <t>8~9급 / 60대 이상 / 미이용</t>
  </si>
  <si>
    <t>10~12급 / 30대이하 / 이용</t>
  </si>
  <si>
    <t>10~12급 / 30대이하 / 미이용</t>
  </si>
  <si>
    <t>10~12급 / 40대 / 이용</t>
  </si>
  <si>
    <t>10~12급 / 40대 / 미이용</t>
  </si>
  <si>
    <t>10~12급 / 50대 / 이용</t>
  </si>
  <si>
    <t>10~12급 / 50대 / 미이용</t>
  </si>
  <si>
    <t>10~12급 / 60대 이상 / 이용</t>
  </si>
  <si>
    <t>10~12급 / 60대 이상 / 미이용</t>
  </si>
  <si>
    <t>13~14급 / 30대이하 / 이용</t>
  </si>
  <si>
    <t>13~14급 / 30대이하 / 미이용</t>
  </si>
  <si>
    <t>13~14급 / 40대 / 이용</t>
  </si>
  <si>
    <t>13~14급 / 40대 / 미이용</t>
  </si>
  <si>
    <t>13~14급 / 50대 / 이용</t>
  </si>
  <si>
    <t>13~14급 / 50대 / 미이용</t>
  </si>
  <si>
    <t>13~14급 / 60대 이상 / 이용</t>
  </si>
  <si>
    <t>13~14급 / 60대 이상 / 미이용</t>
  </si>
  <si>
    <t>무장해 / 30대이하 / 이용</t>
  </si>
  <si>
    <t>무장해 / 30대이하 / 미이용</t>
  </si>
  <si>
    <t>무장해 / 40대 / 이용</t>
  </si>
  <si>
    <t>무장해 / 40대 / 미이용</t>
  </si>
  <si>
    <t>무장해 / 50대 / 이용</t>
  </si>
  <si>
    <t>무장해 / 50대 / 미이용</t>
  </si>
  <si>
    <t>무장해 / 60대 이상 / 이용</t>
  </si>
  <si>
    <t>무장해 / 60대 이상 / 미이용</t>
  </si>
  <si>
    <t>1~3급 / 30대이하 / 이용</t>
    <phoneticPr fontId="8" type="noConversion"/>
  </si>
  <si>
    <t>의료지원 서비스 이용여부</t>
    <phoneticPr fontId="8" type="noConversion"/>
  </si>
  <si>
    <t>* [기본] 시트에서 아래와 같이 수정사항 반영함.</t>
    <phoneticPr fontId="5" type="noConversion"/>
  </si>
  <si>
    <t>- 의료지원 서비스 이용여부(MEDSERVICE01) 빈도, 유효(%) 수정</t>
    <phoneticPr fontId="5" type="noConversion"/>
  </si>
  <si>
    <t>- 요양기간(CON6) 빈도, 유효(%) 수정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</si>
</sst>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#,##0.0"/>
    <numFmt numFmtId="177" formatCode="0.0"/>
  </numFmts>
  <fonts count="46"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2"/>
      <charset val="129"/>
    </font>
    <font>
      <sz val="10"/>
      <color theme="1"/>
      <name val="나눔고딕"/>
      <family val="2"/>
      <charset val="129"/>
    </font>
    <font>
      <sz val="10"/>
      <color theme="1"/>
      <name val="나눔고딕"/>
      <family val="2"/>
      <charset val="129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32"/>
      <color rgb="FF00000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8"/>
      <color theme="1"/>
      <name val="나눔고딕"/>
      <family val="2"/>
      <charset val="129"/>
    </font>
    <font>
      <sz val="10"/>
      <color theme="0"/>
      <name val="KoPub돋움체 Bold"/>
      <family val="3"/>
      <charset val="129"/>
    </font>
    <font>
      <sz val="11"/>
      <color theme="1"/>
      <name val="KoPub돋움체 Bold"/>
      <family val="3"/>
      <charset val="129"/>
    </font>
    <font>
      <sz val="11"/>
      <color theme="1"/>
      <name val="KoPub돋움체 Medium"/>
      <family val="3"/>
      <charset val="129"/>
    </font>
    <font>
      <b/>
      <sz val="8"/>
      <color theme="1"/>
      <name val="나눔고딕"/>
      <family val="3"/>
      <charset val="129"/>
    </font>
    <font>
      <sz val="10"/>
      <color theme="0"/>
      <name val="나눔고딕"/>
      <family val="3"/>
      <charset val="129"/>
    </font>
    <font>
      <sz val="11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나눔고딕"/>
      <family val="3"/>
      <charset val="129"/>
    </font>
    <font>
      <sz val="10"/>
      <name val="나눔고딕"/>
      <family val="3"/>
      <charset val="129"/>
    </font>
    <font>
      <b/>
      <sz val="8"/>
      <name val="나눔고딕"/>
      <family val="3"/>
      <charset val="129"/>
    </font>
    <font>
      <sz val="8"/>
      <name val="나눔고딕"/>
      <family val="2"/>
      <charset val="129"/>
    </font>
    <font>
      <sz val="10"/>
      <name val="나눔고딕"/>
      <family val="2"/>
      <charset val="129"/>
    </font>
    <font>
      <sz val="8"/>
      <name val="맑은 고딕"/>
      <family val="2"/>
      <charset val="129"/>
    </font>
    <font>
      <sz val="1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</borders>
  <cellStyleXfs count="27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2" fillId="9" borderId="16" applyNumberFormat="0" applyFont="0" applyAlignment="0" applyProtection="0">
      <alignment vertical="center"/>
    </xf>
    <xf numFmtId="0" fontId="12" fillId="9" borderId="16" applyNumberFormat="0" applyFont="0" applyAlignment="0" applyProtection="0">
      <alignment vertical="center"/>
    </xf>
    <xf numFmtId="0" fontId="12" fillId="9" borderId="16" applyNumberFormat="0" applyFont="0" applyAlignment="0" applyProtection="0">
      <alignment vertical="center"/>
    </xf>
    <xf numFmtId="0" fontId="12" fillId="9" borderId="16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7" borderId="13" applyNumberFormat="0" applyAlignment="0" applyProtection="0">
      <alignment vertical="center"/>
    </xf>
    <xf numFmtId="0" fontId="27" fillId="7" borderId="13" applyNumberFormat="0" applyAlignment="0" applyProtection="0">
      <alignment vertical="center"/>
    </xf>
    <xf numFmtId="0" fontId="27" fillId="7" borderId="13" applyNumberFormat="0" applyAlignment="0" applyProtection="0">
      <alignment vertical="center"/>
    </xf>
    <xf numFmtId="0" fontId="27" fillId="7" borderId="13" applyNumberFormat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>
      <alignment vertical="center"/>
    </xf>
    <xf numFmtId="0" fontId="6" fillId="0" borderId="0"/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0" fillId="0" borderId="0" applyFont="0" applyFill="0" applyBorder="0" applyAlignment="0" applyProtection="0">
      <alignment vertical="center"/>
    </xf>
  </cellStyleXfs>
  <cellXfs count="464">
    <xf numFmtId="0" fontId="0" fillId="0" borderId="0" xfId="0">
      <alignment vertical="center"/>
    </xf>
    <xf numFmtId="49" fontId="28" fillId="0" borderId="0" xfId="2" applyNumberFormat="1" applyFont="1" applyAlignment="1">
      <alignment vertical="center"/>
    </xf>
    <xf numFmtId="49" fontId="28" fillId="0" borderId="22" xfId="2" applyNumberFormat="1" applyFont="1" applyBorder="1" applyAlignment="1">
      <alignment horizontal="justify" vertical="center" wrapText="1"/>
    </xf>
    <xf numFmtId="49" fontId="28" fillId="0" borderId="5" xfId="2" applyNumberFormat="1" applyFont="1" applyBorder="1" applyAlignment="1">
      <alignment vertical="center"/>
    </xf>
    <xf numFmtId="49" fontId="28" fillId="0" borderId="5" xfId="2" applyNumberFormat="1" applyFont="1" applyBorder="1" applyAlignment="1">
      <alignment horizontal="justify" vertical="center" wrapText="1"/>
    </xf>
    <xf numFmtId="49" fontId="28" fillId="0" borderId="6" xfId="2" applyNumberFormat="1" applyFont="1" applyBorder="1" applyAlignment="1">
      <alignment vertical="center"/>
    </xf>
    <xf numFmtId="49" fontId="28" fillId="0" borderId="21" xfId="2" applyNumberFormat="1" applyFont="1" applyBorder="1" applyAlignment="1">
      <alignment horizontal="justify" vertical="center" wrapText="1"/>
    </xf>
    <xf numFmtId="49" fontId="28" fillId="0" borderId="8" xfId="2" applyNumberFormat="1" applyFont="1" applyBorder="1" applyAlignment="1">
      <alignment vertical="center"/>
    </xf>
    <xf numFmtId="49" fontId="28" fillId="0" borderId="8" xfId="2" applyNumberFormat="1" applyFont="1" applyBorder="1" applyAlignment="1">
      <alignment horizontal="justify" vertical="center" wrapText="1"/>
    </xf>
    <xf numFmtId="49" fontId="28" fillId="0" borderId="4" xfId="2" applyNumberFormat="1" applyFont="1" applyBorder="1" applyAlignment="1">
      <alignment vertical="center"/>
    </xf>
    <xf numFmtId="49" fontId="28" fillId="0" borderId="4" xfId="2" applyNumberFormat="1" applyFont="1" applyBorder="1" applyAlignment="1">
      <alignment horizontal="justify" vertical="center" wrapText="1"/>
    </xf>
    <xf numFmtId="49" fontId="28" fillId="0" borderId="21" xfId="2" applyNumberFormat="1" applyFont="1" applyBorder="1" applyAlignment="1">
      <alignment vertical="center"/>
    </xf>
    <xf numFmtId="49" fontId="28" fillId="0" borderId="18" xfId="2" applyNumberFormat="1" applyFont="1" applyBorder="1" applyAlignment="1">
      <alignment vertical="center"/>
    </xf>
    <xf numFmtId="49" fontId="28" fillId="0" borderId="20" xfId="2" applyNumberFormat="1" applyFont="1" applyBorder="1" applyAlignment="1">
      <alignment vertical="center"/>
    </xf>
    <xf numFmtId="49" fontId="28" fillId="0" borderId="20" xfId="2" applyNumberFormat="1" applyFont="1" applyBorder="1" applyAlignment="1">
      <alignment horizontal="justify" vertical="center" wrapText="1"/>
    </xf>
    <xf numFmtId="49" fontId="28" fillId="0" borderId="19" xfId="2" applyNumberFormat="1" applyFont="1" applyBorder="1" applyAlignment="1">
      <alignment horizontal="justify" vertical="center" wrapText="1"/>
    </xf>
    <xf numFmtId="49" fontId="29" fillId="0" borderId="0" xfId="2" applyNumberFormat="1" applyFont="1" applyAlignment="1">
      <alignment vertical="center"/>
    </xf>
    <xf numFmtId="0" fontId="30" fillId="0" borderId="23" xfId="256" applyFont="1" applyBorder="1" applyAlignment="1">
      <alignment horizontal="center" vertical="center" wrapText="1"/>
    </xf>
    <xf numFmtId="0" fontId="30" fillId="0" borderId="23" xfId="256" applyFont="1" applyBorder="1" applyAlignment="1">
      <alignment horizontal="left" vertical="center" wrapText="1" indent="1"/>
    </xf>
    <xf numFmtId="0" fontId="33" fillId="0" borderId="0" xfId="0" applyFont="1" applyAlignment="1">
      <alignment horizontal="left" vertical="center" indent="1"/>
    </xf>
    <xf numFmtId="0" fontId="33" fillId="0" borderId="0" xfId="0" applyFont="1" applyAlignment="1">
      <alignment horizontal="center" vertical="center"/>
    </xf>
    <xf numFmtId="3" fontId="33" fillId="0" borderId="0" xfId="0" applyNumberFormat="1" applyFont="1">
      <alignment vertical="center"/>
    </xf>
    <xf numFmtId="0" fontId="33" fillId="0" borderId="0" xfId="0" applyFont="1" applyAlignment="1">
      <alignment horizontal="left" vertical="center" indent="2"/>
    </xf>
    <xf numFmtId="0" fontId="32" fillId="0" borderId="0" xfId="0" applyFont="1" applyAlignment="1">
      <alignment horizontal="center" vertical="center"/>
    </xf>
    <xf numFmtId="3" fontId="33" fillId="0" borderId="0" xfId="0" applyNumberFormat="1" applyFont="1" applyAlignment="1">
      <alignment horizontal="right" vertical="center"/>
    </xf>
    <xf numFmtId="3" fontId="30" fillId="0" borderId="23" xfId="256" applyNumberFormat="1" applyFont="1" applyBorder="1" applyAlignment="1">
      <alignment horizontal="right" vertical="center" wrapText="1"/>
    </xf>
    <xf numFmtId="0" fontId="33" fillId="0" borderId="0" xfId="0" applyFont="1" applyAlignment="1">
      <alignment horizontal="left" vertical="center" indent="3"/>
    </xf>
    <xf numFmtId="176" fontId="30" fillId="0" borderId="23" xfId="256" applyNumberFormat="1" applyFont="1" applyBorder="1" applyAlignment="1">
      <alignment horizontal="right" vertical="center" wrapText="1"/>
    </xf>
    <xf numFmtId="176" fontId="33" fillId="0" borderId="0" xfId="0" applyNumberFormat="1" applyFont="1" applyAlignment="1">
      <alignment horizontal="right" vertical="center"/>
    </xf>
    <xf numFmtId="0" fontId="6" fillId="0" borderId="0" xfId="257"/>
    <xf numFmtId="3" fontId="30" fillId="0" borderId="23" xfId="256" applyNumberFormat="1" applyFont="1" applyBorder="1" applyAlignment="1">
      <alignment vertical="center" wrapText="1"/>
    </xf>
    <xf numFmtId="0" fontId="30" fillId="0" borderId="23" xfId="256" applyFont="1" applyBorder="1" applyAlignment="1">
      <alignment vertical="center" wrapText="1"/>
    </xf>
    <xf numFmtId="0" fontId="30" fillId="0" borderId="23" xfId="258" applyFont="1" applyBorder="1" applyAlignment="1">
      <alignment vertical="center" wrapText="1"/>
    </xf>
    <xf numFmtId="0" fontId="30" fillId="0" borderId="23" xfId="258" applyFont="1" applyBorder="1" applyAlignment="1">
      <alignment horizontal="center" vertical="center" wrapText="1"/>
    </xf>
    <xf numFmtId="0" fontId="30" fillId="0" borderId="23" xfId="258" applyFont="1" applyBorder="1" applyAlignment="1">
      <alignment horizontal="left" vertical="center" wrapText="1" indent="1"/>
    </xf>
    <xf numFmtId="0" fontId="30" fillId="0" borderId="24" xfId="258" applyFont="1" applyBorder="1" applyAlignment="1">
      <alignment horizontal="left" vertical="center" wrapText="1" indent="1"/>
    </xf>
    <xf numFmtId="3" fontId="30" fillId="0" borderId="23" xfId="258" applyNumberFormat="1" applyFont="1" applyBorder="1" applyAlignment="1">
      <alignment horizontal="right" vertical="center" wrapText="1"/>
    </xf>
    <xf numFmtId="0" fontId="30" fillId="0" borderId="23" xfId="0" applyFont="1" applyBorder="1" applyAlignment="1">
      <alignment vertical="center" wrapText="1"/>
    </xf>
    <xf numFmtId="3" fontId="30" fillId="0" borderId="23" xfId="0" applyNumberFormat="1" applyFont="1" applyBorder="1" applyAlignment="1">
      <alignment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left" vertical="center" wrapText="1" indent="1"/>
    </xf>
    <xf numFmtId="3" fontId="30" fillId="0" borderId="23" xfId="0" applyNumberFormat="1" applyFont="1" applyBorder="1" applyAlignment="1">
      <alignment horizontal="right" vertical="center" wrapText="1"/>
    </xf>
    <xf numFmtId="3" fontId="31" fillId="34" borderId="28" xfId="1" applyNumberFormat="1" applyFont="1" applyFill="1" applyBorder="1" applyAlignment="1">
      <alignment horizontal="center" vertical="center" wrapText="1"/>
    </xf>
    <xf numFmtId="3" fontId="31" fillId="34" borderId="29" xfId="1" applyNumberFormat="1" applyFont="1" applyFill="1" applyBorder="1" applyAlignment="1">
      <alignment horizontal="center" vertical="center" wrapText="1"/>
    </xf>
    <xf numFmtId="176" fontId="31" fillId="34" borderId="30" xfId="1" applyNumberFormat="1" applyFont="1" applyFill="1" applyBorder="1" applyAlignment="1">
      <alignment horizontal="center" vertical="center" wrapText="1"/>
    </xf>
    <xf numFmtId="176" fontId="30" fillId="0" borderId="32" xfId="0" applyNumberFormat="1" applyFont="1" applyBorder="1" applyAlignment="1">
      <alignment horizontal="right" vertical="center" wrapText="1"/>
    </xf>
    <xf numFmtId="0" fontId="30" fillId="0" borderId="35" xfId="0" applyFont="1" applyBorder="1" applyAlignment="1">
      <alignment horizontal="left" vertical="center" wrapText="1" indent="1"/>
    </xf>
    <xf numFmtId="0" fontId="30" fillId="0" borderId="36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horizontal="center" vertical="center" wrapText="1"/>
    </xf>
    <xf numFmtId="0" fontId="30" fillId="0" borderId="37" xfId="0" applyFont="1" applyBorder="1" applyAlignment="1">
      <alignment vertical="center" wrapText="1"/>
    </xf>
    <xf numFmtId="176" fontId="30" fillId="0" borderId="38" xfId="0" applyNumberFormat="1" applyFont="1" applyBorder="1" applyAlignment="1">
      <alignment horizontal="right" vertical="center" wrapText="1"/>
    </xf>
    <xf numFmtId="3" fontId="31" fillId="34" borderId="30" xfId="1" applyNumberFormat="1" applyFont="1" applyFill="1" applyBorder="1" applyAlignment="1">
      <alignment horizontal="center" vertical="center" wrapText="1"/>
    </xf>
    <xf numFmtId="177" fontId="30" fillId="0" borderId="32" xfId="256" applyNumberFormat="1" applyFont="1" applyBorder="1" applyAlignment="1">
      <alignment horizontal="right" vertical="center" wrapText="1"/>
    </xf>
    <xf numFmtId="0" fontId="30" fillId="0" borderId="35" xfId="256" applyFont="1" applyBorder="1" applyAlignment="1">
      <alignment horizontal="left" vertical="center" wrapText="1" indent="1"/>
    </xf>
    <xf numFmtId="0" fontId="30" fillId="0" borderId="37" xfId="256" applyFont="1" applyBorder="1" applyAlignment="1">
      <alignment horizontal="left" vertical="center" wrapText="1" indent="1"/>
    </xf>
    <xf numFmtId="0" fontId="30" fillId="0" borderId="37" xfId="256" applyFont="1" applyBorder="1" applyAlignment="1">
      <alignment horizontal="center" vertical="center" wrapText="1"/>
    </xf>
    <xf numFmtId="3" fontId="30" fillId="0" borderId="37" xfId="256" applyNumberFormat="1" applyFont="1" applyBorder="1" applyAlignment="1">
      <alignment vertical="center" wrapText="1"/>
    </xf>
    <xf numFmtId="177" fontId="30" fillId="0" borderId="38" xfId="256" applyNumberFormat="1" applyFont="1" applyBorder="1" applyAlignment="1">
      <alignment horizontal="right" vertical="center" wrapText="1"/>
    </xf>
    <xf numFmtId="3" fontId="30" fillId="0" borderId="32" xfId="256" applyNumberFormat="1" applyFont="1" applyBorder="1" applyAlignment="1">
      <alignment horizontal="right" vertical="center" wrapText="1"/>
    </xf>
    <xf numFmtId="176" fontId="30" fillId="0" borderId="32" xfId="256" applyNumberFormat="1" applyFont="1" applyBorder="1" applyAlignment="1">
      <alignment horizontal="right" vertical="center" wrapText="1"/>
    </xf>
    <xf numFmtId="176" fontId="30" fillId="0" borderId="38" xfId="256" applyNumberFormat="1" applyFont="1" applyBorder="1" applyAlignment="1">
      <alignment horizontal="right" vertical="center" wrapText="1"/>
    </xf>
    <xf numFmtId="177" fontId="30" fillId="0" borderId="32" xfId="256" applyNumberFormat="1" applyFont="1" applyBorder="1" applyAlignment="1">
      <alignment horizontal="left" vertical="center" wrapText="1" indent="1"/>
    </xf>
    <xf numFmtId="176" fontId="30" fillId="0" borderId="32" xfId="256" applyNumberFormat="1" applyFont="1" applyBorder="1" applyAlignment="1">
      <alignment vertical="center" wrapText="1"/>
    </xf>
    <xf numFmtId="0" fontId="30" fillId="0" borderId="37" xfId="256" applyFont="1" applyBorder="1" applyAlignment="1">
      <alignment vertical="center" wrapText="1"/>
    </xf>
    <xf numFmtId="176" fontId="30" fillId="0" borderId="38" xfId="256" applyNumberFormat="1" applyFont="1" applyBorder="1" applyAlignment="1">
      <alignment vertical="center" wrapText="1"/>
    </xf>
    <xf numFmtId="3" fontId="30" fillId="0" borderId="37" xfId="256" applyNumberFormat="1" applyFont="1" applyBorder="1" applyAlignment="1">
      <alignment horizontal="right" vertical="center" wrapText="1"/>
    </xf>
    <xf numFmtId="0" fontId="30" fillId="0" borderId="35" xfId="258" applyFont="1" applyBorder="1" applyAlignment="1">
      <alignment horizontal="left" vertical="center" wrapText="1" indent="1"/>
    </xf>
    <xf numFmtId="0" fontId="30" fillId="0" borderId="37" xfId="258" applyFont="1" applyBorder="1" applyAlignment="1">
      <alignment horizontal="center" vertical="center" wrapText="1"/>
    </xf>
    <xf numFmtId="0" fontId="30" fillId="0" borderId="37" xfId="258" applyFont="1" applyBorder="1" applyAlignment="1">
      <alignment horizontal="left" vertical="center" wrapText="1" indent="1"/>
    </xf>
    <xf numFmtId="3" fontId="30" fillId="0" borderId="37" xfId="258" applyNumberFormat="1" applyFont="1" applyBorder="1" applyAlignment="1">
      <alignment horizontal="right" vertical="center" wrapText="1"/>
    </xf>
    <xf numFmtId="3" fontId="30" fillId="0" borderId="32" xfId="0" applyNumberFormat="1" applyFont="1" applyBorder="1" applyAlignment="1">
      <alignment horizontal="right" vertical="center" wrapText="1"/>
    </xf>
    <xf numFmtId="3" fontId="30" fillId="0" borderId="37" xfId="0" applyNumberFormat="1" applyFont="1" applyBorder="1" applyAlignment="1">
      <alignment horizontal="right" vertical="center" wrapText="1"/>
    </xf>
    <xf numFmtId="3" fontId="30" fillId="0" borderId="37" xfId="0" applyNumberFormat="1" applyFont="1" applyBorder="1" applyAlignment="1">
      <alignment vertical="center" wrapText="1"/>
    </xf>
    <xf numFmtId="0" fontId="30" fillId="0" borderId="24" xfId="259" applyFont="1" applyBorder="1" applyAlignment="1">
      <alignment horizontal="center" vertical="center" wrapText="1"/>
    </xf>
    <xf numFmtId="0" fontId="1" fillId="0" borderId="25" xfId="259" applyBorder="1" applyAlignment="1">
      <alignment horizontal="center" vertical="center" wrapText="1"/>
    </xf>
    <xf numFmtId="0" fontId="1" fillId="0" borderId="26" xfId="259" applyBorder="1" applyAlignment="1">
      <alignment horizontal="center" vertical="center" wrapText="1"/>
    </xf>
    <xf numFmtId="0" fontId="30" fillId="0" borderId="23" xfId="259" applyFont="1" applyBorder="1" applyAlignment="1">
      <alignment horizontal="center" vertical="center" wrapText="1"/>
    </xf>
    <xf numFmtId="0" fontId="30" fillId="0" borderId="23" xfId="259" applyFont="1" applyBorder="1" applyAlignment="1">
      <alignment horizontal="left" vertical="center" wrapText="1" indent="1"/>
    </xf>
    <xf numFmtId="3" fontId="30" fillId="0" borderId="23" xfId="259" applyNumberFormat="1" applyFont="1" applyBorder="1" applyAlignment="1">
      <alignment vertical="center" wrapText="1"/>
    </xf>
    <xf numFmtId="3" fontId="30" fillId="0" borderId="23" xfId="259" applyNumberFormat="1" applyFont="1" applyBorder="1" applyAlignment="1">
      <alignment horizontal="right" vertical="center" wrapText="1"/>
    </xf>
    <xf numFmtId="176" fontId="30" fillId="0" borderId="32" xfId="259" applyNumberFormat="1" applyFont="1" applyBorder="1" applyAlignment="1">
      <alignment horizontal="right" vertical="center" wrapText="1"/>
    </xf>
    <xf numFmtId="0" fontId="30" fillId="0" borderId="35" xfId="259" applyFont="1" applyBorder="1" applyAlignment="1">
      <alignment horizontal="left" vertical="center" wrapText="1" indent="1"/>
    </xf>
    <xf numFmtId="3" fontId="30" fillId="0" borderId="32" xfId="259" applyNumberFormat="1" applyFont="1" applyBorder="1" applyAlignment="1">
      <alignment horizontal="right" vertical="center" wrapText="1"/>
    </xf>
    <xf numFmtId="0" fontId="30" fillId="0" borderId="37" xfId="259" applyFont="1" applyBorder="1" applyAlignment="1">
      <alignment horizontal="center" vertical="center" wrapText="1"/>
    </xf>
    <xf numFmtId="0" fontId="30" fillId="0" borderId="37" xfId="259" applyFont="1" applyBorder="1" applyAlignment="1">
      <alignment horizontal="left" vertical="center" wrapText="1" indent="1"/>
    </xf>
    <xf numFmtId="0" fontId="1" fillId="0" borderId="42" xfId="259" applyBorder="1" applyAlignment="1">
      <alignment horizontal="center" vertical="center" wrapText="1"/>
    </xf>
    <xf numFmtId="3" fontId="30" fillId="0" borderId="37" xfId="259" applyNumberFormat="1" applyFont="1" applyBorder="1" applyAlignment="1">
      <alignment horizontal="right" vertical="center" wrapText="1"/>
    </xf>
    <xf numFmtId="176" fontId="30" fillId="0" borderId="38" xfId="259" applyNumberFormat="1" applyFont="1" applyBorder="1" applyAlignment="1">
      <alignment horizontal="right" vertical="center" wrapText="1"/>
    </xf>
    <xf numFmtId="0" fontId="30" fillId="0" borderId="36" xfId="259" applyFont="1" applyBorder="1" applyAlignment="1">
      <alignment horizontal="left" vertical="center" wrapText="1" indent="1"/>
    </xf>
    <xf numFmtId="176" fontId="30" fillId="0" borderId="32" xfId="259" applyNumberFormat="1" applyFont="1" applyBorder="1" applyAlignment="1">
      <alignment vertical="center" wrapText="1"/>
    </xf>
    <xf numFmtId="176" fontId="30" fillId="0" borderId="38" xfId="259" applyNumberFormat="1" applyFont="1" applyBorder="1" applyAlignment="1">
      <alignment vertical="center" wrapText="1"/>
    </xf>
    <xf numFmtId="3" fontId="35" fillId="34" borderId="28" xfId="1" applyNumberFormat="1" applyFont="1" applyFill="1" applyBorder="1" applyAlignment="1">
      <alignment horizontal="center" vertical="center" wrapText="1"/>
    </xf>
    <xf numFmtId="3" fontId="35" fillId="34" borderId="29" xfId="1" applyNumberFormat="1" applyFont="1" applyFill="1" applyBorder="1" applyAlignment="1">
      <alignment horizontal="center" vertical="center" wrapText="1"/>
    </xf>
    <xf numFmtId="0" fontId="35" fillId="34" borderId="7" xfId="1" applyFont="1" applyFill="1" applyBorder="1" applyAlignment="1">
      <alignment horizontal="center" vertical="center" wrapText="1"/>
    </xf>
    <xf numFmtId="3" fontId="35" fillId="34" borderId="30" xfId="1" applyNumberFormat="1" applyFont="1" applyFill="1" applyBorder="1" applyAlignment="1">
      <alignment horizontal="center" vertical="center" wrapText="1"/>
    </xf>
    <xf numFmtId="0" fontId="36" fillId="0" borderId="0" xfId="0" applyFont="1">
      <alignment vertical="center"/>
    </xf>
    <xf numFmtId="0" fontId="37" fillId="0" borderId="34" xfId="256" applyFont="1" applyBorder="1" applyAlignment="1">
      <alignment horizontal="left" vertical="center" wrapText="1" indent="1"/>
    </xf>
    <xf numFmtId="0" fontId="37" fillId="0" borderId="26" xfId="256" applyFont="1" applyBorder="1" applyAlignment="1">
      <alignment horizontal="left" vertical="center" wrapText="1" indent="1"/>
    </xf>
    <xf numFmtId="0" fontId="37" fillId="0" borderId="26" xfId="256" applyFont="1" applyBorder="1" applyAlignment="1">
      <alignment horizontal="center" vertical="center" wrapText="1"/>
    </xf>
    <xf numFmtId="0" fontId="37" fillId="0" borderId="26" xfId="256" applyFont="1" applyBorder="1" applyAlignment="1">
      <alignment vertical="center" wrapText="1"/>
    </xf>
    <xf numFmtId="177" fontId="37" fillId="0" borderId="39" xfId="256" applyNumberFormat="1" applyFont="1" applyBorder="1" applyAlignment="1">
      <alignment vertical="center" wrapText="1"/>
    </xf>
    <xf numFmtId="0" fontId="37" fillId="0" borderId="23" xfId="256" applyFont="1" applyBorder="1" applyAlignment="1">
      <alignment horizontal="center" vertical="center" wrapText="1"/>
    </xf>
    <xf numFmtId="0" fontId="37" fillId="0" borderId="23" xfId="256" applyFont="1" applyBorder="1" applyAlignment="1">
      <alignment horizontal="left" vertical="center" wrapText="1" indent="1"/>
    </xf>
    <xf numFmtId="0" fontId="37" fillId="0" borderId="23" xfId="256" applyFont="1" applyBorder="1" applyAlignment="1">
      <alignment vertical="center" wrapText="1"/>
    </xf>
    <xf numFmtId="3" fontId="37" fillId="0" borderId="23" xfId="256" applyNumberFormat="1" applyFont="1" applyBorder="1" applyAlignment="1">
      <alignment vertical="center" wrapText="1"/>
    </xf>
    <xf numFmtId="177" fontId="37" fillId="0" borderId="26" xfId="256" applyNumberFormat="1" applyFont="1" applyBorder="1" applyAlignment="1">
      <alignment horizontal="right" vertical="center" wrapText="1"/>
    </xf>
    <xf numFmtId="177" fontId="37" fillId="0" borderId="39" xfId="256" applyNumberFormat="1" applyFont="1" applyBorder="1" applyAlignment="1">
      <alignment horizontal="right" vertical="center" wrapText="1"/>
    </xf>
    <xf numFmtId="0" fontId="37" fillId="0" borderId="35" xfId="256" applyFont="1" applyBorder="1" applyAlignment="1">
      <alignment horizontal="left" vertical="center" wrapText="1" indent="1"/>
    </xf>
    <xf numFmtId="0" fontId="37" fillId="0" borderId="33" xfId="256" applyFont="1" applyBorder="1" applyAlignment="1">
      <alignment horizontal="left" vertical="center" wrapText="1" indent="1"/>
    </xf>
    <xf numFmtId="3" fontId="36" fillId="0" borderId="0" xfId="0" applyNumberFormat="1" applyFont="1">
      <alignment vertical="center"/>
    </xf>
    <xf numFmtId="0" fontId="37" fillId="0" borderId="36" xfId="256" applyFont="1" applyBorder="1" applyAlignment="1">
      <alignment horizontal="left" vertical="center" wrapText="1" indent="1"/>
    </xf>
    <xf numFmtId="0" fontId="37" fillId="0" borderId="37" xfId="256" applyFont="1" applyBorder="1" applyAlignment="1">
      <alignment horizontal="left" vertical="center" wrapText="1" indent="1"/>
    </xf>
    <xf numFmtId="0" fontId="37" fillId="0" borderId="37" xfId="256" applyFont="1" applyBorder="1" applyAlignment="1">
      <alignment horizontal="center" vertical="center" wrapText="1"/>
    </xf>
    <xf numFmtId="0" fontId="37" fillId="0" borderId="37" xfId="256" applyFont="1" applyBorder="1" applyAlignment="1">
      <alignment vertical="center" wrapText="1"/>
    </xf>
    <xf numFmtId="177" fontId="37" fillId="0" borderId="40" xfId="256" applyNumberFormat="1" applyFont="1" applyBorder="1" applyAlignment="1">
      <alignment vertical="center" wrapText="1"/>
    </xf>
    <xf numFmtId="0" fontId="36" fillId="0" borderId="0" xfId="0" applyFont="1" applyAlignment="1">
      <alignment horizontal="left" vertical="center" indent="1"/>
    </xf>
    <xf numFmtId="0" fontId="36" fillId="0" borderId="0" xfId="0" applyFont="1" applyAlignment="1">
      <alignment horizontal="center" vertical="center"/>
    </xf>
    <xf numFmtId="3" fontId="34" fillId="0" borderId="26" xfId="256" applyNumberFormat="1" applyFont="1" applyBorder="1" applyAlignment="1">
      <alignment vertical="center" wrapText="1"/>
    </xf>
    <xf numFmtId="3" fontId="34" fillId="0" borderId="37" xfId="256" applyNumberFormat="1" applyFont="1" applyBorder="1" applyAlignment="1">
      <alignment vertical="center" wrapText="1"/>
    </xf>
    <xf numFmtId="3" fontId="34" fillId="0" borderId="23" xfId="256" applyNumberFormat="1" applyFont="1" applyBorder="1" applyAlignment="1">
      <alignment vertical="center" wrapText="1"/>
    </xf>
    <xf numFmtId="3" fontId="34" fillId="0" borderId="23" xfId="256" applyNumberFormat="1" applyFont="1" applyBorder="1" applyAlignment="1">
      <alignment horizontal="right" vertical="center" wrapText="1"/>
    </xf>
    <xf numFmtId="3" fontId="34" fillId="0" borderId="23" xfId="256" applyNumberFormat="1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176" fontId="34" fillId="0" borderId="23" xfId="256" applyNumberFormat="1" applyFont="1" applyBorder="1" applyAlignment="1">
      <alignment horizontal="right" vertical="center" wrapText="1"/>
    </xf>
    <xf numFmtId="3" fontId="34" fillId="0" borderId="23" xfId="258" applyNumberFormat="1" applyFont="1" applyBorder="1" applyAlignment="1">
      <alignment horizontal="right" vertical="center" wrapText="1"/>
    </xf>
    <xf numFmtId="3" fontId="34" fillId="0" borderId="23" xfId="0" applyNumberFormat="1" applyFont="1" applyBorder="1" applyAlignment="1">
      <alignment horizontal="right" vertical="center" wrapText="1"/>
    </xf>
    <xf numFmtId="176" fontId="34" fillId="0" borderId="23" xfId="0" applyNumberFormat="1" applyFont="1" applyBorder="1" applyAlignment="1">
      <alignment horizontal="right" vertical="center" wrapText="1"/>
    </xf>
    <xf numFmtId="3" fontId="34" fillId="0" borderId="23" xfId="0" applyNumberFormat="1" applyFont="1" applyBorder="1" applyAlignment="1">
      <alignment vertical="center" wrapText="1"/>
    </xf>
    <xf numFmtId="3" fontId="34" fillId="0" borderId="37" xfId="0" applyNumberFormat="1" applyFont="1" applyBorder="1" applyAlignment="1">
      <alignment horizontal="right" vertical="center" wrapText="1"/>
    </xf>
    <xf numFmtId="176" fontId="34" fillId="0" borderId="37" xfId="0" applyNumberFormat="1" applyFont="1" applyBorder="1" applyAlignment="1">
      <alignment horizontal="right" vertical="center" wrapText="1"/>
    </xf>
    <xf numFmtId="3" fontId="34" fillId="0" borderId="23" xfId="259" applyNumberFormat="1" applyFont="1" applyBorder="1" applyAlignment="1">
      <alignment horizontal="right" vertical="center" wrapText="1"/>
    </xf>
    <xf numFmtId="176" fontId="34" fillId="0" borderId="23" xfId="259" applyNumberFormat="1" applyFont="1" applyBorder="1" applyAlignment="1">
      <alignment horizontal="right" vertical="center" wrapText="1"/>
    </xf>
    <xf numFmtId="3" fontId="34" fillId="0" borderId="37" xfId="259" applyNumberFormat="1" applyFont="1" applyBorder="1" applyAlignment="1">
      <alignment horizontal="right" vertical="center" wrapText="1"/>
    </xf>
    <xf numFmtId="3" fontId="34" fillId="0" borderId="23" xfId="259" applyNumberFormat="1" applyFont="1" applyBorder="1" applyAlignment="1">
      <alignment vertical="center" wrapText="1"/>
    </xf>
    <xf numFmtId="3" fontId="34" fillId="0" borderId="37" xfId="259" applyNumberFormat="1" applyFont="1" applyBorder="1" applyAlignment="1">
      <alignment vertical="center" wrapText="1"/>
    </xf>
    <xf numFmtId="0" fontId="6" fillId="0" borderId="0" xfId="260"/>
    <xf numFmtId="0" fontId="6" fillId="0" borderId="0" xfId="261"/>
    <xf numFmtId="0" fontId="6" fillId="0" borderId="0" xfId="262"/>
    <xf numFmtId="0" fontId="30" fillId="0" borderId="23" xfId="256" applyFont="1" applyFill="1" applyBorder="1" applyAlignment="1">
      <alignment horizontal="center" vertical="center" wrapText="1"/>
    </xf>
    <xf numFmtId="3" fontId="34" fillId="0" borderId="23" xfId="256" applyNumberFormat="1" applyFont="1" applyFill="1" applyBorder="1" applyAlignment="1">
      <alignment horizontal="right" vertical="center" wrapText="1"/>
    </xf>
    <xf numFmtId="176" fontId="30" fillId="0" borderId="32" xfId="256" applyNumberFormat="1" applyFont="1" applyFill="1" applyBorder="1" applyAlignment="1">
      <alignment horizontal="right" vertical="center" wrapText="1"/>
    </xf>
    <xf numFmtId="0" fontId="39" fillId="0" borderId="23" xfId="259" applyFont="1" applyFill="1" applyBorder="1" applyAlignment="1">
      <alignment horizontal="center" vertical="center" wrapText="1"/>
    </xf>
    <xf numFmtId="0" fontId="39" fillId="0" borderId="23" xfId="259" applyFont="1" applyFill="1" applyBorder="1" applyAlignment="1">
      <alignment horizontal="left" vertical="center" wrapText="1" indent="1"/>
    </xf>
    <xf numFmtId="3" fontId="41" fillId="0" borderId="23" xfId="259" applyNumberFormat="1" applyFont="1" applyFill="1" applyBorder="1" applyAlignment="1">
      <alignment vertical="center" wrapText="1"/>
    </xf>
    <xf numFmtId="176" fontId="39" fillId="0" borderId="32" xfId="259" applyNumberFormat="1" applyFont="1" applyFill="1" applyBorder="1" applyAlignment="1">
      <alignment vertical="center" wrapText="1"/>
    </xf>
    <xf numFmtId="3" fontId="39" fillId="0" borderId="23" xfId="259" applyNumberFormat="1" applyFont="1" applyFill="1" applyBorder="1" applyAlignment="1">
      <alignment vertical="center" wrapText="1"/>
    </xf>
    <xf numFmtId="0" fontId="6" fillId="0" borderId="0" xfId="263"/>
    <xf numFmtId="0" fontId="39" fillId="0" borderId="23" xfId="256" applyFont="1" applyFill="1" applyBorder="1" applyAlignment="1">
      <alignment horizontal="center" vertical="center" wrapText="1"/>
    </xf>
    <xf numFmtId="0" fontId="39" fillId="0" borderId="23" xfId="256" applyFont="1" applyFill="1" applyBorder="1" applyAlignment="1">
      <alignment horizontal="left" vertical="center" wrapText="1" indent="1"/>
    </xf>
    <xf numFmtId="3" fontId="41" fillId="0" borderId="23" xfId="256" applyNumberFormat="1" applyFont="1" applyFill="1" applyBorder="1" applyAlignment="1">
      <alignment vertical="center" wrapText="1"/>
    </xf>
    <xf numFmtId="177" fontId="39" fillId="0" borderId="32" xfId="256" applyNumberFormat="1" applyFont="1" applyFill="1" applyBorder="1" applyAlignment="1">
      <alignment horizontal="right" vertical="center" wrapText="1"/>
    </xf>
    <xf numFmtId="0" fontId="39" fillId="0" borderId="35" xfId="0" applyFont="1" applyFill="1" applyBorder="1" applyAlignment="1">
      <alignment horizontal="left" vertical="center" wrapText="1" indent="1"/>
    </xf>
    <xf numFmtId="0" fontId="39" fillId="0" borderId="23" xfId="0" applyFont="1" applyFill="1" applyBorder="1" applyAlignment="1">
      <alignment horizontal="left" vertical="center" wrapText="1" inden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vertical="center" wrapText="1"/>
    </xf>
    <xf numFmtId="3" fontId="41" fillId="0" borderId="23" xfId="0" applyNumberFormat="1" applyFont="1" applyFill="1" applyBorder="1" applyAlignment="1">
      <alignment vertical="center" wrapText="1"/>
    </xf>
    <xf numFmtId="176" fontId="39" fillId="0" borderId="32" xfId="0" applyNumberFormat="1" applyFont="1" applyFill="1" applyBorder="1" applyAlignment="1">
      <alignment horizontal="right" vertical="center" wrapText="1"/>
    </xf>
    <xf numFmtId="3" fontId="39" fillId="0" borderId="23" xfId="0" applyNumberFormat="1" applyFont="1" applyFill="1" applyBorder="1" applyAlignment="1">
      <alignment vertical="center" wrapText="1"/>
    </xf>
    <xf numFmtId="3" fontId="41" fillId="0" borderId="23" xfId="258" applyNumberFormat="1" applyFont="1" applyFill="1" applyBorder="1" applyAlignment="1">
      <alignment horizontal="right" vertical="center" wrapText="1"/>
    </xf>
    <xf numFmtId="3" fontId="41" fillId="0" borderId="23" xfId="0" applyNumberFormat="1" applyFont="1" applyFill="1" applyBorder="1" applyAlignment="1">
      <alignment horizontal="right" vertical="center" wrapText="1"/>
    </xf>
    <xf numFmtId="0" fontId="39" fillId="0" borderId="35" xfId="256" applyFont="1" applyFill="1" applyBorder="1" applyAlignment="1">
      <alignment horizontal="left" vertical="center" wrapText="1" indent="1"/>
    </xf>
    <xf numFmtId="3" fontId="41" fillId="0" borderId="23" xfId="256" applyNumberFormat="1" applyFont="1" applyFill="1" applyBorder="1" applyAlignment="1">
      <alignment horizontal="right" vertical="center" wrapText="1"/>
    </xf>
    <xf numFmtId="176" fontId="39" fillId="0" borderId="32" xfId="256" applyNumberFormat="1" applyFont="1" applyFill="1" applyBorder="1" applyAlignment="1">
      <alignment horizontal="right" vertical="center" wrapText="1"/>
    </xf>
    <xf numFmtId="3" fontId="39" fillId="0" borderId="23" xfId="256" applyNumberFormat="1" applyFont="1" applyFill="1" applyBorder="1" applyAlignment="1">
      <alignment horizontal="right" vertical="center" wrapText="1"/>
    </xf>
    <xf numFmtId="0" fontId="0" fillId="0" borderId="0" xfId="0">
      <alignment vertical="center"/>
    </xf>
    <xf numFmtId="0" fontId="6" fillId="0" borderId="0" xfId="264"/>
    <xf numFmtId="0" fontId="6" fillId="0" borderId="0" xfId="265"/>
    <xf numFmtId="0" fontId="6" fillId="0" borderId="0" xfId="266"/>
    <xf numFmtId="0" fontId="6" fillId="0" borderId="0" xfId="267"/>
    <xf numFmtId="0" fontId="6" fillId="0" borderId="0" xfId="268"/>
    <xf numFmtId="0" fontId="6" fillId="0" borderId="0" xfId="269"/>
    <xf numFmtId="177" fontId="0" fillId="0" borderId="0" xfId="0" applyNumberFormat="1">
      <alignment vertical="center"/>
    </xf>
    <xf numFmtId="0" fontId="30" fillId="0" borderId="23" xfId="256" applyFont="1" applyFill="1" applyBorder="1" applyAlignment="1">
      <alignment horizontal="left" vertical="center" wrapText="1" indent="1"/>
    </xf>
    <xf numFmtId="177" fontId="30" fillId="0" borderId="32" xfId="256" applyNumberFormat="1" applyFont="1" applyFill="1" applyBorder="1" applyAlignment="1">
      <alignment horizontal="right" vertical="center" wrapText="1"/>
    </xf>
    <xf numFmtId="3" fontId="34" fillId="0" borderId="23" xfId="256" applyNumberFormat="1" applyFont="1" applyFill="1" applyBorder="1" applyAlignment="1">
      <alignment vertical="center" wrapText="1"/>
    </xf>
    <xf numFmtId="3" fontId="30" fillId="0" borderId="23" xfId="256" applyNumberFormat="1" applyFont="1" applyFill="1" applyBorder="1" applyAlignment="1">
      <alignment vertical="center" wrapText="1"/>
    </xf>
    <xf numFmtId="0" fontId="6" fillId="0" borderId="0" xfId="270"/>
    <xf numFmtId="0" fontId="6" fillId="0" borderId="0" xfId="271"/>
    <xf numFmtId="41" fontId="0" fillId="0" borderId="0" xfId="272" applyFont="1">
      <alignment vertical="center"/>
    </xf>
    <xf numFmtId="0" fontId="37" fillId="0" borderId="24" xfId="256" applyFont="1" applyBorder="1" applyAlignment="1">
      <alignment horizontal="left" vertical="center" wrapText="1" indent="1"/>
    </xf>
    <xf numFmtId="0" fontId="37" fillId="0" borderId="25" xfId="256" applyFont="1" applyBorder="1" applyAlignment="1">
      <alignment horizontal="left" vertical="center" wrapText="1" indent="1"/>
    </xf>
    <xf numFmtId="0" fontId="37" fillId="0" borderId="24" xfId="256" applyFont="1" applyBorder="1" applyAlignment="1">
      <alignment horizontal="center" vertical="center" wrapText="1"/>
    </xf>
    <xf numFmtId="0" fontId="37" fillId="0" borderId="24" xfId="256" applyFont="1" applyBorder="1" applyAlignment="1">
      <alignment vertical="center" wrapText="1"/>
    </xf>
    <xf numFmtId="3" fontId="37" fillId="0" borderId="24" xfId="256" applyNumberFormat="1" applyFont="1" applyBorder="1" applyAlignment="1">
      <alignment vertical="center" wrapText="1"/>
    </xf>
    <xf numFmtId="177" fontId="37" fillId="0" borderId="43" xfId="256" applyNumberFormat="1" applyFont="1" applyBorder="1" applyAlignment="1">
      <alignment vertical="center" wrapText="1"/>
    </xf>
    <xf numFmtId="0" fontId="30" fillId="0" borderId="24" xfId="256" applyFont="1" applyBorder="1" applyAlignment="1">
      <alignment horizontal="left" vertical="center" wrapText="1" indent="1"/>
    </xf>
    <xf numFmtId="0" fontId="30" fillId="0" borderId="25" xfId="256" applyFont="1" applyBorder="1" applyAlignment="1">
      <alignment horizontal="left" vertical="center" wrapText="1" indent="1"/>
    </xf>
    <xf numFmtId="0" fontId="30" fillId="0" borderId="26" xfId="256" applyFont="1" applyBorder="1" applyAlignment="1">
      <alignment horizontal="left" vertical="center" wrapText="1" indent="1"/>
    </xf>
    <xf numFmtId="0" fontId="3" fillId="0" borderId="25" xfId="256" applyBorder="1" applyAlignment="1">
      <alignment horizontal="left" vertical="center" wrapText="1" indent="1"/>
    </xf>
    <xf numFmtId="0" fontId="3" fillId="0" borderId="26" xfId="256" applyBorder="1" applyAlignment="1">
      <alignment horizontal="left" vertical="center" wrapText="1" indent="1"/>
    </xf>
    <xf numFmtId="0" fontId="3" fillId="0" borderId="42" xfId="256" applyBorder="1" applyAlignment="1">
      <alignment horizontal="left" vertical="center" wrapText="1" indent="1"/>
    </xf>
    <xf numFmtId="0" fontId="39" fillId="0" borderId="24" xfId="256" applyFont="1" applyFill="1" applyBorder="1" applyAlignment="1">
      <alignment horizontal="left" vertical="center" wrapText="1" indent="1"/>
    </xf>
    <xf numFmtId="0" fontId="40" fillId="0" borderId="25" xfId="256" applyFont="1" applyFill="1" applyBorder="1" applyAlignment="1">
      <alignment horizontal="left" vertical="center" wrapText="1" indent="1"/>
    </xf>
    <xf numFmtId="0" fontId="40" fillId="0" borderId="26" xfId="256" applyFont="1" applyFill="1" applyBorder="1" applyAlignment="1">
      <alignment horizontal="left" vertical="center" wrapText="1" indent="1"/>
    </xf>
    <xf numFmtId="0" fontId="39" fillId="0" borderId="25" xfId="256" applyFont="1" applyFill="1" applyBorder="1" applyAlignment="1">
      <alignment horizontal="left" vertical="center" wrapText="1" indent="1"/>
    </xf>
    <xf numFmtId="0" fontId="39" fillId="0" borderId="26" xfId="256" applyFont="1" applyFill="1" applyBorder="1" applyAlignment="1">
      <alignment horizontal="left" vertical="center" wrapText="1" indent="1"/>
    </xf>
    <xf numFmtId="0" fontId="39" fillId="0" borderId="24" xfId="259" applyFont="1" applyFill="1" applyBorder="1" applyAlignment="1">
      <alignment horizontal="center" vertical="center" wrapText="1"/>
    </xf>
    <xf numFmtId="0" fontId="40" fillId="0" borderId="25" xfId="259" applyFont="1" applyFill="1" applyBorder="1" applyAlignment="1">
      <alignment horizontal="center" vertical="center" wrapText="1"/>
    </xf>
    <xf numFmtId="0" fontId="40" fillId="0" borderId="26" xfId="259" applyFont="1" applyFill="1" applyBorder="1" applyAlignment="1">
      <alignment horizontal="center" vertical="center" wrapText="1"/>
    </xf>
    <xf numFmtId="0" fontId="39" fillId="0" borderId="24" xfId="259" applyFont="1" applyFill="1" applyBorder="1" applyAlignment="1">
      <alignment horizontal="left" vertical="center" wrapText="1" indent="1"/>
    </xf>
    <xf numFmtId="0" fontId="39" fillId="0" borderId="31" xfId="259" applyFont="1" applyFill="1" applyBorder="1" applyAlignment="1">
      <alignment horizontal="left" vertical="center" wrapText="1" indent="1"/>
    </xf>
    <xf numFmtId="0" fontId="37" fillId="0" borderId="26" xfId="256" applyFont="1" applyBorder="1" applyAlignment="1">
      <alignment horizontal="left" vertical="center" wrapText="1" indent="1"/>
    </xf>
    <xf numFmtId="0" fontId="30" fillId="0" borderId="35" xfId="256" applyFont="1" applyFill="1" applyBorder="1" applyAlignment="1">
      <alignment horizontal="left" vertical="center" wrapText="1" indent="1"/>
    </xf>
    <xf numFmtId="3" fontId="30" fillId="0" borderId="23" xfId="256" applyNumberFormat="1" applyFont="1" applyFill="1" applyBorder="1" applyAlignment="1">
      <alignment horizontal="right" vertical="center" wrapText="1"/>
    </xf>
    <xf numFmtId="3" fontId="37" fillId="0" borderId="23" xfId="256" applyNumberFormat="1" applyFont="1" applyFill="1" applyBorder="1" applyAlignment="1">
      <alignment vertical="center" wrapText="1"/>
    </xf>
    <xf numFmtId="3" fontId="37" fillId="0" borderId="23" xfId="256" applyNumberFormat="1" applyFont="1" applyFill="1" applyBorder="1" applyAlignment="1">
      <alignment horizontal="right" vertical="center" wrapText="1"/>
    </xf>
    <xf numFmtId="177" fontId="30" fillId="0" borderId="23" xfId="256" applyNumberFormat="1" applyFont="1" applyFill="1" applyBorder="1" applyAlignment="1">
      <alignment horizontal="right" vertical="center" wrapText="1"/>
    </xf>
    <xf numFmtId="177" fontId="34" fillId="0" borderId="23" xfId="256" applyNumberFormat="1" applyFont="1" applyFill="1" applyBorder="1" applyAlignment="1">
      <alignment horizontal="right" vertical="center" wrapText="1"/>
    </xf>
    <xf numFmtId="0" fontId="30" fillId="0" borderId="36" xfId="256" applyFont="1" applyFill="1" applyBorder="1" applyAlignment="1">
      <alignment horizontal="left" vertical="center" wrapText="1" indent="1"/>
    </xf>
    <xf numFmtId="0" fontId="30" fillId="0" borderId="37" xfId="256" applyFont="1" applyFill="1" applyBorder="1" applyAlignment="1">
      <alignment horizontal="left" vertical="center" wrapText="1" indent="1"/>
    </xf>
    <xf numFmtId="0" fontId="30" fillId="0" borderId="37" xfId="256" applyFont="1" applyFill="1" applyBorder="1" applyAlignment="1">
      <alignment horizontal="center" vertical="center" wrapText="1"/>
    </xf>
    <xf numFmtId="3" fontId="34" fillId="0" borderId="37" xfId="256" applyNumberFormat="1" applyFont="1" applyFill="1" applyBorder="1" applyAlignment="1">
      <alignment vertical="center" wrapText="1"/>
    </xf>
    <xf numFmtId="177" fontId="30" fillId="0" borderId="38" xfId="256" applyNumberFormat="1" applyFont="1" applyFill="1" applyBorder="1" applyAlignment="1">
      <alignment horizontal="right" vertical="center" wrapText="1"/>
    </xf>
    <xf numFmtId="3" fontId="42" fillId="0" borderId="23" xfId="256" applyNumberFormat="1" applyFont="1" applyFill="1" applyBorder="1" applyAlignment="1">
      <alignment vertical="center" wrapText="1"/>
    </xf>
    <xf numFmtId="177" fontId="42" fillId="0" borderId="32" xfId="256" applyNumberFormat="1" applyFont="1" applyFill="1" applyBorder="1" applyAlignment="1">
      <alignment horizontal="right" vertical="center" wrapText="1"/>
    </xf>
    <xf numFmtId="3" fontId="39" fillId="0" borderId="32" xfId="256" applyNumberFormat="1" applyFont="1" applyFill="1" applyBorder="1" applyAlignment="1">
      <alignment horizontal="right" vertical="center" wrapText="1"/>
    </xf>
    <xf numFmtId="3" fontId="39" fillId="0" borderId="23" xfId="256" applyNumberFormat="1" applyFont="1" applyFill="1" applyBorder="1" applyAlignment="1">
      <alignment vertical="center" wrapText="1"/>
    </xf>
    <xf numFmtId="0" fontId="39" fillId="0" borderId="23" xfId="256" applyNumberFormat="1" applyFont="1" applyFill="1" applyBorder="1" applyAlignment="1">
      <alignment horizontal="center" vertical="center" wrapText="1"/>
    </xf>
    <xf numFmtId="0" fontId="42" fillId="0" borderId="35" xfId="256" applyFont="1" applyFill="1" applyBorder="1" applyAlignment="1">
      <alignment horizontal="left" vertical="center" wrapText="1" indent="1"/>
    </xf>
    <xf numFmtId="0" fontId="42" fillId="0" borderId="23" xfId="256" applyFont="1" applyFill="1" applyBorder="1" applyAlignment="1">
      <alignment horizontal="left" vertical="center" wrapText="1" indent="1"/>
    </xf>
    <xf numFmtId="0" fontId="42" fillId="0" borderId="23" xfId="256" applyFont="1" applyFill="1" applyBorder="1" applyAlignment="1">
      <alignment horizontal="center" vertical="center" wrapText="1"/>
    </xf>
    <xf numFmtId="177" fontId="44" fillId="0" borderId="32" xfId="256" applyNumberFormat="1" applyFont="1" applyFill="1" applyBorder="1" applyAlignment="1">
      <alignment horizontal="right" vertical="center" wrapText="1"/>
    </xf>
    <xf numFmtId="0" fontId="39" fillId="0" borderId="35" xfId="258" applyFont="1" applyFill="1" applyBorder="1" applyAlignment="1">
      <alignment horizontal="left" vertical="center" wrapText="1" indent="1"/>
    </xf>
    <xf numFmtId="0" fontId="39" fillId="0" borderId="23" xfId="258" applyFont="1" applyFill="1" applyBorder="1" applyAlignment="1">
      <alignment horizontal="left" vertical="center" wrapText="1" indent="1"/>
    </xf>
    <xf numFmtId="0" fontId="39" fillId="0" borderId="23" xfId="258" applyFont="1" applyFill="1" applyBorder="1" applyAlignment="1">
      <alignment horizontal="center" vertical="center" wrapText="1"/>
    </xf>
    <xf numFmtId="0" fontId="39" fillId="0" borderId="23" xfId="258" applyFont="1" applyFill="1" applyBorder="1" applyAlignment="1">
      <alignment vertical="center" wrapText="1"/>
    </xf>
    <xf numFmtId="3" fontId="39" fillId="0" borderId="23" xfId="258" applyNumberFormat="1" applyFont="1" applyFill="1" applyBorder="1" applyAlignment="1">
      <alignment horizontal="right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left" vertical="center" wrapText="1" indent="1"/>
    </xf>
    <xf numFmtId="176" fontId="42" fillId="0" borderId="32" xfId="0" applyNumberFormat="1" applyFont="1" applyFill="1" applyBorder="1" applyAlignment="1">
      <alignment horizontal="right" vertical="center" wrapText="1"/>
    </xf>
    <xf numFmtId="3" fontId="42" fillId="0" borderId="23" xfId="0" applyNumberFormat="1" applyFont="1" applyFill="1" applyBorder="1" applyAlignment="1">
      <alignment horizontal="right" vertical="center" wrapText="1"/>
    </xf>
    <xf numFmtId="3" fontId="39" fillId="0" borderId="23" xfId="0" applyNumberFormat="1" applyFont="1" applyFill="1" applyBorder="1" applyAlignment="1">
      <alignment horizontal="right" vertical="center" wrapText="1"/>
    </xf>
    <xf numFmtId="0" fontId="42" fillId="0" borderId="23" xfId="0" applyFont="1" applyFill="1" applyBorder="1" applyAlignment="1">
      <alignment vertical="center" wrapText="1"/>
    </xf>
    <xf numFmtId="3" fontId="42" fillId="0" borderId="23" xfId="0" applyNumberFormat="1" applyFont="1" applyFill="1" applyBorder="1" applyAlignment="1">
      <alignment vertical="center" wrapText="1"/>
    </xf>
    <xf numFmtId="0" fontId="42" fillId="0" borderId="35" xfId="0" applyFont="1" applyFill="1" applyBorder="1" applyAlignment="1">
      <alignment horizontal="left" vertical="center" wrapText="1" indent="1"/>
    </xf>
    <xf numFmtId="3" fontId="41" fillId="0" borderId="23" xfId="0" applyNumberFormat="1" applyFont="1" applyBorder="1" applyAlignment="1">
      <alignment horizontal="right" vertical="center" wrapText="1"/>
    </xf>
    <xf numFmtId="176" fontId="39" fillId="0" borderId="32" xfId="0" applyNumberFormat="1" applyFont="1" applyBorder="1" applyAlignment="1">
      <alignment horizontal="right" vertical="center" wrapText="1"/>
    </xf>
    <xf numFmtId="3" fontId="41" fillId="0" borderId="23" xfId="259" applyNumberFormat="1" applyFont="1" applyFill="1" applyBorder="1" applyAlignment="1">
      <alignment horizontal="right" vertical="center" wrapText="1"/>
    </xf>
    <xf numFmtId="176" fontId="39" fillId="0" borderId="32" xfId="259" applyNumberFormat="1" applyFont="1" applyFill="1" applyBorder="1" applyAlignment="1">
      <alignment horizontal="right" vertical="center" wrapText="1"/>
    </xf>
    <xf numFmtId="3" fontId="39" fillId="0" borderId="23" xfId="259" applyNumberFormat="1" applyFont="1" applyFill="1" applyBorder="1" applyAlignment="1">
      <alignment horizontal="right" vertical="center" wrapText="1"/>
    </xf>
    <xf numFmtId="0" fontId="39" fillId="0" borderId="35" xfId="259" applyFont="1" applyFill="1" applyBorder="1" applyAlignment="1">
      <alignment horizontal="left" vertical="center" wrapText="1" indent="1"/>
    </xf>
    <xf numFmtId="176" fontId="42" fillId="0" borderId="32" xfId="259" applyNumberFormat="1" applyFont="1" applyFill="1" applyBorder="1" applyAlignment="1">
      <alignment horizontal="right" vertical="center" wrapText="1"/>
    </xf>
    <xf numFmtId="0" fontId="42" fillId="0" borderId="23" xfId="259" applyFont="1" applyFill="1" applyBorder="1" applyAlignment="1">
      <alignment horizontal="center" vertical="center" wrapText="1"/>
    </xf>
    <xf numFmtId="0" fontId="42" fillId="0" borderId="23" xfId="259" applyFont="1" applyFill="1" applyBorder="1" applyAlignment="1">
      <alignment horizontal="left" vertical="center" wrapText="1" indent="1"/>
    </xf>
    <xf numFmtId="3" fontId="42" fillId="0" borderId="23" xfId="259" applyNumberFormat="1" applyFont="1" applyFill="1" applyBorder="1" applyAlignment="1">
      <alignment horizontal="right" vertical="center" wrapText="1"/>
    </xf>
    <xf numFmtId="3" fontId="30" fillId="0" borderId="23" xfId="259" applyNumberFormat="1" applyFont="1" applyFill="1" applyBorder="1" applyAlignment="1">
      <alignment vertical="center" wrapText="1"/>
    </xf>
    <xf numFmtId="0" fontId="37" fillId="0" borderId="23" xfId="256" applyFont="1" applyFill="1" applyBorder="1" applyAlignment="1">
      <alignment horizontal="center" vertical="center" wrapText="1"/>
    </xf>
    <xf numFmtId="0" fontId="37" fillId="0" borderId="23" xfId="256" applyFont="1" applyFill="1" applyBorder="1" applyAlignment="1">
      <alignment horizontal="left" vertical="center" wrapText="1" indent="1"/>
    </xf>
    <xf numFmtId="0" fontId="37" fillId="0" borderId="23" xfId="256" applyFont="1" applyFill="1" applyBorder="1" applyAlignment="1">
      <alignment vertical="center" wrapText="1"/>
    </xf>
    <xf numFmtId="3" fontId="34" fillId="0" borderId="26" xfId="256" applyNumberFormat="1" applyFont="1" applyFill="1" applyBorder="1" applyAlignment="1">
      <alignment vertical="center" wrapText="1"/>
    </xf>
    <xf numFmtId="177" fontId="37" fillId="0" borderId="39" xfId="256" applyNumberFormat="1" applyFont="1" applyFill="1" applyBorder="1" applyAlignment="1">
      <alignment vertical="center" wrapText="1"/>
    </xf>
    <xf numFmtId="0" fontId="0" fillId="0" borderId="0" xfId="0" quotePrefix="1">
      <alignment vertical="center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37" fillId="0" borderId="24" xfId="256" applyFont="1" applyBorder="1" applyAlignment="1">
      <alignment horizontal="left" vertical="center" wrapText="1" indent="1"/>
    </xf>
    <xf numFmtId="0" fontId="37" fillId="0" borderId="25" xfId="256" applyFont="1" applyBorder="1" applyAlignment="1">
      <alignment horizontal="left" vertical="center" wrapText="1" indent="1"/>
    </xf>
    <xf numFmtId="0" fontId="37" fillId="0" borderId="26" xfId="256" applyFont="1" applyBorder="1" applyAlignment="1">
      <alignment horizontal="left" vertical="center" wrapText="1" indent="1"/>
    </xf>
    <xf numFmtId="0" fontId="38" fillId="0" borderId="25" xfId="256" applyFont="1" applyBorder="1" applyAlignment="1">
      <alignment horizontal="left" vertical="center" wrapText="1" indent="1"/>
    </xf>
    <xf numFmtId="0" fontId="38" fillId="0" borderId="26" xfId="256" applyFont="1" applyBorder="1" applyAlignment="1">
      <alignment horizontal="left" vertical="center" wrapText="1" indent="1"/>
    </xf>
    <xf numFmtId="0" fontId="37" fillId="0" borderId="31" xfId="256" applyFont="1" applyBorder="1" applyAlignment="1">
      <alignment horizontal="left" vertical="center" wrapText="1" indent="1"/>
    </xf>
    <xf numFmtId="0" fontId="38" fillId="0" borderId="33" xfId="256" applyFont="1" applyBorder="1" applyAlignment="1">
      <alignment horizontal="left" vertical="center" wrapText="1" indent="1"/>
    </xf>
    <xf numFmtId="0" fontId="38" fillId="0" borderId="34" xfId="256" applyFont="1" applyBorder="1" applyAlignment="1">
      <alignment horizontal="left" vertical="center" wrapText="1" indent="1"/>
    </xf>
    <xf numFmtId="0" fontId="37" fillId="0" borderId="24" xfId="256" applyFont="1" applyFill="1" applyBorder="1" applyAlignment="1">
      <alignment horizontal="left" vertical="center" wrapText="1" indent="1"/>
    </xf>
    <xf numFmtId="0" fontId="37" fillId="0" borderId="25" xfId="256" applyFont="1" applyFill="1" applyBorder="1" applyAlignment="1">
      <alignment horizontal="left" vertical="center" wrapText="1" indent="1"/>
    </xf>
    <xf numFmtId="0" fontId="37" fillId="0" borderId="26" xfId="256" applyFont="1" applyFill="1" applyBorder="1" applyAlignment="1">
      <alignment horizontal="left" vertical="center" wrapText="1" indent="1"/>
    </xf>
    <xf numFmtId="0" fontId="38" fillId="0" borderId="25" xfId="256" applyFont="1" applyFill="1" applyBorder="1" applyAlignment="1">
      <alignment horizontal="left" vertical="center" wrapText="1" indent="1"/>
    </xf>
    <xf numFmtId="0" fontId="38" fillId="0" borderId="26" xfId="256" applyFont="1" applyFill="1" applyBorder="1" applyAlignment="1">
      <alignment horizontal="left" vertical="center" wrapText="1" indent="1"/>
    </xf>
    <xf numFmtId="0" fontId="37" fillId="0" borderId="33" xfId="256" applyFont="1" applyBorder="1" applyAlignment="1">
      <alignment horizontal="left" vertical="center" wrapText="1" indent="1"/>
    </xf>
    <xf numFmtId="0" fontId="37" fillId="0" borderId="34" xfId="256" applyFont="1" applyBorder="1" applyAlignment="1">
      <alignment horizontal="left" vertical="center" wrapText="1" indent="1"/>
    </xf>
    <xf numFmtId="0" fontId="30" fillId="0" borderId="24" xfId="256" applyFont="1" applyFill="1" applyBorder="1" applyAlignment="1">
      <alignment horizontal="left" vertical="center" wrapText="1" indent="1"/>
    </xf>
    <xf numFmtId="0" fontId="3" fillId="0" borderId="25" xfId="256" applyFill="1" applyBorder="1" applyAlignment="1">
      <alignment horizontal="left" vertical="center" wrapText="1" indent="1"/>
    </xf>
    <xf numFmtId="0" fontId="3" fillId="0" borderId="26" xfId="256" applyFill="1" applyBorder="1" applyAlignment="1">
      <alignment horizontal="left" vertical="center" wrapText="1" indent="1"/>
    </xf>
    <xf numFmtId="0" fontId="30" fillId="0" borderId="25" xfId="256" applyFont="1" applyFill="1" applyBorder="1" applyAlignment="1">
      <alignment horizontal="left" vertical="center" wrapText="1" indent="1"/>
    </xf>
    <xf numFmtId="0" fontId="30" fillId="0" borderId="26" xfId="256" applyFont="1" applyFill="1" applyBorder="1" applyAlignment="1">
      <alignment horizontal="left" vertical="center" wrapText="1" indent="1"/>
    </xf>
    <xf numFmtId="0" fontId="30" fillId="0" borderId="31" xfId="256" applyFont="1" applyFill="1" applyBorder="1" applyAlignment="1">
      <alignment horizontal="left" vertical="center" wrapText="1" indent="1"/>
    </xf>
    <xf numFmtId="0" fontId="30" fillId="0" borderId="33" xfId="256" applyFont="1" applyFill="1" applyBorder="1" applyAlignment="1">
      <alignment horizontal="left" vertical="center" wrapText="1" indent="1"/>
    </xf>
    <xf numFmtId="0" fontId="30" fillId="0" borderId="34" xfId="256" applyFont="1" applyFill="1" applyBorder="1" applyAlignment="1">
      <alignment horizontal="left" vertical="center" wrapText="1" indent="1"/>
    </xf>
    <xf numFmtId="0" fontId="3" fillId="0" borderId="33" xfId="256" applyFill="1" applyBorder="1" applyAlignment="1">
      <alignment horizontal="left" vertical="center" wrapText="1" indent="1"/>
    </xf>
    <xf numFmtId="0" fontId="3" fillId="0" borderId="34" xfId="256" applyFill="1" applyBorder="1" applyAlignment="1">
      <alignment horizontal="left" vertical="center" wrapText="1" indent="1"/>
    </xf>
    <xf numFmtId="0" fontId="30" fillId="0" borderId="24" xfId="256" applyFont="1" applyFill="1" applyBorder="1" applyAlignment="1">
      <alignment horizontal="center" vertical="center" wrapText="1"/>
    </xf>
    <xf numFmtId="0" fontId="3" fillId="0" borderId="25" xfId="256" applyFill="1" applyBorder="1" applyAlignment="1">
      <alignment horizontal="center" vertical="center" wrapText="1"/>
    </xf>
    <xf numFmtId="0" fontId="3" fillId="0" borderId="26" xfId="256" applyFill="1" applyBorder="1" applyAlignment="1">
      <alignment horizontal="center" vertical="center" wrapText="1"/>
    </xf>
    <xf numFmtId="0" fontId="30" fillId="0" borderId="25" xfId="256" applyFont="1" applyFill="1" applyBorder="1" applyAlignment="1">
      <alignment horizontal="center" vertical="center" wrapText="1"/>
    </xf>
    <xf numFmtId="0" fontId="30" fillId="0" borderId="26" xfId="256" applyFont="1" applyFill="1" applyBorder="1" applyAlignment="1">
      <alignment horizontal="center" vertical="center" wrapText="1"/>
    </xf>
    <xf numFmtId="0" fontId="30" fillId="0" borderId="24" xfId="256" applyFont="1" applyBorder="1" applyAlignment="1">
      <alignment horizontal="center" vertical="center" wrapText="1"/>
    </xf>
    <xf numFmtId="0" fontId="30" fillId="0" borderId="25" xfId="256" applyFont="1" applyBorder="1" applyAlignment="1">
      <alignment horizontal="center" vertical="center" wrapText="1"/>
    </xf>
    <xf numFmtId="0" fontId="30" fillId="0" borderId="26" xfId="256" applyFont="1" applyBorder="1" applyAlignment="1">
      <alignment horizontal="center" vertical="center" wrapText="1"/>
    </xf>
    <xf numFmtId="0" fontId="30" fillId="0" borderId="42" xfId="256" applyFont="1" applyBorder="1" applyAlignment="1">
      <alignment horizontal="center" vertical="center" wrapText="1"/>
    </xf>
    <xf numFmtId="0" fontId="39" fillId="0" borderId="24" xfId="256" applyFont="1" applyFill="1" applyBorder="1" applyAlignment="1">
      <alignment horizontal="center" vertical="center" wrapText="1"/>
    </xf>
    <xf numFmtId="0" fontId="39" fillId="0" borderId="25" xfId="256" applyFont="1" applyFill="1" applyBorder="1" applyAlignment="1">
      <alignment horizontal="center" vertical="center" wrapText="1"/>
    </xf>
    <xf numFmtId="0" fontId="39" fillId="0" borderId="26" xfId="256" applyFont="1" applyFill="1" applyBorder="1" applyAlignment="1">
      <alignment horizontal="center" vertical="center" wrapText="1"/>
    </xf>
    <xf numFmtId="0" fontId="30" fillId="0" borderId="24" xfId="256" applyFont="1" applyBorder="1" applyAlignment="1">
      <alignment horizontal="left" vertical="center" wrapText="1" indent="1"/>
    </xf>
    <xf numFmtId="0" fontId="30" fillId="0" borderId="25" xfId="256" applyFont="1" applyBorder="1" applyAlignment="1">
      <alignment horizontal="left" vertical="center" wrapText="1" indent="1"/>
    </xf>
    <xf numFmtId="0" fontId="30" fillId="0" borderId="26" xfId="256" applyFont="1" applyBorder="1" applyAlignment="1">
      <alignment horizontal="left" vertical="center" wrapText="1" indent="1"/>
    </xf>
    <xf numFmtId="0" fontId="30" fillId="0" borderId="42" xfId="256" applyFont="1" applyBorder="1" applyAlignment="1">
      <alignment horizontal="left" vertical="center" wrapText="1" indent="1"/>
    </xf>
    <xf numFmtId="0" fontId="39" fillId="0" borderId="24" xfId="256" applyFont="1" applyFill="1" applyBorder="1" applyAlignment="1">
      <alignment horizontal="left" vertical="center" wrapText="1" indent="1"/>
    </xf>
    <xf numFmtId="0" fontId="39" fillId="0" borderId="25" xfId="256" applyFont="1" applyFill="1" applyBorder="1" applyAlignment="1">
      <alignment horizontal="left" vertical="center" wrapText="1" indent="1"/>
    </xf>
    <xf numFmtId="0" fontId="39" fillId="0" borderId="26" xfId="256" applyFont="1" applyFill="1" applyBorder="1" applyAlignment="1">
      <alignment horizontal="left" vertical="center" wrapText="1" indent="1"/>
    </xf>
    <xf numFmtId="0" fontId="39" fillId="0" borderId="27" xfId="256" applyFont="1" applyFill="1" applyBorder="1" applyAlignment="1">
      <alignment horizontal="center" vertical="center" wrapText="1"/>
    </xf>
    <xf numFmtId="0" fontId="39" fillId="0" borderId="27" xfId="256" applyFont="1" applyFill="1" applyBorder="1" applyAlignment="1">
      <alignment horizontal="left" vertical="center" wrapText="1" indent="1"/>
    </xf>
    <xf numFmtId="0" fontId="30" fillId="0" borderId="31" xfId="256" applyFont="1" applyBorder="1" applyAlignment="1">
      <alignment horizontal="left" vertical="center" wrapText="1" indent="1"/>
    </xf>
    <xf numFmtId="0" fontId="30" fillId="0" borderId="33" xfId="256" applyFont="1" applyBorder="1" applyAlignment="1">
      <alignment horizontal="left" vertical="center" wrapText="1" indent="1"/>
    </xf>
    <xf numFmtId="0" fontId="30" fillId="0" borderId="34" xfId="256" applyFont="1" applyBorder="1" applyAlignment="1">
      <alignment horizontal="left" vertical="center" wrapText="1" indent="1"/>
    </xf>
    <xf numFmtId="0" fontId="39" fillId="0" borderId="44" xfId="256" applyFont="1" applyFill="1" applyBorder="1" applyAlignment="1">
      <alignment horizontal="left" vertical="center" wrapText="1" indent="1"/>
    </xf>
    <xf numFmtId="0" fontId="39" fillId="0" borderId="33" xfId="256" applyFont="1" applyFill="1" applyBorder="1" applyAlignment="1">
      <alignment horizontal="left" vertical="center" wrapText="1" indent="1"/>
    </xf>
    <xf numFmtId="0" fontId="39" fillId="0" borderId="34" xfId="256" applyFont="1" applyFill="1" applyBorder="1" applyAlignment="1">
      <alignment horizontal="left" vertical="center" wrapText="1" indent="1"/>
    </xf>
    <xf numFmtId="0" fontId="39" fillId="0" borderId="31" xfId="256" applyFont="1" applyFill="1" applyBorder="1" applyAlignment="1">
      <alignment horizontal="left" vertical="center" wrapText="1" indent="1"/>
    </xf>
    <xf numFmtId="0" fontId="30" fillId="0" borderId="41" xfId="256" applyFont="1" applyBorder="1" applyAlignment="1">
      <alignment horizontal="left" vertical="center" wrapText="1" indent="1"/>
    </xf>
    <xf numFmtId="0" fontId="42" fillId="0" borderId="31" xfId="256" applyFont="1" applyFill="1" applyBorder="1" applyAlignment="1">
      <alignment horizontal="left" vertical="center" wrapText="1" indent="1"/>
    </xf>
    <xf numFmtId="0" fontId="43" fillId="0" borderId="33" xfId="256" applyFont="1" applyFill="1" applyBorder="1" applyAlignment="1">
      <alignment horizontal="left" vertical="center" wrapText="1" indent="1"/>
    </xf>
    <xf numFmtId="0" fontId="43" fillId="0" borderId="34" xfId="256" applyFont="1" applyFill="1" applyBorder="1" applyAlignment="1">
      <alignment horizontal="left" vertical="center" wrapText="1" indent="1"/>
    </xf>
    <xf numFmtId="0" fontId="42" fillId="0" borderId="24" xfId="256" applyFont="1" applyFill="1" applyBorder="1" applyAlignment="1">
      <alignment horizontal="left" vertical="center" wrapText="1" indent="1"/>
    </xf>
    <xf numFmtId="0" fontId="43" fillId="0" borderId="25" xfId="256" applyFont="1" applyFill="1" applyBorder="1" applyAlignment="1">
      <alignment horizontal="left" vertical="center" wrapText="1" indent="1"/>
    </xf>
    <xf numFmtId="0" fontId="43" fillId="0" borderId="26" xfId="256" applyFont="1" applyFill="1" applyBorder="1" applyAlignment="1">
      <alignment horizontal="left" vertical="center" wrapText="1" indent="1"/>
    </xf>
    <xf numFmtId="0" fontId="42" fillId="0" borderId="24" xfId="256" applyFont="1" applyFill="1" applyBorder="1" applyAlignment="1">
      <alignment horizontal="center" vertical="center" wrapText="1"/>
    </xf>
    <xf numFmtId="0" fontId="43" fillId="0" borderId="25" xfId="256" applyFont="1" applyFill="1" applyBorder="1" applyAlignment="1">
      <alignment horizontal="center" vertical="center" wrapText="1"/>
    </xf>
    <xf numFmtId="0" fontId="43" fillId="0" borderId="26" xfId="256" applyFont="1" applyFill="1" applyBorder="1" applyAlignment="1">
      <alignment horizontal="center" vertical="center" wrapText="1"/>
    </xf>
    <xf numFmtId="0" fontId="3" fillId="0" borderId="33" xfId="256" applyBorder="1" applyAlignment="1">
      <alignment horizontal="left" vertical="center" wrapText="1" indent="1"/>
    </xf>
    <xf numFmtId="0" fontId="3" fillId="0" borderId="41" xfId="256" applyBorder="1" applyAlignment="1">
      <alignment horizontal="left" vertical="center" wrapText="1" indent="1"/>
    </xf>
    <xf numFmtId="0" fontId="3" fillId="0" borderId="25" xfId="256" applyBorder="1" applyAlignment="1">
      <alignment horizontal="left" vertical="center" wrapText="1" indent="1"/>
    </xf>
    <xf numFmtId="0" fontId="3" fillId="0" borderId="42" xfId="256" applyBorder="1" applyAlignment="1">
      <alignment horizontal="left" vertical="center" wrapText="1" indent="1"/>
    </xf>
    <xf numFmtId="0" fontId="3" fillId="0" borderId="25" xfId="256" applyBorder="1" applyAlignment="1">
      <alignment horizontal="center" vertical="center" wrapText="1"/>
    </xf>
    <xf numFmtId="0" fontId="3" fillId="0" borderId="42" xfId="256" applyBorder="1" applyAlignment="1">
      <alignment horizontal="center" vertical="center" wrapText="1"/>
    </xf>
    <xf numFmtId="0" fontId="3" fillId="0" borderId="34" xfId="256" applyBorder="1" applyAlignment="1">
      <alignment horizontal="left" vertical="center" wrapText="1" indent="1"/>
    </xf>
    <xf numFmtId="0" fontId="3" fillId="0" borderId="26" xfId="256" applyBorder="1" applyAlignment="1">
      <alignment horizontal="left" vertical="center" wrapText="1" indent="1"/>
    </xf>
    <xf numFmtId="0" fontId="3" fillId="0" borderId="26" xfId="256" applyBorder="1" applyAlignment="1">
      <alignment horizontal="center" vertical="center" wrapText="1"/>
    </xf>
    <xf numFmtId="0" fontId="40" fillId="0" borderId="33" xfId="256" applyFont="1" applyFill="1" applyBorder="1" applyAlignment="1">
      <alignment horizontal="left" vertical="center" wrapText="1" indent="1"/>
    </xf>
    <xf numFmtId="0" fontId="40" fillId="0" borderId="34" xfId="256" applyFont="1" applyFill="1" applyBorder="1" applyAlignment="1">
      <alignment horizontal="left" vertical="center" wrapText="1" indent="1"/>
    </xf>
    <xf numFmtId="0" fontId="40" fillId="0" borderId="25" xfId="256" applyFont="1" applyFill="1" applyBorder="1" applyAlignment="1">
      <alignment horizontal="left" vertical="center" wrapText="1" indent="1"/>
    </xf>
    <xf numFmtId="0" fontId="40" fillId="0" borderId="26" xfId="256" applyFont="1" applyFill="1" applyBorder="1" applyAlignment="1">
      <alignment horizontal="left" vertical="center" wrapText="1" indent="1"/>
    </xf>
    <xf numFmtId="0" fontId="40" fillId="0" borderId="25" xfId="256" applyFont="1" applyFill="1" applyBorder="1" applyAlignment="1">
      <alignment horizontal="center" vertical="center" wrapText="1"/>
    </xf>
    <xf numFmtId="0" fontId="40" fillId="0" borderId="26" xfId="256" applyFont="1" applyFill="1" applyBorder="1" applyAlignment="1">
      <alignment horizontal="center" vertical="center" wrapText="1"/>
    </xf>
    <xf numFmtId="0" fontId="30" fillId="0" borderId="24" xfId="256" applyFont="1" applyBorder="1" applyAlignment="1">
      <alignment vertical="center" wrapText="1"/>
    </xf>
    <xf numFmtId="0" fontId="3" fillId="0" borderId="25" xfId="256" applyBorder="1" applyAlignment="1">
      <alignment vertical="center" wrapText="1"/>
    </xf>
    <xf numFmtId="0" fontId="3" fillId="0" borderId="26" xfId="256" applyBorder="1" applyAlignment="1">
      <alignment vertical="center" wrapText="1"/>
    </xf>
    <xf numFmtId="0" fontId="3" fillId="0" borderId="42" xfId="256" applyBorder="1" applyAlignment="1">
      <alignment vertical="center" wrapText="1"/>
    </xf>
    <xf numFmtId="0" fontId="30" fillId="0" borderId="24" xfId="259" applyFont="1" applyBorder="1" applyAlignment="1">
      <alignment horizontal="left" vertical="center" wrapText="1" indent="1"/>
    </xf>
    <xf numFmtId="0" fontId="1" fillId="0" borderId="25" xfId="259" applyBorder="1" applyAlignment="1">
      <alignment horizontal="left" vertical="center" wrapText="1" indent="1"/>
    </xf>
    <xf numFmtId="0" fontId="1" fillId="0" borderId="26" xfId="259" applyBorder="1" applyAlignment="1">
      <alignment horizontal="left" vertical="center" wrapText="1" indent="1"/>
    </xf>
    <xf numFmtId="0" fontId="30" fillId="0" borderId="24" xfId="258" applyFont="1" applyBorder="1" applyAlignment="1">
      <alignment vertical="center" wrapText="1"/>
    </xf>
    <xf numFmtId="0" fontId="2" fillId="0" borderId="25" xfId="258" applyBorder="1" applyAlignment="1">
      <alignment vertical="center" wrapText="1"/>
    </xf>
    <xf numFmtId="0" fontId="2" fillId="0" borderId="26" xfId="258" applyBorder="1" applyAlignment="1">
      <alignment vertical="center" wrapText="1"/>
    </xf>
    <xf numFmtId="0" fontId="2" fillId="0" borderId="42" xfId="258" applyBorder="1" applyAlignment="1">
      <alignment vertical="center" wrapText="1"/>
    </xf>
    <xf numFmtId="0" fontId="30" fillId="0" borderId="24" xfId="258" applyFont="1" applyBorder="1" applyAlignment="1">
      <alignment horizontal="left" vertical="center" wrapText="1" indent="1"/>
    </xf>
    <xf numFmtId="0" fontId="2" fillId="0" borderId="25" xfId="258" applyBorder="1" applyAlignment="1">
      <alignment horizontal="left" vertical="center" wrapText="1" indent="1"/>
    </xf>
    <xf numFmtId="0" fontId="2" fillId="0" borderId="42" xfId="258" applyBorder="1" applyAlignment="1">
      <alignment horizontal="left" vertical="center" wrapText="1" indent="1"/>
    </xf>
    <xf numFmtId="0" fontId="2" fillId="0" borderId="26" xfId="258" applyBorder="1" applyAlignment="1">
      <alignment horizontal="left" vertical="center" wrapText="1" indent="1"/>
    </xf>
    <xf numFmtId="0" fontId="30" fillId="0" borderId="25" xfId="258" applyFont="1" applyBorder="1" applyAlignment="1">
      <alignment horizontal="left" vertical="center" wrapText="1" indent="1"/>
    </xf>
    <xf numFmtId="0" fontId="30" fillId="0" borderId="26" xfId="258" applyFont="1" applyBorder="1" applyAlignment="1">
      <alignment horizontal="left" vertical="center" wrapText="1" indent="1"/>
    </xf>
    <xf numFmtId="0" fontId="30" fillId="0" borderId="24" xfId="258" applyFont="1" applyBorder="1" applyAlignment="1">
      <alignment horizontal="center" vertical="center" wrapText="1"/>
    </xf>
    <xf numFmtId="0" fontId="30" fillId="0" borderId="25" xfId="258" applyFont="1" applyBorder="1" applyAlignment="1">
      <alignment horizontal="center" vertical="center" wrapText="1"/>
    </xf>
    <xf numFmtId="0" fontId="30" fillId="0" borderId="26" xfId="258" applyFont="1" applyBorder="1" applyAlignment="1">
      <alignment horizontal="center" vertical="center" wrapText="1"/>
    </xf>
    <xf numFmtId="0" fontId="39" fillId="0" borderId="24" xfId="258" applyFont="1" applyFill="1" applyBorder="1" applyAlignment="1">
      <alignment vertical="center" wrapText="1"/>
    </xf>
    <xf numFmtId="0" fontId="40" fillId="0" borderId="25" xfId="258" applyFont="1" applyFill="1" applyBorder="1" applyAlignment="1">
      <alignment vertical="center" wrapText="1"/>
    </xf>
    <xf numFmtId="0" fontId="40" fillId="0" borderId="26" xfId="258" applyFont="1" applyFill="1" applyBorder="1" applyAlignment="1">
      <alignment vertical="center" wrapText="1"/>
    </xf>
    <xf numFmtId="0" fontId="39" fillId="0" borderId="24" xfId="258" applyFont="1" applyFill="1" applyBorder="1" applyAlignment="1">
      <alignment horizontal="left" vertical="center" wrapText="1" indent="1"/>
    </xf>
    <xf numFmtId="0" fontId="40" fillId="0" borderId="25" xfId="258" applyFont="1" applyFill="1" applyBorder="1" applyAlignment="1">
      <alignment horizontal="left" vertical="center" wrapText="1" indent="1"/>
    </xf>
    <xf numFmtId="0" fontId="40" fillId="0" borderId="26" xfId="258" applyFont="1" applyFill="1" applyBorder="1" applyAlignment="1">
      <alignment horizontal="left" vertical="center" wrapText="1" indent="1"/>
    </xf>
    <xf numFmtId="0" fontId="30" fillId="0" borderId="31" xfId="258" applyFont="1" applyBorder="1" applyAlignment="1">
      <alignment horizontal="left" vertical="center" wrapText="1" indent="1"/>
    </xf>
    <xf numFmtId="0" fontId="2" fillId="0" borderId="33" xfId="258" applyBorder="1" applyAlignment="1">
      <alignment horizontal="left" vertical="center" wrapText="1" indent="1"/>
    </xf>
    <xf numFmtId="0" fontId="2" fillId="0" borderId="41" xfId="258" applyBorder="1" applyAlignment="1">
      <alignment horizontal="left" vertical="center" wrapText="1" indent="1"/>
    </xf>
    <xf numFmtId="0" fontId="2" fillId="0" borderId="34" xfId="258" applyBorder="1" applyAlignment="1">
      <alignment horizontal="left" vertical="center" wrapText="1" indent="1"/>
    </xf>
    <xf numFmtId="0" fontId="30" fillId="0" borderId="33" xfId="258" applyFont="1" applyBorder="1" applyAlignment="1">
      <alignment horizontal="left" vertical="center" wrapText="1" indent="1"/>
    </xf>
    <xf numFmtId="0" fontId="30" fillId="0" borderId="34" xfId="258" applyFont="1" applyBorder="1" applyAlignment="1">
      <alignment horizontal="left" vertical="center" wrapText="1" indent="1"/>
    </xf>
    <xf numFmtId="0" fontId="39" fillId="0" borderId="31" xfId="258" applyFont="1" applyFill="1" applyBorder="1" applyAlignment="1">
      <alignment horizontal="left" vertical="center" wrapText="1" indent="1"/>
    </xf>
    <xf numFmtId="0" fontId="40" fillId="0" borderId="33" xfId="258" applyFont="1" applyFill="1" applyBorder="1" applyAlignment="1">
      <alignment horizontal="left" vertical="center" wrapText="1" indent="1"/>
    </xf>
    <xf numFmtId="0" fontId="40" fillId="0" borderId="34" xfId="258" applyFont="1" applyFill="1" applyBorder="1" applyAlignment="1">
      <alignment horizontal="left" vertical="center" wrapText="1" indent="1"/>
    </xf>
    <xf numFmtId="0" fontId="42" fillId="0" borderId="31" xfId="0" applyFont="1" applyFill="1" applyBorder="1" applyAlignment="1">
      <alignment horizontal="left" vertical="center" wrapText="1" indent="1"/>
    </xf>
    <xf numFmtId="0" fontId="45" fillId="0" borderId="33" xfId="0" applyFont="1" applyFill="1" applyBorder="1" applyAlignment="1">
      <alignment horizontal="left" vertical="center" wrapText="1" indent="1"/>
    </xf>
    <xf numFmtId="0" fontId="45" fillId="0" borderId="34" xfId="0" applyFont="1" applyFill="1" applyBorder="1" applyAlignment="1">
      <alignment horizontal="left" vertical="center" wrapText="1" indent="1"/>
    </xf>
    <xf numFmtId="0" fontId="42" fillId="0" borderId="24" xfId="0" applyFont="1" applyFill="1" applyBorder="1" applyAlignment="1">
      <alignment horizontal="left" vertical="center" wrapText="1" indent="1"/>
    </xf>
    <xf numFmtId="0" fontId="45" fillId="0" borderId="25" xfId="0" applyFont="1" applyFill="1" applyBorder="1" applyAlignment="1">
      <alignment horizontal="left" vertical="center" wrapText="1" indent="1"/>
    </xf>
    <xf numFmtId="0" fontId="45" fillId="0" borderId="26" xfId="0" applyFont="1" applyFill="1" applyBorder="1" applyAlignment="1">
      <alignment horizontal="left" vertical="center" wrapText="1" indent="1"/>
    </xf>
    <xf numFmtId="0" fontId="42" fillId="0" borderId="24" xfId="0" applyFont="1" applyFill="1" applyBorder="1" applyAlignment="1">
      <alignment horizontal="center" vertical="center" wrapText="1"/>
    </xf>
    <xf numFmtId="0" fontId="45" fillId="0" borderId="25" xfId="0" applyFont="1" applyFill="1" applyBorder="1" applyAlignment="1">
      <alignment horizontal="center" vertical="center" wrapText="1"/>
    </xf>
    <xf numFmtId="0" fontId="45" fillId="0" borderId="26" xfId="0" applyFont="1" applyFill="1" applyBorder="1" applyAlignment="1">
      <alignment horizontal="center" vertical="center" wrapText="1"/>
    </xf>
    <xf numFmtId="0" fontId="42" fillId="0" borderId="33" xfId="0" applyFont="1" applyFill="1" applyBorder="1" applyAlignment="1">
      <alignment horizontal="left" vertical="center" wrapText="1" indent="1"/>
    </xf>
    <xf numFmtId="0" fontId="42" fillId="0" borderId="34" xfId="0" applyFont="1" applyFill="1" applyBorder="1" applyAlignment="1">
      <alignment horizontal="left" vertical="center" wrapText="1" indent="1"/>
    </xf>
    <xf numFmtId="0" fontId="30" fillId="0" borderId="24" xfId="0" applyFont="1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30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0" fillId="0" borderId="31" xfId="0" applyFont="1" applyBorder="1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0" fillId="0" borderId="34" xfId="0" applyBorder="1" applyAlignment="1">
      <alignment horizontal="left" vertical="center" wrapText="1" indent="1"/>
    </xf>
    <xf numFmtId="0" fontId="30" fillId="0" borderId="25" xfId="0" applyFont="1" applyBorder="1" applyAlignment="1">
      <alignment horizontal="left" vertical="center" wrapText="1" indent="1"/>
    </xf>
    <xf numFmtId="0" fontId="30" fillId="0" borderId="26" xfId="0" applyFont="1" applyBorder="1" applyAlignment="1">
      <alignment horizontal="left" vertical="center" wrapText="1" indent="1"/>
    </xf>
    <xf numFmtId="0" fontId="30" fillId="0" borderId="27" xfId="0" applyFont="1" applyBorder="1" applyAlignment="1">
      <alignment horizontal="left" vertical="center" wrapText="1" indent="1"/>
    </xf>
    <xf numFmtId="0" fontId="30" fillId="0" borderId="33" xfId="0" applyFont="1" applyBorder="1" applyAlignment="1">
      <alignment horizontal="left" vertical="center" wrapText="1" indent="1"/>
    </xf>
    <xf numFmtId="0" fontId="30" fillId="0" borderId="34" xfId="0" applyFont="1" applyBorder="1" applyAlignment="1">
      <alignment horizontal="left" vertical="center" wrapText="1" indent="1"/>
    </xf>
    <xf numFmtId="0" fontId="0" fillId="0" borderId="41" xfId="0" applyBorder="1" applyAlignment="1">
      <alignment horizontal="left" vertical="center" wrapText="1" indent="1"/>
    </xf>
    <xf numFmtId="0" fontId="0" fillId="0" borderId="42" xfId="0" applyBorder="1" applyAlignment="1">
      <alignment horizontal="left" vertical="center" wrapText="1" indent="1"/>
    </xf>
    <xf numFmtId="0" fontId="0" fillId="0" borderId="42" xfId="0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42" fillId="0" borderId="24" xfId="0" applyFont="1" applyFill="1" applyBorder="1" applyAlignment="1">
      <alignment vertical="center" wrapText="1"/>
    </xf>
    <xf numFmtId="0" fontId="45" fillId="0" borderId="25" xfId="0" applyFont="1" applyFill="1" applyBorder="1" applyAlignment="1">
      <alignment vertical="center" wrapText="1"/>
    </xf>
    <xf numFmtId="0" fontId="45" fillId="0" borderId="26" xfId="0" applyFont="1" applyFill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39" fillId="0" borderId="31" xfId="0" applyFont="1" applyFill="1" applyBorder="1" applyAlignment="1">
      <alignment horizontal="left" vertical="center" wrapText="1" indent="1"/>
    </xf>
    <xf numFmtId="0" fontId="39" fillId="0" borderId="33" xfId="0" applyFont="1" applyFill="1" applyBorder="1" applyAlignment="1">
      <alignment horizontal="left" vertical="center" wrapText="1" indent="1"/>
    </xf>
    <xf numFmtId="0" fontId="39" fillId="0" borderId="34" xfId="0" applyFont="1" applyFill="1" applyBorder="1" applyAlignment="1">
      <alignment horizontal="left" vertical="center" wrapText="1" indent="1"/>
    </xf>
    <xf numFmtId="0" fontId="39" fillId="0" borderId="24" xfId="0" applyFont="1" applyFill="1" applyBorder="1" applyAlignment="1">
      <alignment horizontal="left" vertical="center" wrapText="1" indent="1"/>
    </xf>
    <xf numFmtId="0" fontId="39" fillId="0" borderId="25" xfId="0" applyFont="1" applyFill="1" applyBorder="1" applyAlignment="1">
      <alignment horizontal="left" vertical="center" wrapText="1" indent="1"/>
    </xf>
    <xf numFmtId="0" fontId="39" fillId="0" borderId="26" xfId="0" applyFont="1" applyFill="1" applyBorder="1" applyAlignment="1">
      <alignment horizontal="left" vertical="center" wrapText="1" indent="1"/>
    </xf>
    <xf numFmtId="0" fontId="39" fillId="0" borderId="24" xfId="0" applyFont="1" applyBorder="1" applyAlignment="1">
      <alignment vertical="center" wrapText="1"/>
    </xf>
    <xf numFmtId="0" fontId="30" fillId="0" borderId="25" xfId="259" applyFont="1" applyBorder="1" applyAlignment="1">
      <alignment horizontal="left" vertical="center" wrapText="1" indent="1"/>
    </xf>
    <xf numFmtId="0" fontId="30" fillId="0" borderId="26" xfId="259" applyFont="1" applyBorder="1" applyAlignment="1">
      <alignment horizontal="left" vertical="center" wrapText="1" indent="1"/>
    </xf>
    <xf numFmtId="0" fontId="30" fillId="0" borderId="31" xfId="259" applyFont="1" applyBorder="1" applyAlignment="1">
      <alignment horizontal="left" vertical="center" wrapText="1" indent="1"/>
    </xf>
    <xf numFmtId="0" fontId="1" fillId="0" borderId="33" xfId="259" applyBorder="1" applyAlignment="1">
      <alignment horizontal="left" vertical="center" wrapText="1" indent="1"/>
    </xf>
    <xf numFmtId="0" fontId="1" fillId="0" borderId="34" xfId="259" applyBorder="1" applyAlignment="1">
      <alignment horizontal="left" vertical="center" wrapText="1" indent="1"/>
    </xf>
    <xf numFmtId="3" fontId="39" fillId="0" borderId="24" xfId="259" applyNumberFormat="1" applyFont="1" applyFill="1" applyBorder="1" applyAlignment="1">
      <alignment horizontal="center" vertical="center" wrapText="1"/>
    </xf>
    <xf numFmtId="0" fontId="39" fillId="0" borderId="25" xfId="259" applyFont="1" applyFill="1" applyBorder="1" applyAlignment="1">
      <alignment horizontal="center" vertical="center" wrapText="1"/>
    </xf>
    <xf numFmtId="0" fontId="39" fillId="0" borderId="26" xfId="259" applyFont="1" applyFill="1" applyBorder="1" applyAlignment="1">
      <alignment horizontal="center" vertical="center" wrapText="1"/>
    </xf>
    <xf numFmtId="0" fontId="39" fillId="0" borderId="31" xfId="259" applyFont="1" applyFill="1" applyBorder="1" applyAlignment="1">
      <alignment horizontal="left" vertical="center" wrapText="1" indent="1"/>
    </xf>
    <xf numFmtId="0" fontId="40" fillId="0" borderId="33" xfId="259" applyFont="1" applyFill="1" applyBorder="1" applyAlignment="1">
      <alignment horizontal="left" vertical="center" wrapText="1" indent="1"/>
    </xf>
    <xf numFmtId="0" fontId="40" fillId="0" borderId="34" xfId="259" applyFont="1" applyFill="1" applyBorder="1" applyAlignment="1">
      <alignment horizontal="left" vertical="center" wrapText="1" indent="1"/>
    </xf>
    <xf numFmtId="0" fontId="39" fillId="0" borderId="24" xfId="259" applyFont="1" applyFill="1" applyBorder="1" applyAlignment="1">
      <alignment horizontal="left" vertical="center" wrapText="1" indent="1"/>
    </xf>
    <xf numFmtId="0" fontId="40" fillId="0" borderId="25" xfId="259" applyFont="1" applyFill="1" applyBorder="1" applyAlignment="1">
      <alignment horizontal="left" vertical="center" wrapText="1" indent="1"/>
    </xf>
    <xf numFmtId="0" fontId="40" fillId="0" borderId="26" xfId="259" applyFont="1" applyFill="1" applyBorder="1" applyAlignment="1">
      <alignment horizontal="left" vertical="center" wrapText="1" indent="1"/>
    </xf>
    <xf numFmtId="0" fontId="39" fillId="0" borderId="25" xfId="259" applyFont="1" applyFill="1" applyBorder="1" applyAlignment="1">
      <alignment horizontal="left" vertical="center" wrapText="1" indent="1"/>
    </xf>
    <xf numFmtId="0" fontId="39" fillId="0" borderId="26" xfId="259" applyFont="1" applyFill="1" applyBorder="1" applyAlignment="1">
      <alignment horizontal="left" vertical="center" wrapText="1" indent="1"/>
    </xf>
    <xf numFmtId="0" fontId="39" fillId="0" borderId="33" xfId="259" applyFont="1" applyFill="1" applyBorder="1" applyAlignment="1">
      <alignment horizontal="left" vertical="center" wrapText="1" indent="1"/>
    </xf>
    <xf numFmtId="0" fontId="39" fillId="0" borderId="34" xfId="259" applyFont="1" applyFill="1" applyBorder="1" applyAlignment="1">
      <alignment horizontal="left" vertical="center" wrapText="1" indent="1"/>
    </xf>
    <xf numFmtId="3" fontId="30" fillId="0" borderId="24" xfId="259" applyNumberFormat="1" applyFont="1" applyBorder="1" applyAlignment="1">
      <alignment horizontal="center" vertical="center" wrapText="1"/>
    </xf>
    <xf numFmtId="0" fontId="30" fillId="0" borderId="25" xfId="259" applyFont="1" applyBorder="1" applyAlignment="1">
      <alignment horizontal="center" vertical="center" wrapText="1"/>
    </xf>
    <xf numFmtId="0" fontId="30" fillId="0" borderId="26" xfId="259" applyFont="1" applyBorder="1" applyAlignment="1">
      <alignment horizontal="center" vertical="center" wrapText="1"/>
    </xf>
    <xf numFmtId="0" fontId="1" fillId="0" borderId="41" xfId="259" applyBorder="1" applyAlignment="1">
      <alignment horizontal="left" vertical="center" wrapText="1" indent="1"/>
    </xf>
    <xf numFmtId="0" fontId="1" fillId="0" borderId="42" xfId="259" applyBorder="1" applyAlignment="1">
      <alignment horizontal="left" vertical="center" wrapText="1" indent="1"/>
    </xf>
    <xf numFmtId="0" fontId="30" fillId="0" borderId="33" xfId="259" applyFont="1" applyBorder="1" applyAlignment="1">
      <alignment horizontal="left" vertical="center" wrapText="1" indent="1"/>
    </xf>
    <xf numFmtId="0" fontId="30" fillId="0" borderId="34" xfId="259" applyFont="1" applyBorder="1" applyAlignment="1">
      <alignment horizontal="left" vertical="center" wrapText="1" indent="1"/>
    </xf>
    <xf numFmtId="0" fontId="30" fillId="0" borderId="24" xfId="259" applyFont="1" applyBorder="1" applyAlignment="1">
      <alignment horizontal="center" vertical="center" wrapText="1"/>
    </xf>
    <xf numFmtId="0" fontId="1" fillId="0" borderId="25" xfId="259" applyBorder="1" applyAlignment="1">
      <alignment horizontal="center" vertical="center" wrapText="1"/>
    </xf>
    <xf numFmtId="0" fontId="1" fillId="0" borderId="26" xfId="259" applyBorder="1" applyAlignment="1">
      <alignment horizontal="center" vertical="center" wrapText="1"/>
    </xf>
    <xf numFmtId="0" fontId="39" fillId="0" borderId="24" xfId="259" applyFont="1" applyFill="1" applyBorder="1" applyAlignment="1">
      <alignment horizontal="center" vertical="center" wrapText="1"/>
    </xf>
    <xf numFmtId="0" fontId="40" fillId="0" borderId="25" xfId="259" applyFont="1" applyFill="1" applyBorder="1" applyAlignment="1">
      <alignment horizontal="center" vertical="center" wrapText="1"/>
    </xf>
    <xf numFmtId="0" fontId="40" fillId="0" borderId="26" xfId="259" applyFont="1" applyFill="1" applyBorder="1" applyAlignment="1">
      <alignment horizontal="center" vertical="center" wrapText="1"/>
    </xf>
    <xf numFmtId="0" fontId="42" fillId="0" borderId="31" xfId="259" applyFont="1" applyFill="1" applyBorder="1" applyAlignment="1">
      <alignment horizontal="left" vertical="center" wrapText="1" indent="1"/>
    </xf>
    <xf numFmtId="0" fontId="42" fillId="0" borderId="24" xfId="259" applyFont="1" applyFill="1" applyBorder="1" applyAlignment="1">
      <alignment horizontal="left" vertical="center" wrapText="1" indent="1"/>
    </xf>
    <xf numFmtId="0" fontId="42" fillId="0" borderId="25" xfId="259" applyFont="1" applyFill="1" applyBorder="1" applyAlignment="1">
      <alignment horizontal="left" vertical="center" wrapText="1" indent="1"/>
    </xf>
    <xf numFmtId="0" fontId="42" fillId="0" borderId="26" xfId="259" applyFont="1" applyFill="1" applyBorder="1" applyAlignment="1">
      <alignment horizontal="left" vertical="center" wrapText="1" indent="1"/>
    </xf>
    <xf numFmtId="3" fontId="42" fillId="0" borderId="24" xfId="259" applyNumberFormat="1" applyFont="1" applyFill="1" applyBorder="1" applyAlignment="1">
      <alignment horizontal="center" vertical="center" wrapText="1"/>
    </xf>
    <xf numFmtId="3" fontId="42" fillId="0" borderId="25" xfId="259" applyNumberFormat="1" applyFont="1" applyFill="1" applyBorder="1" applyAlignment="1">
      <alignment horizontal="center" vertical="center" wrapText="1"/>
    </xf>
    <xf numFmtId="3" fontId="42" fillId="0" borderId="26" xfId="259" applyNumberFormat="1" applyFont="1" applyFill="1" applyBorder="1" applyAlignment="1">
      <alignment horizontal="center" vertical="center" wrapText="1"/>
    </xf>
    <xf numFmtId="0" fontId="42" fillId="0" borderId="33" xfId="259" applyFont="1" applyFill="1" applyBorder="1" applyAlignment="1">
      <alignment horizontal="left" vertical="center" wrapText="1" indent="1"/>
    </xf>
    <xf numFmtId="0" fontId="42" fillId="0" borderId="34" xfId="259" applyFont="1" applyFill="1" applyBorder="1" applyAlignment="1">
      <alignment horizontal="left" vertical="center" wrapText="1" indent="1"/>
    </xf>
    <xf numFmtId="0" fontId="43" fillId="0" borderId="25" xfId="259" applyFont="1" applyFill="1" applyBorder="1" applyAlignment="1">
      <alignment horizontal="center" vertical="center" wrapText="1"/>
    </xf>
    <xf numFmtId="0" fontId="43" fillId="0" borderId="26" xfId="259" applyFont="1" applyFill="1" applyBorder="1" applyAlignment="1">
      <alignment horizontal="center" vertical="center" wrapText="1"/>
    </xf>
    <xf numFmtId="0" fontId="42" fillId="0" borderId="24" xfId="259" applyFont="1" applyFill="1" applyBorder="1" applyAlignment="1">
      <alignment horizontal="center" vertical="center" wrapText="1"/>
    </xf>
    <xf numFmtId="0" fontId="42" fillId="0" borderId="25" xfId="259" applyFont="1" applyFill="1" applyBorder="1" applyAlignment="1">
      <alignment horizontal="center" vertical="center" wrapText="1"/>
    </xf>
    <xf numFmtId="0" fontId="42" fillId="0" borderId="26" xfId="259" applyFont="1" applyFill="1" applyBorder="1" applyAlignment="1">
      <alignment horizontal="center" vertical="center" wrapText="1"/>
    </xf>
    <xf numFmtId="0" fontId="43" fillId="0" borderId="33" xfId="259" applyFont="1" applyFill="1" applyBorder="1" applyAlignment="1">
      <alignment horizontal="left" vertical="center" wrapText="1" indent="1"/>
    </xf>
    <xf numFmtId="0" fontId="43" fillId="0" borderId="34" xfId="259" applyFont="1" applyFill="1" applyBorder="1" applyAlignment="1">
      <alignment horizontal="left" vertical="center" wrapText="1" indent="1"/>
    </xf>
    <xf numFmtId="0" fontId="43" fillId="0" borderId="25" xfId="259" applyFont="1" applyFill="1" applyBorder="1" applyAlignment="1">
      <alignment horizontal="left" vertical="center" wrapText="1" indent="1"/>
    </xf>
    <xf numFmtId="0" fontId="43" fillId="0" borderId="26" xfId="259" applyFont="1" applyFill="1" applyBorder="1" applyAlignment="1">
      <alignment horizontal="left" vertical="center" wrapText="1" indent="1"/>
    </xf>
    <xf numFmtId="3" fontId="39" fillId="0" borderId="25" xfId="259" applyNumberFormat="1" applyFont="1" applyFill="1" applyBorder="1" applyAlignment="1">
      <alignment horizontal="center" vertical="center" wrapText="1"/>
    </xf>
    <xf numFmtId="3" fontId="39" fillId="0" borderId="26" xfId="259" applyNumberFormat="1" applyFont="1" applyFill="1" applyBorder="1" applyAlignment="1">
      <alignment horizontal="center" vertical="center" wrapText="1"/>
    </xf>
  </cellXfs>
  <cellStyles count="273">
    <cellStyle name="20% - 강조색1 2" xfId="50" xr:uid="{00000000-0005-0000-0000-000000000000}"/>
    <cellStyle name="20% - 강조색1 2 2" xfId="49" xr:uid="{00000000-0005-0000-0000-000001000000}"/>
    <cellStyle name="20% - 강조색1 2 3" xfId="48" xr:uid="{00000000-0005-0000-0000-000002000000}"/>
    <cellStyle name="20% - 강조색1 3" xfId="47" xr:uid="{00000000-0005-0000-0000-000003000000}"/>
    <cellStyle name="20% - 강조색2 2" xfId="46" xr:uid="{00000000-0005-0000-0000-000004000000}"/>
    <cellStyle name="20% - 강조색2 2 2" xfId="45" xr:uid="{00000000-0005-0000-0000-000005000000}"/>
    <cellStyle name="20% - 강조색2 2 3" xfId="52" xr:uid="{00000000-0005-0000-0000-000006000000}"/>
    <cellStyle name="20% - 강조색2 3" xfId="53" xr:uid="{00000000-0005-0000-0000-000007000000}"/>
    <cellStyle name="20% - 강조색3 2" xfId="54" xr:uid="{00000000-0005-0000-0000-000008000000}"/>
    <cellStyle name="20% - 강조색3 2 2" xfId="55" xr:uid="{00000000-0005-0000-0000-000009000000}"/>
    <cellStyle name="20% - 강조색3 2 3" xfId="56" xr:uid="{00000000-0005-0000-0000-00000A000000}"/>
    <cellStyle name="20% - 강조색3 3" xfId="57" xr:uid="{00000000-0005-0000-0000-00000B000000}"/>
    <cellStyle name="20% - 강조색4 2" xfId="58" xr:uid="{00000000-0005-0000-0000-00000C000000}"/>
    <cellStyle name="20% - 강조색4 2 2" xfId="59" xr:uid="{00000000-0005-0000-0000-00000D000000}"/>
    <cellStyle name="20% - 강조색4 2 3" xfId="60" xr:uid="{00000000-0005-0000-0000-00000E000000}"/>
    <cellStyle name="20% - 강조색4 3" xfId="61" xr:uid="{00000000-0005-0000-0000-00000F000000}"/>
    <cellStyle name="20% - 강조색5 2" xfId="62" xr:uid="{00000000-0005-0000-0000-000010000000}"/>
    <cellStyle name="20% - 강조색5 2 2" xfId="63" xr:uid="{00000000-0005-0000-0000-000011000000}"/>
    <cellStyle name="20% - 강조색5 2 3" xfId="64" xr:uid="{00000000-0005-0000-0000-000012000000}"/>
    <cellStyle name="20% - 강조색5 3" xfId="65" xr:uid="{00000000-0005-0000-0000-000013000000}"/>
    <cellStyle name="20% - 강조색6 2" xfId="66" xr:uid="{00000000-0005-0000-0000-000014000000}"/>
    <cellStyle name="20% - 강조색6 2 2" xfId="67" xr:uid="{00000000-0005-0000-0000-000015000000}"/>
    <cellStyle name="20% - 강조색6 2 3" xfId="68" xr:uid="{00000000-0005-0000-0000-000016000000}"/>
    <cellStyle name="20% - 강조색6 3" xfId="69" xr:uid="{00000000-0005-0000-0000-000017000000}"/>
    <cellStyle name="40% - 강조색1 2" xfId="70" xr:uid="{00000000-0005-0000-0000-000018000000}"/>
    <cellStyle name="40% - 강조색1 2 2" xfId="71" xr:uid="{00000000-0005-0000-0000-000019000000}"/>
    <cellStyle name="40% - 강조색1 2 3" xfId="72" xr:uid="{00000000-0005-0000-0000-00001A000000}"/>
    <cellStyle name="40% - 강조색1 3" xfId="73" xr:uid="{00000000-0005-0000-0000-00001B000000}"/>
    <cellStyle name="40% - 강조색2 2" xfId="74" xr:uid="{00000000-0005-0000-0000-00001C000000}"/>
    <cellStyle name="40% - 강조색2 2 2" xfId="75" xr:uid="{00000000-0005-0000-0000-00001D000000}"/>
    <cellStyle name="40% - 강조색2 2 3" xfId="76" xr:uid="{00000000-0005-0000-0000-00001E000000}"/>
    <cellStyle name="40% - 강조색2 3" xfId="77" xr:uid="{00000000-0005-0000-0000-00001F000000}"/>
    <cellStyle name="40% - 강조색3 2" xfId="78" xr:uid="{00000000-0005-0000-0000-000020000000}"/>
    <cellStyle name="40% - 강조색3 2 2" xfId="79" xr:uid="{00000000-0005-0000-0000-000021000000}"/>
    <cellStyle name="40% - 강조색3 2 3" xfId="80" xr:uid="{00000000-0005-0000-0000-000022000000}"/>
    <cellStyle name="40% - 강조색3 3" xfId="81" xr:uid="{00000000-0005-0000-0000-000023000000}"/>
    <cellStyle name="40% - 강조색4 2" xfId="82" xr:uid="{00000000-0005-0000-0000-000024000000}"/>
    <cellStyle name="40% - 강조색4 2 2" xfId="83" xr:uid="{00000000-0005-0000-0000-000025000000}"/>
    <cellStyle name="40% - 강조색4 2 3" xfId="84" xr:uid="{00000000-0005-0000-0000-000026000000}"/>
    <cellStyle name="40% - 강조색4 3" xfId="85" xr:uid="{00000000-0005-0000-0000-000027000000}"/>
    <cellStyle name="40% - 강조색5 2" xfId="86" xr:uid="{00000000-0005-0000-0000-000028000000}"/>
    <cellStyle name="40% - 강조색5 2 2" xfId="87" xr:uid="{00000000-0005-0000-0000-000029000000}"/>
    <cellStyle name="40% - 강조색5 2 3" xfId="88" xr:uid="{00000000-0005-0000-0000-00002A000000}"/>
    <cellStyle name="40% - 강조색5 3" xfId="89" xr:uid="{00000000-0005-0000-0000-00002B000000}"/>
    <cellStyle name="40% - 강조색6 2" xfId="90" xr:uid="{00000000-0005-0000-0000-00002C000000}"/>
    <cellStyle name="40% - 강조색6 2 2" xfId="91" xr:uid="{00000000-0005-0000-0000-00002D000000}"/>
    <cellStyle name="40% - 강조색6 2 3" xfId="92" xr:uid="{00000000-0005-0000-0000-00002E000000}"/>
    <cellStyle name="40% - 강조색6 3" xfId="93" xr:uid="{00000000-0005-0000-0000-00002F000000}"/>
    <cellStyle name="60% - 강조색1 2" xfId="94" xr:uid="{00000000-0005-0000-0000-000030000000}"/>
    <cellStyle name="60% - 강조색1 2 2" xfId="95" xr:uid="{00000000-0005-0000-0000-000031000000}"/>
    <cellStyle name="60% - 강조색1 2 3" xfId="96" xr:uid="{00000000-0005-0000-0000-000032000000}"/>
    <cellStyle name="60% - 강조색1 3" xfId="97" xr:uid="{00000000-0005-0000-0000-000033000000}"/>
    <cellStyle name="60% - 강조색2 2" xfId="98" xr:uid="{00000000-0005-0000-0000-000034000000}"/>
    <cellStyle name="60% - 강조색2 2 2" xfId="99" xr:uid="{00000000-0005-0000-0000-000035000000}"/>
    <cellStyle name="60% - 강조색2 2 3" xfId="100" xr:uid="{00000000-0005-0000-0000-000036000000}"/>
    <cellStyle name="60% - 강조색2 3" xfId="101" xr:uid="{00000000-0005-0000-0000-000037000000}"/>
    <cellStyle name="60% - 강조색3 2" xfId="102" xr:uid="{00000000-0005-0000-0000-000038000000}"/>
    <cellStyle name="60% - 강조색3 2 2" xfId="103" xr:uid="{00000000-0005-0000-0000-000039000000}"/>
    <cellStyle name="60% - 강조색3 2 3" xfId="104" xr:uid="{00000000-0005-0000-0000-00003A000000}"/>
    <cellStyle name="60% - 강조색3 3" xfId="105" xr:uid="{00000000-0005-0000-0000-00003B000000}"/>
    <cellStyle name="60% - 강조색4 2" xfId="106" xr:uid="{00000000-0005-0000-0000-00003C000000}"/>
    <cellStyle name="60% - 강조색4 2 2" xfId="107" xr:uid="{00000000-0005-0000-0000-00003D000000}"/>
    <cellStyle name="60% - 강조색4 2 3" xfId="108" xr:uid="{00000000-0005-0000-0000-00003E000000}"/>
    <cellStyle name="60% - 강조색4 3" xfId="109" xr:uid="{00000000-0005-0000-0000-00003F000000}"/>
    <cellStyle name="60% - 강조색5 2" xfId="110" xr:uid="{00000000-0005-0000-0000-000040000000}"/>
    <cellStyle name="60% - 강조색5 2 2" xfId="111" xr:uid="{00000000-0005-0000-0000-000041000000}"/>
    <cellStyle name="60% - 강조색5 2 3" xfId="112" xr:uid="{00000000-0005-0000-0000-000042000000}"/>
    <cellStyle name="60% - 강조색5 3" xfId="113" xr:uid="{00000000-0005-0000-0000-000043000000}"/>
    <cellStyle name="60% - 강조색6 2" xfId="114" xr:uid="{00000000-0005-0000-0000-000044000000}"/>
    <cellStyle name="60% - 강조색6 2 2" xfId="115" xr:uid="{00000000-0005-0000-0000-000045000000}"/>
    <cellStyle name="60% - 강조색6 2 3" xfId="116" xr:uid="{00000000-0005-0000-0000-000046000000}"/>
    <cellStyle name="60% - 강조색6 3" xfId="117" xr:uid="{00000000-0005-0000-0000-000047000000}"/>
    <cellStyle name="style1524470037077" xfId="118" xr:uid="{00000000-0005-0000-0000-000048000000}"/>
    <cellStyle name="style1524470037336" xfId="119" xr:uid="{00000000-0005-0000-0000-000049000000}"/>
    <cellStyle name="style1524470037375" xfId="120" xr:uid="{00000000-0005-0000-0000-00004A000000}"/>
    <cellStyle name="style1524470037400" xfId="121" xr:uid="{00000000-0005-0000-0000-00004B000000}"/>
    <cellStyle name="style1524470037533" xfId="122" xr:uid="{00000000-0005-0000-0000-00004C000000}"/>
    <cellStyle name="style1524470037774" xfId="123" xr:uid="{00000000-0005-0000-0000-00004D000000}"/>
    <cellStyle name="style1553219052898" xfId="4" xr:uid="{00000000-0005-0000-0000-00004E000000}"/>
    <cellStyle name="style1553219053029" xfId="5" xr:uid="{00000000-0005-0000-0000-00004F000000}"/>
    <cellStyle name="style1553219053067" xfId="6" xr:uid="{00000000-0005-0000-0000-000050000000}"/>
    <cellStyle name="style1553219053103" xfId="7" xr:uid="{00000000-0005-0000-0000-000051000000}"/>
    <cellStyle name="style1553219053136" xfId="8" xr:uid="{00000000-0005-0000-0000-000052000000}"/>
    <cellStyle name="style1553219053259" xfId="9" xr:uid="{00000000-0005-0000-0000-000053000000}"/>
    <cellStyle name="style1553219053289" xfId="10" xr:uid="{00000000-0005-0000-0000-000054000000}"/>
    <cellStyle name="style1553219053316" xfId="11" xr:uid="{00000000-0005-0000-0000-000055000000}"/>
    <cellStyle name="style1553219053345" xfId="12" xr:uid="{00000000-0005-0000-0000-000056000000}"/>
    <cellStyle name="style1553219053371" xfId="13" xr:uid="{00000000-0005-0000-0000-000057000000}"/>
    <cellStyle name="style1553219053403" xfId="14" xr:uid="{00000000-0005-0000-0000-000058000000}"/>
    <cellStyle name="style1553219053432" xfId="15" xr:uid="{00000000-0005-0000-0000-000059000000}"/>
    <cellStyle name="style1553219053501" xfId="16" xr:uid="{00000000-0005-0000-0000-00005A000000}"/>
    <cellStyle name="style1553219053533" xfId="17" xr:uid="{00000000-0005-0000-0000-00005B000000}"/>
    <cellStyle name="style1553219053560" xfId="18" xr:uid="{00000000-0005-0000-0000-00005C000000}"/>
    <cellStyle name="style1553219053625" xfId="19" xr:uid="{00000000-0005-0000-0000-00005D000000}"/>
    <cellStyle name="style1553219053653" xfId="20" xr:uid="{00000000-0005-0000-0000-00005E000000}"/>
    <cellStyle name="style1553219053684" xfId="21" xr:uid="{00000000-0005-0000-0000-00005F000000}"/>
    <cellStyle name="style1553219053710" xfId="22" xr:uid="{00000000-0005-0000-0000-000060000000}"/>
    <cellStyle name="style1553219053731" xfId="23" xr:uid="{00000000-0005-0000-0000-000061000000}"/>
    <cellStyle name="style1553219053752" xfId="24" xr:uid="{00000000-0005-0000-0000-000062000000}"/>
    <cellStyle name="style1553219053779" xfId="25" xr:uid="{00000000-0005-0000-0000-000063000000}"/>
    <cellStyle name="style1553219053804" xfId="26" xr:uid="{00000000-0005-0000-0000-000064000000}"/>
    <cellStyle name="style1553219053831" xfId="27" xr:uid="{00000000-0005-0000-0000-000065000000}"/>
    <cellStyle name="style1553219053853" xfId="28" xr:uid="{00000000-0005-0000-0000-000066000000}"/>
    <cellStyle name="style1553219053903" xfId="29" xr:uid="{00000000-0005-0000-0000-000067000000}"/>
    <cellStyle name="style1553219053925" xfId="30" xr:uid="{00000000-0005-0000-0000-000068000000}"/>
    <cellStyle name="style1553219053950" xfId="31" xr:uid="{00000000-0005-0000-0000-000069000000}"/>
    <cellStyle name="style1553219053971" xfId="32" xr:uid="{00000000-0005-0000-0000-00006A000000}"/>
    <cellStyle name="style1553219053992" xfId="33" xr:uid="{00000000-0005-0000-0000-00006B000000}"/>
    <cellStyle name="style1553219054088" xfId="34" xr:uid="{00000000-0005-0000-0000-00006C000000}"/>
    <cellStyle name="style1553219054109" xfId="35" xr:uid="{00000000-0005-0000-0000-00006D000000}"/>
    <cellStyle name="style1553219054129" xfId="36" xr:uid="{00000000-0005-0000-0000-00006E000000}"/>
    <cellStyle name="style1553219054150" xfId="37" xr:uid="{00000000-0005-0000-0000-00006F000000}"/>
    <cellStyle name="style1553219054200" xfId="38" xr:uid="{00000000-0005-0000-0000-000070000000}"/>
    <cellStyle name="style1553219054243" xfId="39" xr:uid="{00000000-0005-0000-0000-000071000000}"/>
    <cellStyle name="style1553219054262" xfId="40" xr:uid="{00000000-0005-0000-0000-000072000000}"/>
    <cellStyle name="style1553219054636" xfId="41" xr:uid="{00000000-0005-0000-0000-000073000000}"/>
    <cellStyle name="style1553219054654" xfId="42" xr:uid="{00000000-0005-0000-0000-000074000000}"/>
    <cellStyle name="style1553219054671" xfId="43" xr:uid="{00000000-0005-0000-0000-000075000000}"/>
    <cellStyle name="style1618191600745" xfId="230" xr:uid="{00000000-0005-0000-0000-000076000000}"/>
    <cellStyle name="style1618191600792" xfId="231" xr:uid="{00000000-0005-0000-0000-000077000000}"/>
    <cellStyle name="style1618191694183" xfId="232" xr:uid="{00000000-0005-0000-0000-000078000000}"/>
    <cellStyle name="style1618191694573" xfId="233" xr:uid="{00000000-0005-0000-0000-000079000000}"/>
    <cellStyle name="style1618191694652" xfId="234" xr:uid="{00000000-0005-0000-0000-00007A000000}"/>
    <cellStyle name="style1618191694698" xfId="235" xr:uid="{00000000-0005-0000-0000-00007B000000}"/>
    <cellStyle name="style1618191718496" xfId="236" xr:uid="{00000000-0005-0000-0000-00007C000000}"/>
    <cellStyle name="style1618191718917" xfId="237" xr:uid="{00000000-0005-0000-0000-00007D000000}"/>
    <cellStyle name="style1618191718995" xfId="238" xr:uid="{00000000-0005-0000-0000-00007E000000}"/>
    <cellStyle name="style1618191719042" xfId="239" xr:uid="{00000000-0005-0000-0000-00007F000000}"/>
    <cellStyle name="style1618191943651" xfId="240" xr:uid="{00000000-0005-0000-0000-000080000000}"/>
    <cellStyle name="style1618191943979" xfId="241" xr:uid="{00000000-0005-0000-0000-000081000000}"/>
    <cellStyle name="style1618191963277" xfId="242" xr:uid="{00000000-0005-0000-0000-000082000000}"/>
    <cellStyle name="style1618191963698" xfId="243" xr:uid="{00000000-0005-0000-0000-000083000000}"/>
    <cellStyle name="style1618477202104" xfId="244" xr:uid="{00000000-0005-0000-0000-000084000000}"/>
    <cellStyle name="style1618477203181" xfId="245" xr:uid="{00000000-0005-0000-0000-000085000000}"/>
    <cellStyle name="style1619418171838" xfId="246" xr:uid="{00000000-0005-0000-0000-000086000000}"/>
    <cellStyle name="style1619418173822" xfId="247" xr:uid="{00000000-0005-0000-0000-000087000000}"/>
    <cellStyle name="style1619418173932" xfId="248" xr:uid="{00000000-0005-0000-0000-000088000000}"/>
    <cellStyle name="style1619418173994" xfId="249" xr:uid="{00000000-0005-0000-0000-000089000000}"/>
    <cellStyle name="style1677115304825" xfId="250" xr:uid="{00000000-0005-0000-0000-00008A000000}"/>
    <cellStyle name="style1677115305731" xfId="251" xr:uid="{00000000-0005-0000-0000-00008B000000}"/>
    <cellStyle name="style1677115508731" xfId="252" xr:uid="{00000000-0005-0000-0000-00008C000000}"/>
    <cellStyle name="style1677115509028" xfId="253" xr:uid="{00000000-0005-0000-0000-00008D000000}"/>
    <cellStyle name="style1677154343184" xfId="254" xr:uid="{00000000-0005-0000-0000-00008E000000}"/>
    <cellStyle name="style1677154343231" xfId="255" xr:uid="{00000000-0005-0000-0000-00008F000000}"/>
    <cellStyle name="강조색1 2" xfId="124" xr:uid="{00000000-0005-0000-0000-000090000000}"/>
    <cellStyle name="강조색1 2 2" xfId="125" xr:uid="{00000000-0005-0000-0000-000091000000}"/>
    <cellStyle name="강조색1 2 3" xfId="126" xr:uid="{00000000-0005-0000-0000-000092000000}"/>
    <cellStyle name="강조색1 3" xfId="127" xr:uid="{00000000-0005-0000-0000-000093000000}"/>
    <cellStyle name="강조색2 2" xfId="128" xr:uid="{00000000-0005-0000-0000-000094000000}"/>
    <cellStyle name="강조색2 2 2" xfId="129" xr:uid="{00000000-0005-0000-0000-000095000000}"/>
    <cellStyle name="강조색2 2 3" xfId="130" xr:uid="{00000000-0005-0000-0000-000096000000}"/>
    <cellStyle name="강조색2 3" xfId="131" xr:uid="{00000000-0005-0000-0000-000097000000}"/>
    <cellStyle name="강조색3 2" xfId="132" xr:uid="{00000000-0005-0000-0000-000098000000}"/>
    <cellStyle name="강조색3 2 2" xfId="133" xr:uid="{00000000-0005-0000-0000-000099000000}"/>
    <cellStyle name="강조색3 2 3" xfId="134" xr:uid="{00000000-0005-0000-0000-00009A000000}"/>
    <cellStyle name="강조색3 3" xfId="135" xr:uid="{00000000-0005-0000-0000-00009B000000}"/>
    <cellStyle name="강조색4 2" xfId="136" xr:uid="{00000000-0005-0000-0000-00009C000000}"/>
    <cellStyle name="강조색4 2 2" xfId="137" xr:uid="{00000000-0005-0000-0000-00009D000000}"/>
    <cellStyle name="강조색4 2 3" xfId="138" xr:uid="{00000000-0005-0000-0000-00009E000000}"/>
    <cellStyle name="강조색4 3" xfId="139" xr:uid="{00000000-0005-0000-0000-00009F000000}"/>
    <cellStyle name="강조색5 2" xfId="140" xr:uid="{00000000-0005-0000-0000-0000A0000000}"/>
    <cellStyle name="강조색5 2 2" xfId="141" xr:uid="{00000000-0005-0000-0000-0000A1000000}"/>
    <cellStyle name="강조색5 2 3" xfId="142" xr:uid="{00000000-0005-0000-0000-0000A2000000}"/>
    <cellStyle name="강조색5 3" xfId="143" xr:uid="{00000000-0005-0000-0000-0000A3000000}"/>
    <cellStyle name="강조색6 2" xfId="144" xr:uid="{00000000-0005-0000-0000-0000A4000000}"/>
    <cellStyle name="강조색6 2 2" xfId="145" xr:uid="{00000000-0005-0000-0000-0000A5000000}"/>
    <cellStyle name="강조색6 2 3" xfId="146" xr:uid="{00000000-0005-0000-0000-0000A6000000}"/>
    <cellStyle name="강조색6 3" xfId="147" xr:uid="{00000000-0005-0000-0000-0000A7000000}"/>
    <cellStyle name="경고문 2" xfId="148" xr:uid="{00000000-0005-0000-0000-0000A8000000}"/>
    <cellStyle name="경고문 2 2" xfId="149" xr:uid="{00000000-0005-0000-0000-0000A9000000}"/>
    <cellStyle name="경고문 2 3" xfId="150" xr:uid="{00000000-0005-0000-0000-0000AA000000}"/>
    <cellStyle name="경고문 3" xfId="151" xr:uid="{00000000-0005-0000-0000-0000AB000000}"/>
    <cellStyle name="계산 2" xfId="152" xr:uid="{00000000-0005-0000-0000-0000AC000000}"/>
    <cellStyle name="계산 2 2" xfId="153" xr:uid="{00000000-0005-0000-0000-0000AD000000}"/>
    <cellStyle name="계산 2 3" xfId="154" xr:uid="{00000000-0005-0000-0000-0000AE000000}"/>
    <cellStyle name="계산 3" xfId="155" xr:uid="{00000000-0005-0000-0000-0000AF000000}"/>
    <cellStyle name="나쁨" xfId="1" builtinId="27"/>
    <cellStyle name="나쁨 2" xfId="157" xr:uid="{00000000-0005-0000-0000-0000B1000000}"/>
    <cellStyle name="나쁨 3" xfId="158" xr:uid="{00000000-0005-0000-0000-0000B2000000}"/>
    <cellStyle name="나쁨 3 2" xfId="159" xr:uid="{00000000-0005-0000-0000-0000B3000000}"/>
    <cellStyle name="나쁨 3 3" xfId="160" xr:uid="{00000000-0005-0000-0000-0000B4000000}"/>
    <cellStyle name="나쁨 4" xfId="161" xr:uid="{00000000-0005-0000-0000-0000B5000000}"/>
    <cellStyle name="나쁨 5" xfId="156" xr:uid="{00000000-0005-0000-0000-0000B6000000}"/>
    <cellStyle name="나쁨 6" xfId="227" xr:uid="{00000000-0005-0000-0000-0000B7000000}"/>
    <cellStyle name="나쁨 7" xfId="228" xr:uid="{00000000-0005-0000-0000-0000B8000000}"/>
    <cellStyle name="나쁨 8" xfId="229" xr:uid="{00000000-0005-0000-0000-0000B9000000}"/>
    <cellStyle name="메모 2" xfId="162" xr:uid="{00000000-0005-0000-0000-0000BA000000}"/>
    <cellStyle name="메모 2 2" xfId="163" xr:uid="{00000000-0005-0000-0000-0000BB000000}"/>
    <cellStyle name="메모 2 3" xfId="164" xr:uid="{00000000-0005-0000-0000-0000BC000000}"/>
    <cellStyle name="메모 3" xfId="165" xr:uid="{00000000-0005-0000-0000-0000BD000000}"/>
    <cellStyle name="보통 2" xfId="166" xr:uid="{00000000-0005-0000-0000-0000BE000000}"/>
    <cellStyle name="보통 2 2" xfId="167" xr:uid="{00000000-0005-0000-0000-0000BF000000}"/>
    <cellStyle name="보통 2 3" xfId="168" xr:uid="{00000000-0005-0000-0000-0000C0000000}"/>
    <cellStyle name="보통 3" xfId="169" xr:uid="{00000000-0005-0000-0000-0000C1000000}"/>
    <cellStyle name="설명 텍스트 2" xfId="170" xr:uid="{00000000-0005-0000-0000-0000C2000000}"/>
    <cellStyle name="설명 텍스트 2 2" xfId="171" xr:uid="{00000000-0005-0000-0000-0000C3000000}"/>
    <cellStyle name="설명 텍스트 2 3" xfId="172" xr:uid="{00000000-0005-0000-0000-0000C4000000}"/>
    <cellStyle name="설명 텍스트 3" xfId="173" xr:uid="{00000000-0005-0000-0000-0000C5000000}"/>
    <cellStyle name="셀 확인 2" xfId="174" xr:uid="{00000000-0005-0000-0000-0000C6000000}"/>
    <cellStyle name="셀 확인 2 2" xfId="175" xr:uid="{00000000-0005-0000-0000-0000C7000000}"/>
    <cellStyle name="셀 확인 2 3" xfId="176" xr:uid="{00000000-0005-0000-0000-0000C8000000}"/>
    <cellStyle name="셀 확인 3" xfId="177" xr:uid="{00000000-0005-0000-0000-0000C9000000}"/>
    <cellStyle name="쉼표 [0]" xfId="272" builtinId="6"/>
    <cellStyle name="연결된 셀 2" xfId="178" xr:uid="{00000000-0005-0000-0000-0000CA000000}"/>
    <cellStyle name="연결된 셀 2 2" xfId="179" xr:uid="{00000000-0005-0000-0000-0000CB000000}"/>
    <cellStyle name="연결된 셀 2 3" xfId="180" xr:uid="{00000000-0005-0000-0000-0000CC000000}"/>
    <cellStyle name="연결된 셀 3" xfId="181" xr:uid="{00000000-0005-0000-0000-0000CD000000}"/>
    <cellStyle name="요약 2" xfId="182" xr:uid="{00000000-0005-0000-0000-0000CE000000}"/>
    <cellStyle name="요약 2 2" xfId="183" xr:uid="{00000000-0005-0000-0000-0000CF000000}"/>
    <cellStyle name="요약 2 3" xfId="184" xr:uid="{00000000-0005-0000-0000-0000D0000000}"/>
    <cellStyle name="요약 3" xfId="185" xr:uid="{00000000-0005-0000-0000-0000D1000000}"/>
    <cellStyle name="입력 2" xfId="186" xr:uid="{00000000-0005-0000-0000-0000D2000000}"/>
    <cellStyle name="입력 2 2" xfId="187" xr:uid="{00000000-0005-0000-0000-0000D3000000}"/>
    <cellStyle name="입력 2 3" xfId="188" xr:uid="{00000000-0005-0000-0000-0000D4000000}"/>
    <cellStyle name="입력 3" xfId="189" xr:uid="{00000000-0005-0000-0000-0000D5000000}"/>
    <cellStyle name="제목 1 2" xfId="190" xr:uid="{00000000-0005-0000-0000-0000D6000000}"/>
    <cellStyle name="제목 1 2 2" xfId="191" xr:uid="{00000000-0005-0000-0000-0000D7000000}"/>
    <cellStyle name="제목 1 2 3" xfId="192" xr:uid="{00000000-0005-0000-0000-0000D8000000}"/>
    <cellStyle name="제목 1 3" xfId="193" xr:uid="{00000000-0005-0000-0000-0000D9000000}"/>
    <cellStyle name="제목 2 2" xfId="194" xr:uid="{00000000-0005-0000-0000-0000DA000000}"/>
    <cellStyle name="제목 2 2 2" xfId="195" xr:uid="{00000000-0005-0000-0000-0000DB000000}"/>
    <cellStyle name="제목 2 2 3" xfId="196" xr:uid="{00000000-0005-0000-0000-0000DC000000}"/>
    <cellStyle name="제목 2 3" xfId="197" xr:uid="{00000000-0005-0000-0000-0000DD000000}"/>
    <cellStyle name="제목 3 2" xfId="198" xr:uid="{00000000-0005-0000-0000-0000DE000000}"/>
    <cellStyle name="제목 3 2 2" xfId="199" xr:uid="{00000000-0005-0000-0000-0000DF000000}"/>
    <cellStyle name="제목 3 2 3" xfId="200" xr:uid="{00000000-0005-0000-0000-0000E0000000}"/>
    <cellStyle name="제목 3 3" xfId="201" xr:uid="{00000000-0005-0000-0000-0000E1000000}"/>
    <cellStyle name="제목 4 2" xfId="202" xr:uid="{00000000-0005-0000-0000-0000E2000000}"/>
    <cellStyle name="제목 4 2 2" xfId="203" xr:uid="{00000000-0005-0000-0000-0000E3000000}"/>
    <cellStyle name="제목 4 2 3" xfId="204" xr:uid="{00000000-0005-0000-0000-0000E4000000}"/>
    <cellStyle name="제목 4 3" xfId="205" xr:uid="{00000000-0005-0000-0000-0000E5000000}"/>
    <cellStyle name="제목 5" xfId="206" xr:uid="{00000000-0005-0000-0000-0000E6000000}"/>
    <cellStyle name="제목 5 2" xfId="207" xr:uid="{00000000-0005-0000-0000-0000E7000000}"/>
    <cellStyle name="제목 5 3" xfId="208" xr:uid="{00000000-0005-0000-0000-0000E8000000}"/>
    <cellStyle name="제목 6" xfId="209" xr:uid="{00000000-0005-0000-0000-0000E9000000}"/>
    <cellStyle name="좋음 2" xfId="210" xr:uid="{00000000-0005-0000-0000-0000EA000000}"/>
    <cellStyle name="좋음 2 2" xfId="211" xr:uid="{00000000-0005-0000-0000-0000EB000000}"/>
    <cellStyle name="좋음 2 3" xfId="212" xr:uid="{00000000-0005-0000-0000-0000EC000000}"/>
    <cellStyle name="좋음 3" xfId="213" xr:uid="{00000000-0005-0000-0000-0000ED000000}"/>
    <cellStyle name="출력 2" xfId="214" xr:uid="{00000000-0005-0000-0000-0000EE000000}"/>
    <cellStyle name="출력 2 2" xfId="215" xr:uid="{00000000-0005-0000-0000-0000EF000000}"/>
    <cellStyle name="출력 2 3" xfId="216" xr:uid="{00000000-0005-0000-0000-0000F0000000}"/>
    <cellStyle name="출력 3" xfId="217" xr:uid="{00000000-0005-0000-0000-0000F1000000}"/>
    <cellStyle name="통화 [0] 2" xfId="219" xr:uid="{00000000-0005-0000-0000-0000F2000000}"/>
    <cellStyle name="통화 [0] 3" xfId="218" xr:uid="{00000000-0005-0000-0000-0000F3000000}"/>
    <cellStyle name="표준" xfId="0" builtinId="0"/>
    <cellStyle name="표준 10" xfId="258" xr:uid="{00000000-0005-0000-0000-0000F5000000}"/>
    <cellStyle name="표준 11" xfId="259" xr:uid="{00000000-0005-0000-0000-0000F6000000}"/>
    <cellStyle name="표준 2" xfId="44" xr:uid="{00000000-0005-0000-0000-0000F7000000}"/>
    <cellStyle name="표준 2 2" xfId="220" xr:uid="{00000000-0005-0000-0000-0000F8000000}"/>
    <cellStyle name="표준 3" xfId="3" xr:uid="{00000000-0005-0000-0000-0000F9000000}"/>
    <cellStyle name="표준 3 2" xfId="222" xr:uid="{00000000-0005-0000-0000-0000FA000000}"/>
    <cellStyle name="표준 3 3" xfId="223" xr:uid="{00000000-0005-0000-0000-0000FB000000}"/>
    <cellStyle name="표준 3 4" xfId="221" xr:uid="{00000000-0005-0000-0000-0000FC000000}"/>
    <cellStyle name="표준 4" xfId="224" xr:uid="{00000000-0005-0000-0000-0000FD000000}"/>
    <cellStyle name="표준 5" xfId="2" xr:uid="{00000000-0005-0000-0000-0000FE000000}"/>
    <cellStyle name="표준 6" xfId="225" xr:uid="{00000000-0005-0000-0000-0000FF000000}"/>
    <cellStyle name="표준 7" xfId="226" xr:uid="{00000000-0005-0000-0000-000000010000}"/>
    <cellStyle name="표준 8" xfId="51" xr:uid="{00000000-0005-0000-0000-000001010000}"/>
    <cellStyle name="표준 9" xfId="256" xr:uid="{00000000-0005-0000-0000-000002010000}"/>
    <cellStyle name="표준_B.산업재해와산재보험" xfId="269" xr:uid="{00000000-0005-0000-0000-000003010000}"/>
    <cellStyle name="표준_C.재해사업장" xfId="257" xr:uid="{00000000-0005-0000-0000-000004010000}"/>
    <cellStyle name="표준_D.현재경제활동판별" xfId="264" xr:uid="{00000000-0005-0000-0000-000005010000}"/>
    <cellStyle name="표준_E1.원직장복귀자" xfId="262" xr:uid="{00000000-0005-0000-0000-000006010000}"/>
    <cellStyle name="표준_E2.재취업자" xfId="260" xr:uid="{00000000-0005-0000-0000-000007010000}"/>
    <cellStyle name="표준_E3.자영업자" xfId="261" xr:uid="{00000000-0005-0000-0000-000008010000}"/>
    <cellStyle name="표준_E4.무급가족종사자" xfId="263" xr:uid="{00000000-0005-0000-0000-000009010000}"/>
    <cellStyle name="표준_E5.실업자" xfId="266" xr:uid="{00000000-0005-0000-0000-00000A010000}"/>
    <cellStyle name="표준_E6.비경제활동인구" xfId="265" xr:uid="{00000000-0005-0000-0000-00000B010000}"/>
    <cellStyle name="표준_F.일자리 이력" xfId="270" xr:uid="{00000000-0005-0000-0000-00000C010000}"/>
    <cellStyle name="표준_G.건강과 생활" xfId="268" xr:uid="{00000000-0005-0000-0000-00000D010000}"/>
    <cellStyle name="표준_H. 개인소득" xfId="271" xr:uid="{00000000-0005-0000-0000-00000E010000}"/>
    <cellStyle name="표준_I. 가구 일반사항" xfId="267" xr:uid="{00000000-0005-0000-0000-00000F010000}"/>
  </cellStyles>
  <dxfs count="0"/>
  <tableStyles count="0" defaultTableStyle="TableStyleMedium9" defaultPivotStyle="PivotStyleLight16"/>
  <colors>
    <mruColors>
      <color rgb="FFFFE7E7"/>
      <color rgb="FFFF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B1:L19"/>
  <sheetViews>
    <sheetView tabSelected="1" zoomScale="85" zoomScaleNormal="85" workbookViewId="0">
      <selection activeCell="B12" sqref="B12:L12"/>
    </sheetView>
  </sheetViews>
  <sheetFormatPr defaultRowHeight="17"/>
  <sheetData>
    <row r="1" spans="2:12" s="123" customFormat="1"/>
    <row r="11" spans="2:12" ht="17.5" thickBot="1"/>
    <row r="12" spans="2:12" ht="90" customHeight="1" thickBot="1">
      <c r="B12" s="253" t="s">
        <v>286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5"/>
    </row>
    <row r="16" spans="2:12">
      <c r="B16" s="165" t="s">
        <v>4632</v>
      </c>
    </row>
    <row r="17" spans="2:3">
      <c r="B17" s="252" t="s">
        <v>4633</v>
      </c>
    </row>
    <row r="18" spans="2:3">
      <c r="B18" s="252" t="s">
        <v>4634</v>
      </c>
      <c r="C18" s="165"/>
    </row>
    <row r="19" spans="2:3">
      <c r="B19" s="252"/>
    </row>
  </sheetData>
  <mergeCells count="1">
    <mergeCell ref="B12:L12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8"/>
    <pageSetUpPr fitToPage="1"/>
  </sheetPr>
  <dimension ref="A1:N414"/>
  <sheetViews>
    <sheetView showGridLines="0" zoomScaleNormal="100" workbookViewId="0">
      <pane ySplit="1" topLeftCell="A2" activePane="bottomLeft" state="frozen"/>
      <selection sqref="A1:XFD1"/>
      <selection pane="bottomLeft"/>
    </sheetView>
  </sheetViews>
  <sheetFormatPr defaultRowHeight="20.149999999999999" customHeight="1"/>
  <cols>
    <col min="1" max="1" width="16.08203125" style="22" bestFit="1" customWidth="1"/>
    <col min="2" max="2" width="56.58203125" style="22" bestFit="1" customWidth="1"/>
    <col min="3" max="3" width="23.5" style="22" customWidth="1"/>
    <col min="4" max="4" width="7.33203125" style="20" customWidth="1"/>
    <col min="5" max="5" width="53.75" style="19" customWidth="1"/>
    <col min="6" max="6" width="10.25" style="20" customWidth="1"/>
    <col min="7" max="8" width="9" style="24"/>
  </cols>
  <sheetData>
    <row r="1" spans="1:14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52" t="s">
        <v>417</v>
      </c>
    </row>
    <row r="2" spans="1:14" ht="17">
      <c r="A2" s="46" t="s">
        <v>2487</v>
      </c>
      <c r="B2" s="40" t="s">
        <v>1033</v>
      </c>
      <c r="C2" s="40" t="s">
        <v>2568</v>
      </c>
      <c r="D2" s="39"/>
      <c r="E2" s="37"/>
      <c r="F2" s="37"/>
      <c r="G2" s="128">
        <v>5</v>
      </c>
      <c r="H2" s="45"/>
    </row>
    <row r="3" spans="1:14" ht="17">
      <c r="A3" s="46" t="s">
        <v>2488</v>
      </c>
      <c r="B3" s="40" t="s">
        <v>1035</v>
      </c>
      <c r="C3" s="40" t="s">
        <v>2568</v>
      </c>
      <c r="D3" s="39"/>
      <c r="E3" s="37"/>
      <c r="F3" s="37"/>
      <c r="G3" s="128">
        <v>4</v>
      </c>
      <c r="H3" s="45"/>
    </row>
    <row r="4" spans="1:14" ht="20.149999999999999" customHeight="1">
      <c r="A4" s="308" t="s">
        <v>4175</v>
      </c>
      <c r="B4" s="297" t="s">
        <v>4509</v>
      </c>
      <c r="C4" s="297" t="s">
        <v>2046</v>
      </c>
      <c r="D4" s="148"/>
      <c r="E4" s="149"/>
      <c r="F4" s="148"/>
      <c r="G4" s="150">
        <v>5</v>
      </c>
      <c r="H4" s="151"/>
      <c r="M4" s="137"/>
    </row>
    <row r="5" spans="1:14" ht="20.149999999999999" customHeight="1">
      <c r="A5" s="306"/>
      <c r="B5" s="298"/>
      <c r="C5" s="298"/>
      <c r="D5" s="148">
        <v>1</v>
      </c>
      <c r="E5" s="149" t="s">
        <v>4144</v>
      </c>
      <c r="F5" s="148"/>
      <c r="G5" s="150">
        <v>1</v>
      </c>
      <c r="H5" s="151">
        <v>20</v>
      </c>
      <c r="M5" s="137"/>
      <c r="N5" s="136"/>
    </row>
    <row r="6" spans="1:14" ht="20.149999999999999" customHeight="1">
      <c r="A6" s="306"/>
      <c r="B6" s="298"/>
      <c r="C6" s="298"/>
      <c r="D6" s="148">
        <v>2</v>
      </c>
      <c r="E6" s="149" t="s">
        <v>4139</v>
      </c>
      <c r="F6" s="148"/>
      <c r="G6" s="150"/>
      <c r="H6" s="151" t="s">
        <v>4172</v>
      </c>
      <c r="M6" s="137"/>
      <c r="N6" s="136"/>
    </row>
    <row r="7" spans="1:14" ht="20.149999999999999" customHeight="1">
      <c r="A7" s="306"/>
      <c r="B7" s="298"/>
      <c r="C7" s="298"/>
      <c r="D7" s="148">
        <v>3</v>
      </c>
      <c r="E7" s="149" t="s">
        <v>4140</v>
      </c>
      <c r="F7" s="148"/>
      <c r="G7" s="150">
        <v>1</v>
      </c>
      <c r="H7" s="151">
        <v>20</v>
      </c>
      <c r="M7" s="137"/>
      <c r="N7" s="136"/>
    </row>
    <row r="8" spans="1:14" ht="20.149999999999999" customHeight="1">
      <c r="A8" s="306"/>
      <c r="B8" s="298"/>
      <c r="C8" s="298"/>
      <c r="D8" s="148">
        <v>4</v>
      </c>
      <c r="E8" s="149" t="s">
        <v>4145</v>
      </c>
      <c r="F8" s="148"/>
      <c r="G8" s="150"/>
      <c r="H8" s="151" t="s">
        <v>4172</v>
      </c>
      <c r="M8" s="137"/>
      <c r="N8" s="136"/>
    </row>
    <row r="9" spans="1:14" ht="20.149999999999999" customHeight="1">
      <c r="A9" s="306"/>
      <c r="B9" s="298"/>
      <c r="C9" s="298"/>
      <c r="D9" s="148">
        <v>5</v>
      </c>
      <c r="E9" s="149" t="s">
        <v>4146</v>
      </c>
      <c r="F9" s="148"/>
      <c r="G9" s="150"/>
      <c r="H9" s="151" t="s">
        <v>4172</v>
      </c>
      <c r="M9" s="137"/>
      <c r="N9" s="136"/>
    </row>
    <row r="10" spans="1:14" ht="20.149999999999999" customHeight="1">
      <c r="A10" s="306"/>
      <c r="B10" s="298"/>
      <c r="C10" s="298"/>
      <c r="D10" s="148">
        <v>6</v>
      </c>
      <c r="E10" s="149" t="s">
        <v>4141</v>
      </c>
      <c r="F10" s="148"/>
      <c r="G10" s="150"/>
      <c r="H10" s="151" t="s">
        <v>4172</v>
      </c>
      <c r="M10" s="137"/>
      <c r="N10" s="136"/>
    </row>
    <row r="11" spans="1:14" ht="20.149999999999999" customHeight="1">
      <c r="A11" s="306"/>
      <c r="B11" s="298"/>
      <c r="C11" s="298"/>
      <c r="D11" s="148">
        <v>7</v>
      </c>
      <c r="E11" s="149" t="s">
        <v>4147</v>
      </c>
      <c r="F11" s="148"/>
      <c r="G11" s="150">
        <v>1</v>
      </c>
      <c r="H11" s="151">
        <v>20</v>
      </c>
      <c r="M11" s="137"/>
      <c r="N11" s="136"/>
    </row>
    <row r="12" spans="1:14" ht="20.149999999999999" customHeight="1">
      <c r="A12" s="306"/>
      <c r="B12" s="298"/>
      <c r="C12" s="298"/>
      <c r="D12" s="148">
        <v>8</v>
      </c>
      <c r="E12" s="149" t="s">
        <v>4148</v>
      </c>
      <c r="F12" s="148"/>
      <c r="G12" s="150"/>
      <c r="H12" s="151" t="s">
        <v>4172</v>
      </c>
      <c r="M12" s="137"/>
      <c r="N12" s="136"/>
    </row>
    <row r="13" spans="1:14" ht="20.149999999999999" customHeight="1">
      <c r="A13" s="306"/>
      <c r="B13" s="298"/>
      <c r="C13" s="298"/>
      <c r="D13" s="148">
        <v>9</v>
      </c>
      <c r="E13" s="149" t="s">
        <v>4149</v>
      </c>
      <c r="F13" s="148"/>
      <c r="G13" s="150">
        <v>2</v>
      </c>
      <c r="H13" s="151">
        <v>40</v>
      </c>
      <c r="M13" s="137"/>
      <c r="N13" s="136"/>
    </row>
    <row r="14" spans="1:14" ht="20.149999999999999" customHeight="1">
      <c r="A14" s="306"/>
      <c r="B14" s="298"/>
      <c r="C14" s="298"/>
      <c r="D14" s="148">
        <v>10</v>
      </c>
      <c r="E14" s="149" t="s">
        <v>4142</v>
      </c>
      <c r="F14" s="148"/>
      <c r="G14" s="150"/>
      <c r="H14" s="151" t="s">
        <v>4172</v>
      </c>
      <c r="M14" s="137"/>
      <c r="N14" s="136"/>
    </row>
    <row r="15" spans="1:14" ht="20.149999999999999" customHeight="1">
      <c r="A15" s="306"/>
      <c r="B15" s="298"/>
      <c r="C15" s="298"/>
      <c r="D15" s="148">
        <v>11</v>
      </c>
      <c r="E15" s="149" t="s">
        <v>4150</v>
      </c>
      <c r="F15" s="148"/>
      <c r="G15" s="150"/>
      <c r="H15" s="151" t="s">
        <v>4172</v>
      </c>
      <c r="M15" s="137"/>
      <c r="N15" s="136"/>
    </row>
    <row r="16" spans="1:14" ht="20.149999999999999" customHeight="1">
      <c r="A16" s="306"/>
      <c r="B16" s="298"/>
      <c r="C16" s="298"/>
      <c r="D16" s="148">
        <v>12</v>
      </c>
      <c r="E16" s="149" t="s">
        <v>4143</v>
      </c>
      <c r="F16" s="148"/>
      <c r="G16" s="150"/>
      <c r="H16" s="151" t="s">
        <v>4172</v>
      </c>
      <c r="M16" s="137"/>
      <c r="N16" s="136"/>
    </row>
    <row r="17" spans="1:14" ht="20.149999999999999" customHeight="1">
      <c r="A17" s="306"/>
      <c r="B17" s="298"/>
      <c r="C17" s="298"/>
      <c r="D17" s="148">
        <v>13</v>
      </c>
      <c r="E17" s="149" t="s">
        <v>4151</v>
      </c>
      <c r="F17" s="148"/>
      <c r="G17" s="150"/>
      <c r="H17" s="151" t="s">
        <v>4172</v>
      </c>
      <c r="M17" s="137"/>
      <c r="N17" s="136"/>
    </row>
    <row r="18" spans="1:14" ht="20.149999999999999" customHeight="1">
      <c r="A18" s="306"/>
      <c r="B18" s="298"/>
      <c r="C18" s="298"/>
      <c r="D18" s="148">
        <v>14</v>
      </c>
      <c r="E18" s="149" t="s">
        <v>4152</v>
      </c>
      <c r="F18" s="148"/>
      <c r="G18" s="150"/>
      <c r="H18" s="151" t="s">
        <v>4172</v>
      </c>
      <c r="M18" s="137"/>
      <c r="N18" s="136"/>
    </row>
    <row r="19" spans="1:14" ht="20.149999999999999" customHeight="1">
      <c r="A19" s="306"/>
      <c r="B19" s="298"/>
      <c r="C19" s="298"/>
      <c r="D19" s="148">
        <v>15</v>
      </c>
      <c r="E19" s="149" t="s">
        <v>4153</v>
      </c>
      <c r="F19" s="148"/>
      <c r="G19" s="150"/>
      <c r="H19" s="151" t="s">
        <v>4172</v>
      </c>
      <c r="M19" s="137"/>
      <c r="N19" s="136"/>
    </row>
    <row r="20" spans="1:14" ht="20.149999999999999" customHeight="1">
      <c r="A20" s="306"/>
      <c r="B20" s="298"/>
      <c r="C20" s="298"/>
      <c r="D20" s="148">
        <v>16</v>
      </c>
      <c r="E20" s="149" t="s">
        <v>4154</v>
      </c>
      <c r="F20" s="148"/>
      <c r="G20" s="150"/>
      <c r="H20" s="151" t="s">
        <v>4172</v>
      </c>
      <c r="M20" s="137"/>
      <c r="N20" s="136"/>
    </row>
    <row r="21" spans="1:14" ht="20.149999999999999" customHeight="1">
      <c r="A21" s="306"/>
      <c r="B21" s="298"/>
      <c r="C21" s="298"/>
      <c r="D21" s="148">
        <v>17</v>
      </c>
      <c r="E21" s="149" t="s">
        <v>4155</v>
      </c>
      <c r="F21" s="148"/>
      <c r="G21" s="150"/>
      <c r="H21" s="151" t="s">
        <v>4172</v>
      </c>
      <c r="M21" s="137"/>
      <c r="N21" s="136"/>
    </row>
    <row r="22" spans="1:14" ht="20.149999999999999" customHeight="1">
      <c r="A22" s="306"/>
      <c r="B22" s="298"/>
      <c r="C22" s="298"/>
      <c r="D22" s="148">
        <v>18</v>
      </c>
      <c r="E22" s="149" t="s">
        <v>4156</v>
      </c>
      <c r="F22" s="148"/>
      <c r="G22" s="150"/>
      <c r="H22" s="151" t="s">
        <v>4172</v>
      </c>
      <c r="M22" s="137"/>
      <c r="N22" s="136"/>
    </row>
    <row r="23" spans="1:14" ht="20.149999999999999" customHeight="1">
      <c r="A23" s="306"/>
      <c r="B23" s="298"/>
      <c r="C23" s="298"/>
      <c r="D23" s="148">
        <v>19</v>
      </c>
      <c r="E23" s="149" t="s">
        <v>4157</v>
      </c>
      <c r="F23" s="148"/>
      <c r="G23" s="150"/>
      <c r="H23" s="151" t="s">
        <v>4172</v>
      </c>
      <c r="N23" s="136"/>
    </row>
    <row r="24" spans="1:14" ht="20.149999999999999" customHeight="1">
      <c r="A24" s="306"/>
      <c r="B24" s="298"/>
      <c r="C24" s="298"/>
      <c r="D24" s="148">
        <v>20</v>
      </c>
      <c r="E24" s="149" t="s">
        <v>4158</v>
      </c>
      <c r="F24" s="148"/>
      <c r="G24" s="150"/>
      <c r="H24" s="151" t="s">
        <v>4172</v>
      </c>
      <c r="N24" s="136"/>
    </row>
    <row r="25" spans="1:14" ht="20.149999999999999" customHeight="1">
      <c r="A25" s="307"/>
      <c r="B25" s="299"/>
      <c r="C25" s="299"/>
      <c r="D25" s="148">
        <v>21</v>
      </c>
      <c r="E25" s="149" t="s">
        <v>4159</v>
      </c>
      <c r="F25" s="148"/>
      <c r="G25" s="150"/>
      <c r="H25" s="151" t="s">
        <v>4172</v>
      </c>
      <c r="M25" s="147"/>
      <c r="N25" s="136"/>
    </row>
    <row r="26" spans="1:14" ht="20.149999999999999" customHeight="1">
      <c r="A26" s="308" t="s">
        <v>4176</v>
      </c>
      <c r="B26" s="297" t="s">
        <v>4510</v>
      </c>
      <c r="C26" s="297" t="s">
        <v>2046</v>
      </c>
      <c r="D26" s="148"/>
      <c r="E26" s="149"/>
      <c r="F26" s="148"/>
      <c r="G26" s="150">
        <v>5</v>
      </c>
      <c r="H26" s="151"/>
      <c r="M26" s="147"/>
    </row>
    <row r="27" spans="1:14" ht="20.149999999999999" customHeight="1">
      <c r="A27" s="306"/>
      <c r="B27" s="298"/>
      <c r="C27" s="298"/>
      <c r="D27" s="218">
        <v>1</v>
      </c>
      <c r="E27" s="149" t="s">
        <v>4184</v>
      </c>
      <c r="F27" s="148"/>
      <c r="G27" s="150">
        <v>1</v>
      </c>
      <c r="H27" s="151">
        <v>20</v>
      </c>
      <c r="I27" s="165"/>
      <c r="J27" s="165"/>
      <c r="K27" s="165"/>
      <c r="L27" s="165"/>
      <c r="M27" s="147"/>
    </row>
    <row r="28" spans="1:14" ht="20.149999999999999" customHeight="1">
      <c r="A28" s="306"/>
      <c r="B28" s="298"/>
      <c r="C28" s="298"/>
      <c r="D28" s="218">
        <v>2</v>
      </c>
      <c r="E28" s="149" t="s">
        <v>4185</v>
      </c>
      <c r="F28" s="148"/>
      <c r="G28" s="150"/>
      <c r="H28" s="151" t="s">
        <v>4319</v>
      </c>
      <c r="I28" s="165"/>
      <c r="J28" s="165"/>
      <c r="K28" s="165"/>
      <c r="L28" s="165"/>
      <c r="M28" s="147"/>
    </row>
    <row r="29" spans="1:14" ht="20.149999999999999" customHeight="1">
      <c r="A29" s="306"/>
      <c r="B29" s="298"/>
      <c r="C29" s="298"/>
      <c r="D29" s="218">
        <v>3</v>
      </c>
      <c r="E29" s="149" t="s">
        <v>4186</v>
      </c>
      <c r="F29" s="148"/>
      <c r="G29" s="150"/>
      <c r="H29" s="151" t="s">
        <v>4319</v>
      </c>
      <c r="I29" s="165"/>
      <c r="J29" s="165"/>
      <c r="K29" s="165"/>
      <c r="L29" s="165"/>
      <c r="M29" s="147"/>
    </row>
    <row r="30" spans="1:14" ht="20.149999999999999" customHeight="1">
      <c r="A30" s="306"/>
      <c r="B30" s="298"/>
      <c r="C30" s="298"/>
      <c r="D30" s="218">
        <v>5</v>
      </c>
      <c r="E30" s="149" t="s">
        <v>4187</v>
      </c>
      <c r="F30" s="148"/>
      <c r="G30" s="150"/>
      <c r="H30" s="151" t="s">
        <v>4319</v>
      </c>
      <c r="I30" s="165"/>
      <c r="J30" s="165"/>
      <c r="K30" s="165"/>
      <c r="L30" s="165"/>
      <c r="M30" s="147"/>
    </row>
    <row r="31" spans="1:14" ht="20.149999999999999" customHeight="1">
      <c r="A31" s="306"/>
      <c r="B31" s="298"/>
      <c r="C31" s="298"/>
      <c r="D31" s="218">
        <v>6</v>
      </c>
      <c r="E31" s="149" t="s">
        <v>4188</v>
      </c>
      <c r="F31" s="148"/>
      <c r="G31" s="150"/>
      <c r="H31" s="151" t="s">
        <v>4319</v>
      </c>
      <c r="I31" s="165"/>
      <c r="J31" s="165"/>
      <c r="K31" s="165"/>
      <c r="L31" s="165"/>
      <c r="M31" s="147"/>
    </row>
    <row r="32" spans="1:14" ht="20.149999999999999" customHeight="1">
      <c r="A32" s="306"/>
      <c r="B32" s="298"/>
      <c r="C32" s="298"/>
      <c r="D32" s="218">
        <v>7</v>
      </c>
      <c r="E32" s="149" t="s">
        <v>4189</v>
      </c>
      <c r="F32" s="148"/>
      <c r="G32" s="150"/>
      <c r="H32" s="151" t="s">
        <v>4319</v>
      </c>
      <c r="I32" s="165"/>
      <c r="J32" s="165"/>
      <c r="K32" s="165"/>
      <c r="L32" s="165"/>
      <c r="M32" s="147"/>
    </row>
    <row r="33" spans="1:13" ht="20.149999999999999" customHeight="1">
      <c r="A33" s="306"/>
      <c r="B33" s="298"/>
      <c r="C33" s="298"/>
      <c r="D33" s="218">
        <v>8</v>
      </c>
      <c r="E33" s="149" t="s">
        <v>4190</v>
      </c>
      <c r="F33" s="148"/>
      <c r="G33" s="150"/>
      <c r="H33" s="151" t="s">
        <v>4319</v>
      </c>
      <c r="I33" s="165"/>
      <c r="J33" s="165"/>
      <c r="K33" s="165"/>
      <c r="L33" s="165"/>
      <c r="M33" s="147"/>
    </row>
    <row r="34" spans="1:13" ht="20.149999999999999" customHeight="1">
      <c r="A34" s="306"/>
      <c r="B34" s="298"/>
      <c r="C34" s="298"/>
      <c r="D34" s="218">
        <v>10</v>
      </c>
      <c r="E34" s="149" t="s">
        <v>4191</v>
      </c>
      <c r="F34" s="148"/>
      <c r="G34" s="150"/>
      <c r="H34" s="151" t="s">
        <v>4319</v>
      </c>
      <c r="I34" s="165"/>
      <c r="J34" s="165"/>
      <c r="K34" s="165"/>
      <c r="L34" s="165"/>
      <c r="M34" s="147"/>
    </row>
    <row r="35" spans="1:13" ht="20.149999999999999" customHeight="1">
      <c r="A35" s="306"/>
      <c r="B35" s="298"/>
      <c r="C35" s="298"/>
      <c r="D35" s="218">
        <v>11</v>
      </c>
      <c r="E35" s="149" t="s">
        <v>4192</v>
      </c>
      <c r="F35" s="148"/>
      <c r="G35" s="150"/>
      <c r="H35" s="151" t="s">
        <v>4319</v>
      </c>
      <c r="I35" s="165"/>
      <c r="J35" s="165"/>
      <c r="K35" s="165"/>
      <c r="L35" s="165"/>
      <c r="M35" s="147"/>
    </row>
    <row r="36" spans="1:13" ht="20.149999999999999" customHeight="1">
      <c r="A36" s="306"/>
      <c r="B36" s="298"/>
      <c r="C36" s="298"/>
      <c r="D36" s="218">
        <v>12</v>
      </c>
      <c r="E36" s="149" t="s">
        <v>4193</v>
      </c>
      <c r="F36" s="148"/>
      <c r="G36" s="150"/>
      <c r="H36" s="151" t="s">
        <v>4319</v>
      </c>
      <c r="M36" s="29"/>
    </row>
    <row r="37" spans="1:13" ht="20.149999999999999" customHeight="1">
      <c r="A37" s="306"/>
      <c r="B37" s="298"/>
      <c r="C37" s="298"/>
      <c r="D37" s="218">
        <v>13</v>
      </c>
      <c r="E37" s="149" t="s">
        <v>4194</v>
      </c>
      <c r="F37" s="148"/>
      <c r="G37" s="150">
        <v>1</v>
      </c>
      <c r="H37" s="151">
        <v>20</v>
      </c>
      <c r="M37" s="29"/>
    </row>
    <row r="38" spans="1:13" ht="20.149999999999999" customHeight="1">
      <c r="A38" s="306"/>
      <c r="B38" s="298"/>
      <c r="C38" s="298"/>
      <c r="D38" s="218">
        <v>14</v>
      </c>
      <c r="E38" s="149" t="s">
        <v>4195</v>
      </c>
      <c r="F38" s="148"/>
      <c r="G38" s="150"/>
      <c r="H38" s="151" t="s">
        <v>4319</v>
      </c>
      <c r="M38" s="29"/>
    </row>
    <row r="39" spans="1:13" ht="20.149999999999999" customHeight="1">
      <c r="A39" s="306"/>
      <c r="B39" s="298"/>
      <c r="C39" s="298"/>
      <c r="D39" s="218">
        <v>15</v>
      </c>
      <c r="E39" s="149" t="s">
        <v>4196</v>
      </c>
      <c r="F39" s="148"/>
      <c r="G39" s="150"/>
      <c r="H39" s="151" t="s">
        <v>4319</v>
      </c>
      <c r="M39" s="29"/>
    </row>
    <row r="40" spans="1:13" ht="20.149999999999999" customHeight="1">
      <c r="A40" s="306"/>
      <c r="B40" s="298"/>
      <c r="C40" s="298"/>
      <c r="D40" s="218">
        <v>16</v>
      </c>
      <c r="E40" s="149" t="s">
        <v>4197</v>
      </c>
      <c r="F40" s="148"/>
      <c r="G40" s="150"/>
      <c r="H40" s="151" t="s">
        <v>4319</v>
      </c>
      <c r="M40" s="29"/>
    </row>
    <row r="41" spans="1:13" ht="20.149999999999999" customHeight="1">
      <c r="A41" s="306"/>
      <c r="B41" s="298"/>
      <c r="C41" s="298"/>
      <c r="D41" s="218">
        <v>17</v>
      </c>
      <c r="E41" s="149" t="s">
        <v>4198</v>
      </c>
      <c r="F41" s="148"/>
      <c r="G41" s="150"/>
      <c r="H41" s="151" t="s">
        <v>4319</v>
      </c>
      <c r="M41" s="29"/>
    </row>
    <row r="42" spans="1:13" ht="20.149999999999999" customHeight="1">
      <c r="A42" s="306"/>
      <c r="B42" s="298"/>
      <c r="C42" s="298"/>
      <c r="D42" s="218">
        <v>18</v>
      </c>
      <c r="E42" s="149" t="s">
        <v>4199</v>
      </c>
      <c r="F42" s="148"/>
      <c r="G42" s="150"/>
      <c r="H42" s="151" t="s">
        <v>4319</v>
      </c>
      <c r="M42" s="29"/>
    </row>
    <row r="43" spans="1:13" ht="20.149999999999999" customHeight="1">
      <c r="A43" s="306"/>
      <c r="B43" s="298"/>
      <c r="C43" s="298"/>
      <c r="D43" s="218">
        <v>19</v>
      </c>
      <c r="E43" s="149" t="s">
        <v>4200</v>
      </c>
      <c r="F43" s="148"/>
      <c r="G43" s="150"/>
      <c r="H43" s="151" t="s">
        <v>4319</v>
      </c>
      <c r="M43" s="29"/>
    </row>
    <row r="44" spans="1:13" ht="20.149999999999999" customHeight="1">
      <c r="A44" s="306"/>
      <c r="B44" s="298"/>
      <c r="C44" s="298"/>
      <c r="D44" s="218">
        <v>20</v>
      </c>
      <c r="E44" s="149" t="s">
        <v>4201</v>
      </c>
      <c r="F44" s="148"/>
      <c r="G44" s="150"/>
      <c r="H44" s="151" t="s">
        <v>4319</v>
      </c>
      <c r="M44" s="29"/>
    </row>
    <row r="45" spans="1:13" ht="20.149999999999999" customHeight="1">
      <c r="A45" s="306"/>
      <c r="B45" s="298"/>
      <c r="C45" s="298"/>
      <c r="D45" s="218">
        <v>21</v>
      </c>
      <c r="E45" s="149" t="s">
        <v>4202</v>
      </c>
      <c r="F45" s="148"/>
      <c r="G45" s="150"/>
      <c r="H45" s="151" t="s">
        <v>4319</v>
      </c>
      <c r="M45" s="29"/>
    </row>
    <row r="46" spans="1:13" ht="20.149999999999999" customHeight="1">
      <c r="A46" s="306"/>
      <c r="B46" s="298"/>
      <c r="C46" s="298"/>
      <c r="D46" s="218">
        <v>22</v>
      </c>
      <c r="E46" s="149" t="s">
        <v>4203</v>
      </c>
      <c r="F46" s="148"/>
      <c r="G46" s="150"/>
      <c r="H46" s="151" t="s">
        <v>4319</v>
      </c>
      <c r="M46" s="29"/>
    </row>
    <row r="47" spans="1:13" ht="20.149999999999999" customHeight="1">
      <c r="A47" s="306"/>
      <c r="B47" s="298"/>
      <c r="C47" s="298"/>
      <c r="D47" s="218">
        <v>23</v>
      </c>
      <c r="E47" s="149" t="s">
        <v>4204</v>
      </c>
      <c r="F47" s="148"/>
      <c r="G47" s="150"/>
      <c r="H47" s="151" t="s">
        <v>4319</v>
      </c>
      <c r="M47" s="29"/>
    </row>
    <row r="48" spans="1:13" ht="20.149999999999999" customHeight="1">
      <c r="A48" s="306"/>
      <c r="B48" s="298"/>
      <c r="C48" s="298"/>
      <c r="D48" s="218">
        <v>24</v>
      </c>
      <c r="E48" s="149" t="s">
        <v>4205</v>
      </c>
      <c r="F48" s="148"/>
      <c r="G48" s="150"/>
      <c r="H48" s="151" t="s">
        <v>4319</v>
      </c>
      <c r="M48" s="29"/>
    </row>
    <row r="49" spans="1:13" ht="20.149999999999999" customHeight="1">
      <c r="A49" s="306"/>
      <c r="B49" s="298"/>
      <c r="C49" s="298"/>
      <c r="D49" s="218">
        <v>25</v>
      </c>
      <c r="E49" s="149" t="s">
        <v>4206</v>
      </c>
      <c r="F49" s="148"/>
      <c r="G49" s="150"/>
      <c r="H49" s="151" t="s">
        <v>4319</v>
      </c>
      <c r="M49" s="29"/>
    </row>
    <row r="50" spans="1:13" ht="20.149999999999999" customHeight="1">
      <c r="A50" s="306"/>
      <c r="B50" s="298"/>
      <c r="C50" s="298"/>
      <c r="D50" s="218">
        <v>26</v>
      </c>
      <c r="E50" s="149" t="s">
        <v>4207</v>
      </c>
      <c r="F50" s="148"/>
      <c r="G50" s="150"/>
      <c r="H50" s="151" t="s">
        <v>4319</v>
      </c>
      <c r="M50" s="29"/>
    </row>
    <row r="51" spans="1:13" ht="20.149999999999999" customHeight="1">
      <c r="A51" s="306"/>
      <c r="B51" s="298"/>
      <c r="C51" s="298"/>
      <c r="D51" s="218">
        <v>27</v>
      </c>
      <c r="E51" s="149" t="s">
        <v>4208</v>
      </c>
      <c r="F51" s="148"/>
      <c r="G51" s="150"/>
      <c r="H51" s="151" t="s">
        <v>4319</v>
      </c>
      <c r="M51" s="29"/>
    </row>
    <row r="52" spans="1:13" ht="20.149999999999999" customHeight="1">
      <c r="A52" s="306"/>
      <c r="B52" s="298"/>
      <c r="C52" s="298"/>
      <c r="D52" s="218">
        <v>28</v>
      </c>
      <c r="E52" s="149" t="s">
        <v>4209</v>
      </c>
      <c r="F52" s="148"/>
      <c r="G52" s="150"/>
      <c r="H52" s="151" t="s">
        <v>4319</v>
      </c>
      <c r="M52" s="29"/>
    </row>
    <row r="53" spans="1:13" ht="20.149999999999999" customHeight="1">
      <c r="A53" s="306"/>
      <c r="B53" s="298"/>
      <c r="C53" s="298"/>
      <c r="D53" s="218">
        <v>29</v>
      </c>
      <c r="E53" s="149" t="s">
        <v>4210</v>
      </c>
      <c r="F53" s="148"/>
      <c r="G53" s="150"/>
      <c r="H53" s="151" t="s">
        <v>4319</v>
      </c>
      <c r="M53" s="29"/>
    </row>
    <row r="54" spans="1:13" ht="20.149999999999999" customHeight="1">
      <c r="A54" s="306"/>
      <c r="B54" s="298"/>
      <c r="C54" s="298"/>
      <c r="D54" s="218">
        <v>30</v>
      </c>
      <c r="E54" s="149" t="s">
        <v>4211</v>
      </c>
      <c r="F54" s="148"/>
      <c r="G54" s="150"/>
      <c r="H54" s="151" t="s">
        <v>4319</v>
      </c>
      <c r="M54" s="29"/>
    </row>
    <row r="55" spans="1:13" ht="20.149999999999999" customHeight="1">
      <c r="A55" s="306"/>
      <c r="B55" s="298"/>
      <c r="C55" s="298"/>
      <c r="D55" s="218">
        <v>31</v>
      </c>
      <c r="E55" s="149" t="s">
        <v>4212</v>
      </c>
      <c r="F55" s="148"/>
      <c r="G55" s="150"/>
      <c r="H55" s="151" t="s">
        <v>4319</v>
      </c>
      <c r="M55" s="29"/>
    </row>
    <row r="56" spans="1:13" ht="20.149999999999999" customHeight="1">
      <c r="A56" s="306"/>
      <c r="B56" s="298"/>
      <c r="C56" s="298"/>
      <c r="D56" s="218">
        <v>32</v>
      </c>
      <c r="E56" s="149" t="s">
        <v>4213</v>
      </c>
      <c r="F56" s="148"/>
      <c r="G56" s="150"/>
      <c r="H56" s="151" t="s">
        <v>4319</v>
      </c>
      <c r="M56" s="29"/>
    </row>
    <row r="57" spans="1:13" ht="20.149999999999999" customHeight="1">
      <c r="A57" s="306"/>
      <c r="B57" s="298"/>
      <c r="C57" s="298"/>
      <c r="D57" s="218">
        <v>33</v>
      </c>
      <c r="E57" s="149" t="s">
        <v>4214</v>
      </c>
      <c r="F57" s="148"/>
      <c r="G57" s="150"/>
      <c r="H57" s="151" t="s">
        <v>4319</v>
      </c>
      <c r="M57" s="29"/>
    </row>
    <row r="58" spans="1:13" ht="20.149999999999999" customHeight="1">
      <c r="A58" s="306"/>
      <c r="B58" s="298"/>
      <c r="C58" s="298"/>
      <c r="D58" s="218">
        <v>34</v>
      </c>
      <c r="E58" s="149" t="s">
        <v>4215</v>
      </c>
      <c r="F58" s="148"/>
      <c r="G58" s="150"/>
      <c r="H58" s="151" t="s">
        <v>4319</v>
      </c>
      <c r="M58" s="29"/>
    </row>
    <row r="59" spans="1:13" ht="20.149999999999999" customHeight="1">
      <c r="A59" s="306"/>
      <c r="B59" s="298"/>
      <c r="C59" s="298"/>
      <c r="D59" s="218">
        <v>35</v>
      </c>
      <c r="E59" s="149" t="s">
        <v>4145</v>
      </c>
      <c r="F59" s="148"/>
      <c r="G59" s="150"/>
      <c r="H59" s="151" t="s">
        <v>4319</v>
      </c>
      <c r="M59" s="29"/>
    </row>
    <row r="60" spans="1:13" ht="20.149999999999999" customHeight="1">
      <c r="A60" s="306"/>
      <c r="B60" s="298"/>
      <c r="C60" s="298"/>
      <c r="D60" s="218">
        <v>36</v>
      </c>
      <c r="E60" s="149" t="s">
        <v>4216</v>
      </c>
      <c r="F60" s="148"/>
      <c r="G60" s="150"/>
      <c r="H60" s="151" t="s">
        <v>4319</v>
      </c>
      <c r="M60" s="29"/>
    </row>
    <row r="61" spans="1:13" ht="20.149999999999999" customHeight="1">
      <c r="A61" s="306"/>
      <c r="B61" s="298"/>
      <c r="C61" s="298"/>
      <c r="D61" s="218">
        <v>37</v>
      </c>
      <c r="E61" s="149" t="s">
        <v>4217</v>
      </c>
      <c r="F61" s="148"/>
      <c r="G61" s="150"/>
      <c r="H61" s="151" t="s">
        <v>4319</v>
      </c>
      <c r="M61" s="29"/>
    </row>
    <row r="62" spans="1:13" ht="20.149999999999999" customHeight="1">
      <c r="A62" s="306"/>
      <c r="B62" s="298"/>
      <c r="C62" s="298"/>
      <c r="D62" s="218">
        <v>38</v>
      </c>
      <c r="E62" s="149" t="s">
        <v>4218</v>
      </c>
      <c r="F62" s="148"/>
      <c r="G62" s="150"/>
      <c r="H62" s="151" t="s">
        <v>4319</v>
      </c>
      <c r="M62" s="29"/>
    </row>
    <row r="63" spans="1:13" ht="20.149999999999999" customHeight="1">
      <c r="A63" s="306"/>
      <c r="B63" s="298"/>
      <c r="C63" s="298"/>
      <c r="D63" s="218">
        <v>39</v>
      </c>
      <c r="E63" s="149" t="s">
        <v>4219</v>
      </c>
      <c r="F63" s="148"/>
      <c r="G63" s="150"/>
      <c r="H63" s="151" t="s">
        <v>4319</v>
      </c>
      <c r="M63" s="29"/>
    </row>
    <row r="64" spans="1:13" ht="20.149999999999999" customHeight="1">
      <c r="A64" s="306"/>
      <c r="B64" s="298"/>
      <c r="C64" s="298"/>
      <c r="D64" s="218">
        <v>41</v>
      </c>
      <c r="E64" s="149" t="s">
        <v>4220</v>
      </c>
      <c r="F64" s="148"/>
      <c r="G64" s="150"/>
      <c r="H64" s="151" t="s">
        <v>4319</v>
      </c>
      <c r="M64" s="29"/>
    </row>
    <row r="65" spans="1:13" ht="20.149999999999999" customHeight="1">
      <c r="A65" s="306"/>
      <c r="B65" s="298"/>
      <c r="C65" s="298"/>
      <c r="D65" s="218">
        <v>42</v>
      </c>
      <c r="E65" s="149" t="s">
        <v>4221</v>
      </c>
      <c r="F65" s="148"/>
      <c r="G65" s="150"/>
      <c r="H65" s="151" t="s">
        <v>4319</v>
      </c>
      <c r="M65" s="29"/>
    </row>
    <row r="66" spans="1:13" ht="20.149999999999999" customHeight="1">
      <c r="A66" s="306"/>
      <c r="B66" s="298"/>
      <c r="C66" s="298"/>
      <c r="D66" s="218">
        <v>45</v>
      </c>
      <c r="E66" s="149" t="s">
        <v>4222</v>
      </c>
      <c r="F66" s="148"/>
      <c r="G66" s="150"/>
      <c r="H66" s="151" t="s">
        <v>4319</v>
      </c>
      <c r="M66" s="29"/>
    </row>
    <row r="67" spans="1:13" ht="20.149999999999999" customHeight="1">
      <c r="A67" s="306"/>
      <c r="B67" s="298"/>
      <c r="C67" s="298"/>
      <c r="D67" s="218">
        <v>46</v>
      </c>
      <c r="E67" s="149" t="s">
        <v>4223</v>
      </c>
      <c r="F67" s="148"/>
      <c r="G67" s="150"/>
      <c r="H67" s="151" t="s">
        <v>4319</v>
      </c>
      <c r="M67" s="29"/>
    </row>
    <row r="68" spans="1:13" ht="20.149999999999999" customHeight="1">
      <c r="A68" s="306"/>
      <c r="B68" s="298"/>
      <c r="C68" s="298"/>
      <c r="D68" s="218">
        <v>47</v>
      </c>
      <c r="E68" s="149" t="s">
        <v>4224</v>
      </c>
      <c r="F68" s="148"/>
      <c r="G68" s="150">
        <v>1</v>
      </c>
      <c r="H68" s="151">
        <v>20</v>
      </c>
      <c r="M68" s="29"/>
    </row>
    <row r="69" spans="1:13" ht="20.149999999999999" customHeight="1">
      <c r="A69" s="306"/>
      <c r="B69" s="298"/>
      <c r="C69" s="298"/>
      <c r="D69" s="218">
        <v>49</v>
      </c>
      <c r="E69" s="149" t="s">
        <v>4225</v>
      </c>
      <c r="F69" s="148"/>
      <c r="G69" s="150"/>
      <c r="H69" s="151" t="s">
        <v>4319</v>
      </c>
      <c r="M69" s="29"/>
    </row>
    <row r="70" spans="1:13" ht="20.149999999999999" customHeight="1">
      <c r="A70" s="306"/>
      <c r="B70" s="298"/>
      <c r="C70" s="298"/>
      <c r="D70" s="218">
        <v>50</v>
      </c>
      <c r="E70" s="149" t="s">
        <v>4226</v>
      </c>
      <c r="F70" s="148"/>
      <c r="G70" s="150"/>
      <c r="H70" s="151" t="s">
        <v>4319</v>
      </c>
      <c r="M70" s="29"/>
    </row>
    <row r="71" spans="1:13" ht="20.149999999999999" customHeight="1">
      <c r="A71" s="306"/>
      <c r="B71" s="298"/>
      <c r="C71" s="298"/>
      <c r="D71" s="218">
        <v>51</v>
      </c>
      <c r="E71" s="149" t="s">
        <v>4227</v>
      </c>
      <c r="F71" s="148"/>
      <c r="G71" s="150"/>
      <c r="H71" s="151" t="s">
        <v>4319</v>
      </c>
      <c r="M71" s="29"/>
    </row>
    <row r="72" spans="1:13" ht="20.149999999999999" customHeight="1">
      <c r="A72" s="306"/>
      <c r="B72" s="298"/>
      <c r="C72" s="298"/>
      <c r="D72" s="218">
        <v>52</v>
      </c>
      <c r="E72" s="149" t="s">
        <v>4228</v>
      </c>
      <c r="F72" s="148"/>
      <c r="G72" s="150"/>
      <c r="H72" s="151" t="s">
        <v>4319</v>
      </c>
      <c r="M72" s="29"/>
    </row>
    <row r="73" spans="1:13" ht="20.149999999999999" customHeight="1">
      <c r="A73" s="306"/>
      <c r="B73" s="298"/>
      <c r="C73" s="298"/>
      <c r="D73" s="218">
        <v>55</v>
      </c>
      <c r="E73" s="149" t="s">
        <v>4229</v>
      </c>
      <c r="F73" s="148"/>
      <c r="G73" s="150"/>
      <c r="H73" s="151" t="s">
        <v>4319</v>
      </c>
      <c r="M73" s="29"/>
    </row>
    <row r="74" spans="1:13" ht="20.149999999999999" customHeight="1">
      <c r="A74" s="306"/>
      <c r="B74" s="298"/>
      <c r="C74" s="298"/>
      <c r="D74" s="218">
        <v>56</v>
      </c>
      <c r="E74" s="149" t="s">
        <v>4230</v>
      </c>
      <c r="F74" s="148"/>
      <c r="G74" s="150">
        <v>2</v>
      </c>
      <c r="H74" s="151">
        <v>40</v>
      </c>
      <c r="M74" s="29"/>
    </row>
    <row r="75" spans="1:13" ht="20.149999999999999" customHeight="1">
      <c r="A75" s="306"/>
      <c r="B75" s="298"/>
      <c r="C75" s="298"/>
      <c r="D75" s="218">
        <v>58</v>
      </c>
      <c r="E75" s="149" t="s">
        <v>4231</v>
      </c>
      <c r="F75" s="148"/>
      <c r="G75" s="150"/>
      <c r="H75" s="151" t="s">
        <v>4319</v>
      </c>
      <c r="M75" s="29"/>
    </row>
    <row r="76" spans="1:13" ht="20.149999999999999" customHeight="1">
      <c r="A76" s="306"/>
      <c r="B76" s="298"/>
      <c r="C76" s="298"/>
      <c r="D76" s="218">
        <v>59</v>
      </c>
      <c r="E76" s="149" t="s">
        <v>4232</v>
      </c>
      <c r="F76" s="148"/>
      <c r="G76" s="150"/>
      <c r="H76" s="151" t="s">
        <v>4319</v>
      </c>
      <c r="M76" s="29"/>
    </row>
    <row r="77" spans="1:13" ht="20.149999999999999" customHeight="1">
      <c r="A77" s="306"/>
      <c r="B77" s="298"/>
      <c r="C77" s="298"/>
      <c r="D77" s="218">
        <v>60</v>
      </c>
      <c r="E77" s="149" t="s">
        <v>4373</v>
      </c>
      <c r="F77" s="148"/>
      <c r="G77" s="150"/>
      <c r="H77" s="151" t="s">
        <v>4319</v>
      </c>
      <c r="M77" s="29"/>
    </row>
    <row r="78" spans="1:13" ht="20.149999999999999" customHeight="1">
      <c r="A78" s="306"/>
      <c r="B78" s="298"/>
      <c r="C78" s="298"/>
      <c r="D78" s="218">
        <v>61</v>
      </c>
      <c r="E78" s="149" t="s">
        <v>4233</v>
      </c>
      <c r="F78" s="148"/>
      <c r="G78" s="150"/>
      <c r="H78" s="151" t="s">
        <v>4319</v>
      </c>
      <c r="M78" s="29"/>
    </row>
    <row r="79" spans="1:13" ht="20.149999999999999" customHeight="1">
      <c r="A79" s="306"/>
      <c r="B79" s="298"/>
      <c r="C79" s="298"/>
      <c r="D79" s="218">
        <v>62</v>
      </c>
      <c r="E79" s="149" t="s">
        <v>4234</v>
      </c>
      <c r="F79" s="148"/>
      <c r="G79" s="150"/>
      <c r="H79" s="151" t="s">
        <v>4319</v>
      </c>
      <c r="M79" s="29"/>
    </row>
    <row r="80" spans="1:13" ht="20.149999999999999" customHeight="1">
      <c r="A80" s="306"/>
      <c r="B80" s="298"/>
      <c r="C80" s="298"/>
      <c r="D80" s="218">
        <v>63</v>
      </c>
      <c r="E80" s="149" t="s">
        <v>4235</v>
      </c>
      <c r="F80" s="148"/>
      <c r="G80" s="150"/>
      <c r="H80" s="151" t="s">
        <v>4319</v>
      </c>
      <c r="M80" s="29"/>
    </row>
    <row r="81" spans="1:13" ht="20.149999999999999" customHeight="1">
      <c r="A81" s="306"/>
      <c r="B81" s="298"/>
      <c r="C81" s="298"/>
      <c r="D81" s="218">
        <v>64</v>
      </c>
      <c r="E81" s="149" t="s">
        <v>4236</v>
      </c>
      <c r="F81" s="148"/>
      <c r="G81" s="150"/>
      <c r="H81" s="151" t="s">
        <v>4319</v>
      </c>
      <c r="M81" s="29"/>
    </row>
    <row r="82" spans="1:13" ht="20.149999999999999" customHeight="1">
      <c r="A82" s="306"/>
      <c r="B82" s="298"/>
      <c r="C82" s="298"/>
      <c r="D82" s="218">
        <v>65</v>
      </c>
      <c r="E82" s="149" t="s">
        <v>4374</v>
      </c>
      <c r="F82" s="148"/>
      <c r="G82" s="150"/>
      <c r="H82" s="151" t="s">
        <v>4319</v>
      </c>
      <c r="M82" s="29"/>
    </row>
    <row r="83" spans="1:13" ht="20.149999999999999" customHeight="1">
      <c r="A83" s="306"/>
      <c r="B83" s="298"/>
      <c r="C83" s="298"/>
      <c r="D83" s="218">
        <v>66</v>
      </c>
      <c r="E83" s="149" t="s">
        <v>4237</v>
      </c>
      <c r="F83" s="148"/>
      <c r="G83" s="150"/>
      <c r="H83" s="151" t="s">
        <v>4319</v>
      </c>
      <c r="M83" s="29"/>
    </row>
    <row r="84" spans="1:13" ht="20.149999999999999" customHeight="1">
      <c r="A84" s="306"/>
      <c r="B84" s="298"/>
      <c r="C84" s="298"/>
      <c r="D84" s="218">
        <v>68</v>
      </c>
      <c r="E84" s="149" t="s">
        <v>4143</v>
      </c>
      <c r="F84" s="148"/>
      <c r="G84" s="150"/>
      <c r="H84" s="151" t="s">
        <v>4319</v>
      </c>
      <c r="M84" s="29"/>
    </row>
    <row r="85" spans="1:13" ht="20.149999999999999" customHeight="1">
      <c r="A85" s="306"/>
      <c r="B85" s="298"/>
      <c r="C85" s="298"/>
      <c r="D85" s="218">
        <v>70</v>
      </c>
      <c r="E85" s="149" t="s">
        <v>4238</v>
      </c>
      <c r="F85" s="148"/>
      <c r="G85" s="150"/>
      <c r="H85" s="151" t="s">
        <v>4319</v>
      </c>
      <c r="M85" s="29"/>
    </row>
    <row r="86" spans="1:13" ht="20.149999999999999" customHeight="1">
      <c r="A86" s="306"/>
      <c r="B86" s="298"/>
      <c r="C86" s="298"/>
      <c r="D86" s="218">
        <v>71</v>
      </c>
      <c r="E86" s="149" t="s">
        <v>4239</v>
      </c>
      <c r="F86" s="148"/>
      <c r="G86" s="150"/>
      <c r="H86" s="151" t="s">
        <v>4319</v>
      </c>
      <c r="M86" s="29"/>
    </row>
    <row r="87" spans="1:13" ht="20.149999999999999" customHeight="1">
      <c r="A87" s="306"/>
      <c r="B87" s="298"/>
      <c r="C87" s="298"/>
      <c r="D87" s="218">
        <v>72</v>
      </c>
      <c r="E87" s="149" t="s">
        <v>4240</v>
      </c>
      <c r="F87" s="148"/>
      <c r="G87" s="150"/>
      <c r="H87" s="151" t="s">
        <v>4319</v>
      </c>
      <c r="M87" s="29"/>
    </row>
    <row r="88" spans="1:13" ht="20.149999999999999" customHeight="1">
      <c r="A88" s="306"/>
      <c r="B88" s="298"/>
      <c r="C88" s="298"/>
      <c r="D88" s="218">
        <v>73</v>
      </c>
      <c r="E88" s="149" t="s">
        <v>4241</v>
      </c>
      <c r="F88" s="148"/>
      <c r="G88" s="150"/>
      <c r="H88" s="151" t="s">
        <v>4319</v>
      </c>
      <c r="M88" s="29"/>
    </row>
    <row r="89" spans="1:13" ht="20.149999999999999" customHeight="1">
      <c r="A89" s="306"/>
      <c r="B89" s="298"/>
      <c r="C89" s="298"/>
      <c r="D89" s="218">
        <v>74</v>
      </c>
      <c r="E89" s="149" t="s">
        <v>4242</v>
      </c>
      <c r="F89" s="148"/>
      <c r="G89" s="150"/>
      <c r="H89" s="151" t="s">
        <v>4319</v>
      </c>
      <c r="M89" s="29"/>
    </row>
    <row r="90" spans="1:13" ht="20.149999999999999" customHeight="1">
      <c r="A90" s="306"/>
      <c r="B90" s="298"/>
      <c r="C90" s="298"/>
      <c r="D90" s="218">
        <v>75</v>
      </c>
      <c r="E90" s="149" t="s">
        <v>4243</v>
      </c>
      <c r="F90" s="148"/>
      <c r="G90" s="150"/>
      <c r="H90" s="151" t="s">
        <v>4319</v>
      </c>
      <c r="M90" s="29"/>
    </row>
    <row r="91" spans="1:13" ht="20.149999999999999" customHeight="1">
      <c r="A91" s="306"/>
      <c r="B91" s="298"/>
      <c r="C91" s="298"/>
      <c r="D91" s="218">
        <v>76</v>
      </c>
      <c r="E91" s="149" t="s">
        <v>4244</v>
      </c>
      <c r="F91" s="148"/>
      <c r="G91" s="150"/>
      <c r="H91" s="151" t="s">
        <v>4319</v>
      </c>
      <c r="M91" s="29"/>
    </row>
    <row r="92" spans="1:13" ht="20.149999999999999" customHeight="1">
      <c r="A92" s="306"/>
      <c r="B92" s="298"/>
      <c r="C92" s="298"/>
      <c r="D92" s="218">
        <v>84</v>
      </c>
      <c r="E92" s="149" t="s">
        <v>4153</v>
      </c>
      <c r="F92" s="148"/>
      <c r="G92" s="150"/>
      <c r="H92" s="151" t="s">
        <v>4319</v>
      </c>
      <c r="M92" s="29"/>
    </row>
    <row r="93" spans="1:13" ht="20.149999999999999" customHeight="1">
      <c r="A93" s="306"/>
      <c r="B93" s="298"/>
      <c r="C93" s="298"/>
      <c r="D93" s="218">
        <v>85</v>
      </c>
      <c r="E93" s="149" t="s">
        <v>4154</v>
      </c>
      <c r="F93" s="148"/>
      <c r="G93" s="150"/>
      <c r="H93" s="151" t="s">
        <v>4319</v>
      </c>
      <c r="M93" s="29"/>
    </row>
    <row r="94" spans="1:13" ht="20.149999999999999" customHeight="1">
      <c r="A94" s="306"/>
      <c r="B94" s="298"/>
      <c r="C94" s="298"/>
      <c r="D94" s="218">
        <v>86</v>
      </c>
      <c r="E94" s="149" t="s">
        <v>4245</v>
      </c>
      <c r="F94" s="148"/>
      <c r="G94" s="150"/>
      <c r="H94" s="151" t="s">
        <v>4319</v>
      </c>
      <c r="M94" s="29"/>
    </row>
    <row r="95" spans="1:13" ht="20.149999999999999" customHeight="1">
      <c r="A95" s="306"/>
      <c r="B95" s="298"/>
      <c r="C95" s="298"/>
      <c r="D95" s="218">
        <v>87</v>
      </c>
      <c r="E95" s="149" t="s">
        <v>4246</v>
      </c>
      <c r="F95" s="148"/>
      <c r="G95" s="150"/>
      <c r="H95" s="151" t="s">
        <v>4319</v>
      </c>
      <c r="M95" s="29"/>
    </row>
    <row r="96" spans="1:13" ht="20.149999999999999" customHeight="1">
      <c r="A96" s="306"/>
      <c r="B96" s="298"/>
      <c r="C96" s="298"/>
      <c r="D96" s="218">
        <v>90</v>
      </c>
      <c r="E96" s="149" t="s">
        <v>4247</v>
      </c>
      <c r="F96" s="148"/>
      <c r="G96" s="150"/>
      <c r="H96" s="151" t="s">
        <v>4319</v>
      </c>
      <c r="M96" s="29"/>
    </row>
    <row r="97" spans="1:13" ht="20.149999999999999" customHeight="1">
      <c r="A97" s="306"/>
      <c r="B97" s="298"/>
      <c r="C97" s="298"/>
      <c r="D97" s="218">
        <v>91</v>
      </c>
      <c r="E97" s="149" t="s">
        <v>4248</v>
      </c>
      <c r="F97" s="148"/>
      <c r="G97" s="150"/>
      <c r="H97" s="151" t="s">
        <v>4319</v>
      </c>
      <c r="M97" s="29"/>
    </row>
    <row r="98" spans="1:13" ht="20.149999999999999" customHeight="1">
      <c r="A98" s="306"/>
      <c r="B98" s="298"/>
      <c r="C98" s="298"/>
      <c r="D98" s="218">
        <v>94</v>
      </c>
      <c r="E98" s="149" t="s">
        <v>4249</v>
      </c>
      <c r="F98" s="148"/>
      <c r="G98" s="150"/>
      <c r="H98" s="151" t="s">
        <v>4319</v>
      </c>
      <c r="M98" s="29"/>
    </row>
    <row r="99" spans="1:13" ht="20.149999999999999" customHeight="1">
      <c r="A99" s="306"/>
      <c r="B99" s="298"/>
      <c r="C99" s="298"/>
      <c r="D99" s="218">
        <v>95</v>
      </c>
      <c r="E99" s="149" t="s">
        <v>4250</v>
      </c>
      <c r="F99" s="148"/>
      <c r="G99" s="150"/>
      <c r="H99" s="151" t="s">
        <v>4319</v>
      </c>
      <c r="M99" s="29"/>
    </row>
    <row r="100" spans="1:13" ht="20.149999999999999" customHeight="1">
      <c r="A100" s="306"/>
      <c r="B100" s="298"/>
      <c r="C100" s="298"/>
      <c r="D100" s="218">
        <v>96</v>
      </c>
      <c r="E100" s="149" t="s">
        <v>4251</v>
      </c>
      <c r="F100" s="148"/>
      <c r="G100" s="150"/>
      <c r="H100" s="151" t="s">
        <v>4319</v>
      </c>
      <c r="M100" s="29"/>
    </row>
    <row r="101" spans="1:13" ht="20.149999999999999" customHeight="1">
      <c r="A101" s="306"/>
      <c r="B101" s="298"/>
      <c r="C101" s="298"/>
      <c r="D101" s="218">
        <v>97</v>
      </c>
      <c r="E101" s="149" t="s">
        <v>4252</v>
      </c>
      <c r="F101" s="148"/>
      <c r="G101" s="150"/>
      <c r="H101" s="151" t="s">
        <v>4319</v>
      </c>
      <c r="M101" s="29"/>
    </row>
    <row r="102" spans="1:13" ht="20.149999999999999" customHeight="1">
      <c r="A102" s="306"/>
      <c r="B102" s="298"/>
      <c r="C102" s="298"/>
      <c r="D102" s="218">
        <v>98</v>
      </c>
      <c r="E102" s="149" t="s">
        <v>4253</v>
      </c>
      <c r="F102" s="148"/>
      <c r="G102" s="150"/>
      <c r="H102" s="151" t="s">
        <v>4319</v>
      </c>
      <c r="M102" s="29"/>
    </row>
    <row r="103" spans="1:13" ht="20.149999999999999" customHeight="1">
      <c r="A103" s="306"/>
      <c r="B103" s="298"/>
      <c r="C103" s="298"/>
      <c r="D103" s="218">
        <v>99</v>
      </c>
      <c r="E103" s="149" t="s">
        <v>4159</v>
      </c>
      <c r="F103" s="148"/>
      <c r="G103" s="150"/>
      <c r="H103" s="151" t="s">
        <v>4319</v>
      </c>
      <c r="M103" s="29"/>
    </row>
    <row r="104" spans="1:13" ht="17">
      <c r="A104" s="152" t="s">
        <v>4177</v>
      </c>
      <c r="B104" s="153" t="s">
        <v>4536</v>
      </c>
      <c r="C104" s="153" t="s">
        <v>2568</v>
      </c>
      <c r="D104" s="154"/>
      <c r="E104" s="155"/>
      <c r="F104" s="155"/>
      <c r="G104" s="156">
        <v>5</v>
      </c>
      <c r="H104" s="157"/>
    </row>
    <row r="105" spans="1:13" ht="17">
      <c r="A105" s="152" t="s">
        <v>2489</v>
      </c>
      <c r="B105" s="153" t="s">
        <v>1037</v>
      </c>
      <c r="C105" s="153" t="s">
        <v>2568</v>
      </c>
      <c r="D105" s="154"/>
      <c r="E105" s="155"/>
      <c r="F105" s="155"/>
      <c r="G105" s="156">
        <v>5</v>
      </c>
      <c r="H105" s="157"/>
    </row>
    <row r="106" spans="1:13" ht="17">
      <c r="A106" s="152" t="s">
        <v>2490</v>
      </c>
      <c r="B106" s="153" t="s">
        <v>1039</v>
      </c>
      <c r="C106" s="153" t="s">
        <v>2568</v>
      </c>
      <c r="D106" s="154"/>
      <c r="E106" s="155"/>
      <c r="F106" s="155"/>
      <c r="G106" s="156">
        <v>5</v>
      </c>
      <c r="H106" s="157"/>
    </row>
    <row r="107" spans="1:13" ht="17">
      <c r="A107" s="152" t="s">
        <v>4260</v>
      </c>
      <c r="B107" s="153" t="s">
        <v>1041</v>
      </c>
      <c r="C107" s="153" t="s">
        <v>2568</v>
      </c>
      <c r="D107" s="154"/>
      <c r="E107" s="155"/>
      <c r="F107" s="155"/>
      <c r="G107" s="158"/>
      <c r="H107" s="157" t="s">
        <v>2040</v>
      </c>
    </row>
    <row r="108" spans="1:13" ht="20.149999999999999" customHeight="1">
      <c r="A108" s="308" t="s">
        <v>4178</v>
      </c>
      <c r="B108" s="297" t="s">
        <v>4511</v>
      </c>
      <c r="C108" s="297" t="s">
        <v>2046</v>
      </c>
      <c r="D108" s="148"/>
      <c r="E108" s="149"/>
      <c r="F108" s="148"/>
      <c r="G108" s="159">
        <v>5</v>
      </c>
      <c r="H108" s="151"/>
      <c r="M108" s="137"/>
    </row>
    <row r="109" spans="1:13" ht="20.149999999999999" customHeight="1">
      <c r="A109" s="306"/>
      <c r="B109" s="298"/>
      <c r="C109" s="298"/>
      <c r="D109" s="148">
        <v>1</v>
      </c>
      <c r="E109" s="149" t="s">
        <v>4168</v>
      </c>
      <c r="F109" s="148"/>
      <c r="G109" s="160"/>
      <c r="H109" s="151" t="s">
        <v>2040</v>
      </c>
      <c r="M109" s="137"/>
    </row>
    <row r="110" spans="1:13" ht="20.149999999999999" customHeight="1">
      <c r="A110" s="306"/>
      <c r="B110" s="298"/>
      <c r="C110" s="298"/>
      <c r="D110" s="148">
        <v>2</v>
      </c>
      <c r="E110" s="149" t="s">
        <v>4160</v>
      </c>
      <c r="F110" s="148"/>
      <c r="G110" s="150"/>
      <c r="H110" s="151" t="s">
        <v>2040</v>
      </c>
      <c r="M110" s="137"/>
    </row>
    <row r="111" spans="1:13" ht="20.149999999999999" customHeight="1">
      <c r="A111" s="306"/>
      <c r="B111" s="298"/>
      <c r="C111" s="298"/>
      <c r="D111" s="148">
        <v>3</v>
      </c>
      <c r="E111" s="149" t="s">
        <v>4161</v>
      </c>
      <c r="F111" s="148"/>
      <c r="G111" s="150"/>
      <c r="H111" s="151" t="s">
        <v>2040</v>
      </c>
      <c r="M111" s="137"/>
    </row>
    <row r="112" spans="1:13" ht="20.149999999999999" customHeight="1">
      <c r="A112" s="306"/>
      <c r="B112" s="298"/>
      <c r="C112" s="298"/>
      <c r="D112" s="148">
        <v>4</v>
      </c>
      <c r="E112" s="149" t="s">
        <v>4162</v>
      </c>
      <c r="F112" s="148"/>
      <c r="G112" s="150">
        <v>1</v>
      </c>
      <c r="H112" s="151">
        <v>20</v>
      </c>
      <c r="M112" s="137"/>
    </row>
    <row r="113" spans="1:13" ht="20.149999999999999" customHeight="1">
      <c r="A113" s="306"/>
      <c r="B113" s="298"/>
      <c r="C113" s="298"/>
      <c r="D113" s="148">
        <v>5</v>
      </c>
      <c r="E113" s="149" t="s">
        <v>4163</v>
      </c>
      <c r="F113" s="148"/>
      <c r="G113" s="150">
        <v>1</v>
      </c>
      <c r="H113" s="151">
        <v>20</v>
      </c>
      <c r="M113" s="137"/>
    </row>
    <row r="114" spans="1:13" ht="20.149999999999999" customHeight="1">
      <c r="A114" s="306"/>
      <c r="B114" s="298"/>
      <c r="C114" s="298"/>
      <c r="D114" s="148">
        <v>6</v>
      </c>
      <c r="E114" s="149" t="s">
        <v>4164</v>
      </c>
      <c r="F114" s="148"/>
      <c r="G114" s="150">
        <v>1</v>
      </c>
      <c r="H114" s="151">
        <v>20</v>
      </c>
      <c r="M114" s="137"/>
    </row>
    <row r="115" spans="1:13" ht="20.149999999999999" customHeight="1">
      <c r="A115" s="306"/>
      <c r="B115" s="298"/>
      <c r="C115" s="298"/>
      <c r="D115" s="148">
        <v>7</v>
      </c>
      <c r="E115" s="149" t="s">
        <v>4165</v>
      </c>
      <c r="F115" s="148"/>
      <c r="G115" s="150"/>
      <c r="H115" s="151" t="s">
        <v>2040</v>
      </c>
      <c r="M115" s="137"/>
    </row>
    <row r="116" spans="1:13" ht="20.149999999999999" customHeight="1">
      <c r="A116" s="306"/>
      <c r="B116" s="298"/>
      <c r="C116" s="298"/>
      <c r="D116" s="148">
        <v>8</v>
      </c>
      <c r="E116" s="149" t="s">
        <v>4166</v>
      </c>
      <c r="F116" s="148"/>
      <c r="G116" s="150">
        <v>1</v>
      </c>
      <c r="H116" s="151">
        <v>20</v>
      </c>
      <c r="M116" s="137"/>
    </row>
    <row r="117" spans="1:13" ht="20.149999999999999" customHeight="1">
      <c r="A117" s="307"/>
      <c r="B117" s="299"/>
      <c r="C117" s="299"/>
      <c r="D117" s="148">
        <v>9</v>
      </c>
      <c r="E117" s="149" t="s">
        <v>4167</v>
      </c>
      <c r="F117" s="148"/>
      <c r="G117" s="150">
        <v>1</v>
      </c>
      <c r="H117" s="151">
        <v>20</v>
      </c>
      <c r="M117" s="147"/>
    </row>
    <row r="118" spans="1:13" ht="20.149999999999999" customHeight="1">
      <c r="A118" s="308" t="s">
        <v>4261</v>
      </c>
      <c r="B118" s="297" t="s">
        <v>4512</v>
      </c>
      <c r="C118" s="297" t="s">
        <v>2046</v>
      </c>
      <c r="D118" s="148"/>
      <c r="E118" s="149"/>
      <c r="F118" s="148"/>
      <c r="G118" s="150">
        <v>5</v>
      </c>
      <c r="H118" s="151"/>
      <c r="M118" s="147"/>
    </row>
    <row r="119" spans="1:13" ht="20.149999999999999" customHeight="1">
      <c r="A119" s="306"/>
      <c r="B119" s="298"/>
      <c r="C119" s="298"/>
      <c r="D119" s="148">
        <v>11</v>
      </c>
      <c r="E119" s="149" t="s">
        <v>4268</v>
      </c>
      <c r="F119" s="148"/>
      <c r="G119" s="150"/>
      <c r="H119" s="151" t="s">
        <v>2040</v>
      </c>
      <c r="M119" s="147"/>
    </row>
    <row r="120" spans="1:13" ht="20.149999999999999" customHeight="1">
      <c r="A120" s="306"/>
      <c r="B120" s="298"/>
      <c r="C120" s="298"/>
      <c r="D120" s="148">
        <v>12</v>
      </c>
      <c r="E120" s="149" t="s">
        <v>4269</v>
      </c>
      <c r="F120" s="148"/>
      <c r="G120" s="150"/>
      <c r="H120" s="151" t="s">
        <v>2040</v>
      </c>
      <c r="M120" s="147"/>
    </row>
    <row r="121" spans="1:13" ht="20.149999999999999" customHeight="1">
      <c r="A121" s="306"/>
      <c r="B121" s="298"/>
      <c r="C121" s="298"/>
      <c r="D121" s="148">
        <v>13</v>
      </c>
      <c r="E121" s="149" t="s">
        <v>4270</v>
      </c>
      <c r="F121" s="148"/>
      <c r="G121" s="150"/>
      <c r="H121" s="151" t="s">
        <v>2040</v>
      </c>
      <c r="M121" s="147"/>
    </row>
    <row r="122" spans="1:13" ht="20.149999999999999" customHeight="1">
      <c r="A122" s="306"/>
      <c r="B122" s="298"/>
      <c r="C122" s="298"/>
      <c r="D122" s="148">
        <v>14</v>
      </c>
      <c r="E122" s="149" t="s">
        <v>4271</v>
      </c>
      <c r="F122" s="148"/>
      <c r="G122" s="150"/>
      <c r="H122" s="151" t="s">
        <v>2040</v>
      </c>
      <c r="M122" s="147"/>
    </row>
    <row r="123" spans="1:13" ht="20.149999999999999" customHeight="1">
      <c r="A123" s="306"/>
      <c r="B123" s="298"/>
      <c r="C123" s="298"/>
      <c r="D123" s="148">
        <v>15</v>
      </c>
      <c r="E123" s="149" t="s">
        <v>4272</v>
      </c>
      <c r="F123" s="148"/>
      <c r="G123" s="150"/>
      <c r="H123" s="151" t="s">
        <v>2040</v>
      </c>
      <c r="M123" s="147"/>
    </row>
    <row r="124" spans="1:13" ht="20.149999999999999" customHeight="1">
      <c r="A124" s="306"/>
      <c r="B124" s="298"/>
      <c r="C124" s="298"/>
      <c r="D124" s="148">
        <v>21</v>
      </c>
      <c r="E124" s="149" t="s">
        <v>4273</v>
      </c>
      <c r="F124" s="148"/>
      <c r="G124" s="150"/>
      <c r="H124" s="151" t="s">
        <v>2040</v>
      </c>
      <c r="M124" s="147"/>
    </row>
    <row r="125" spans="1:13" ht="20.149999999999999" customHeight="1">
      <c r="A125" s="306"/>
      <c r="B125" s="298"/>
      <c r="C125" s="298"/>
      <c r="D125" s="148">
        <v>22</v>
      </c>
      <c r="E125" s="149" t="s">
        <v>4274</v>
      </c>
      <c r="F125" s="148"/>
      <c r="G125" s="150"/>
      <c r="H125" s="151" t="s">
        <v>2040</v>
      </c>
      <c r="M125" s="147"/>
    </row>
    <row r="126" spans="1:13" ht="20.149999999999999" customHeight="1">
      <c r="A126" s="306"/>
      <c r="B126" s="298"/>
      <c r="C126" s="298"/>
      <c r="D126" s="148">
        <v>23</v>
      </c>
      <c r="E126" s="149" t="s">
        <v>4275</v>
      </c>
      <c r="F126" s="148"/>
      <c r="G126" s="150"/>
      <c r="H126" s="151" t="s">
        <v>2040</v>
      </c>
      <c r="M126" s="147"/>
    </row>
    <row r="127" spans="1:13" ht="20.149999999999999" customHeight="1">
      <c r="A127" s="306"/>
      <c r="B127" s="298"/>
      <c r="C127" s="298"/>
      <c r="D127" s="148">
        <v>24</v>
      </c>
      <c r="E127" s="149" t="s">
        <v>4276</v>
      </c>
      <c r="F127" s="148"/>
      <c r="G127" s="150"/>
      <c r="H127" s="151" t="s">
        <v>2040</v>
      </c>
      <c r="M127" s="29"/>
    </row>
    <row r="128" spans="1:13" ht="20.149999999999999" customHeight="1">
      <c r="A128" s="306"/>
      <c r="B128" s="298"/>
      <c r="C128" s="298"/>
      <c r="D128" s="148">
        <v>25</v>
      </c>
      <c r="E128" s="149" t="s">
        <v>4277</v>
      </c>
      <c r="F128" s="148"/>
      <c r="G128" s="150"/>
      <c r="H128" s="151" t="s">
        <v>2040</v>
      </c>
      <c r="M128" s="29"/>
    </row>
    <row r="129" spans="1:13" ht="20.149999999999999" customHeight="1">
      <c r="A129" s="306"/>
      <c r="B129" s="298"/>
      <c r="C129" s="298"/>
      <c r="D129" s="148">
        <v>26</v>
      </c>
      <c r="E129" s="149" t="s">
        <v>4278</v>
      </c>
      <c r="F129" s="148"/>
      <c r="G129" s="150"/>
      <c r="H129" s="151" t="s">
        <v>2040</v>
      </c>
      <c r="M129" s="29"/>
    </row>
    <row r="130" spans="1:13" ht="20.149999999999999" customHeight="1">
      <c r="A130" s="306"/>
      <c r="B130" s="298"/>
      <c r="C130" s="298"/>
      <c r="D130" s="148">
        <v>27</v>
      </c>
      <c r="E130" s="149" t="s">
        <v>4279</v>
      </c>
      <c r="F130" s="148"/>
      <c r="G130" s="150"/>
      <c r="H130" s="151" t="s">
        <v>2040</v>
      </c>
      <c r="M130" s="29"/>
    </row>
    <row r="131" spans="1:13" ht="20.149999999999999" customHeight="1">
      <c r="A131" s="306"/>
      <c r="B131" s="298"/>
      <c r="C131" s="298"/>
      <c r="D131" s="148">
        <v>28</v>
      </c>
      <c r="E131" s="149" t="s">
        <v>4280</v>
      </c>
      <c r="F131" s="148"/>
      <c r="G131" s="150"/>
      <c r="H131" s="151" t="s">
        <v>2040</v>
      </c>
      <c r="M131" s="29"/>
    </row>
    <row r="132" spans="1:13" ht="20.149999999999999" customHeight="1">
      <c r="A132" s="306"/>
      <c r="B132" s="298"/>
      <c r="C132" s="298"/>
      <c r="D132" s="148">
        <v>31</v>
      </c>
      <c r="E132" s="149" t="s">
        <v>4281</v>
      </c>
      <c r="F132" s="148"/>
      <c r="G132" s="150"/>
      <c r="H132" s="151" t="s">
        <v>2040</v>
      </c>
      <c r="M132" s="29"/>
    </row>
    <row r="133" spans="1:13" ht="20.149999999999999" customHeight="1">
      <c r="A133" s="306"/>
      <c r="B133" s="298"/>
      <c r="C133" s="298"/>
      <c r="D133" s="148">
        <v>32</v>
      </c>
      <c r="E133" s="149" t="s">
        <v>4282</v>
      </c>
      <c r="F133" s="148"/>
      <c r="G133" s="150"/>
      <c r="H133" s="151" t="s">
        <v>2040</v>
      </c>
      <c r="M133" s="29"/>
    </row>
    <row r="134" spans="1:13" ht="20.149999999999999" customHeight="1">
      <c r="A134" s="306"/>
      <c r="B134" s="298"/>
      <c r="C134" s="298"/>
      <c r="D134" s="148">
        <v>33</v>
      </c>
      <c r="E134" s="149" t="s">
        <v>4283</v>
      </c>
      <c r="F134" s="148"/>
      <c r="G134" s="150"/>
      <c r="H134" s="151" t="s">
        <v>2040</v>
      </c>
      <c r="M134" s="29"/>
    </row>
    <row r="135" spans="1:13" ht="20.149999999999999" customHeight="1">
      <c r="A135" s="306"/>
      <c r="B135" s="298"/>
      <c r="C135" s="298"/>
      <c r="D135" s="148">
        <v>39</v>
      </c>
      <c r="E135" s="149" t="s">
        <v>4284</v>
      </c>
      <c r="F135" s="148"/>
      <c r="G135" s="150"/>
      <c r="H135" s="151" t="s">
        <v>2040</v>
      </c>
      <c r="M135" s="29"/>
    </row>
    <row r="136" spans="1:13" ht="20.149999999999999" customHeight="1">
      <c r="A136" s="306"/>
      <c r="B136" s="298"/>
      <c r="C136" s="298"/>
      <c r="D136" s="148">
        <v>41</v>
      </c>
      <c r="E136" s="149" t="s">
        <v>4285</v>
      </c>
      <c r="F136" s="148"/>
      <c r="G136" s="150"/>
      <c r="H136" s="151" t="s">
        <v>2040</v>
      </c>
      <c r="M136" s="29"/>
    </row>
    <row r="137" spans="1:13" ht="20.149999999999999" customHeight="1">
      <c r="A137" s="306"/>
      <c r="B137" s="298"/>
      <c r="C137" s="298"/>
      <c r="D137" s="148">
        <v>42</v>
      </c>
      <c r="E137" s="149" t="s">
        <v>4286</v>
      </c>
      <c r="F137" s="148"/>
      <c r="G137" s="150"/>
      <c r="H137" s="151" t="s">
        <v>2040</v>
      </c>
      <c r="M137" s="29"/>
    </row>
    <row r="138" spans="1:13" ht="20.149999999999999" customHeight="1">
      <c r="A138" s="306"/>
      <c r="B138" s="298"/>
      <c r="C138" s="298"/>
      <c r="D138" s="148">
        <v>43</v>
      </c>
      <c r="E138" s="149" t="s">
        <v>4287</v>
      </c>
      <c r="F138" s="148"/>
      <c r="G138" s="150"/>
      <c r="H138" s="151" t="s">
        <v>2040</v>
      </c>
      <c r="M138" s="29"/>
    </row>
    <row r="139" spans="1:13" ht="20.149999999999999" customHeight="1">
      <c r="A139" s="306"/>
      <c r="B139" s="298"/>
      <c r="C139" s="298"/>
      <c r="D139" s="148">
        <v>44</v>
      </c>
      <c r="E139" s="149" t="s">
        <v>4288</v>
      </c>
      <c r="F139" s="148"/>
      <c r="G139" s="150">
        <v>1</v>
      </c>
      <c r="H139" s="151">
        <v>20</v>
      </c>
      <c r="M139" s="29"/>
    </row>
    <row r="140" spans="1:13" ht="20.149999999999999" customHeight="1">
      <c r="A140" s="306"/>
      <c r="B140" s="298"/>
      <c r="C140" s="298"/>
      <c r="D140" s="148">
        <v>51</v>
      </c>
      <c r="E140" s="149" t="s">
        <v>4289</v>
      </c>
      <c r="F140" s="148"/>
      <c r="G140" s="150"/>
      <c r="H140" s="151" t="s">
        <v>2040</v>
      </c>
      <c r="M140" s="29"/>
    </row>
    <row r="141" spans="1:13" ht="20.149999999999999" customHeight="1">
      <c r="A141" s="306"/>
      <c r="B141" s="298"/>
      <c r="C141" s="298"/>
      <c r="D141" s="148">
        <v>52</v>
      </c>
      <c r="E141" s="149" t="s">
        <v>4290</v>
      </c>
      <c r="F141" s="148"/>
      <c r="G141" s="150">
        <v>1</v>
      </c>
      <c r="H141" s="151">
        <v>20</v>
      </c>
      <c r="M141" s="29"/>
    </row>
    <row r="142" spans="1:13" ht="20.149999999999999" customHeight="1">
      <c r="A142" s="306"/>
      <c r="B142" s="298"/>
      <c r="C142" s="298"/>
      <c r="D142" s="148">
        <v>53</v>
      </c>
      <c r="E142" s="149" t="s">
        <v>4291</v>
      </c>
      <c r="F142" s="148"/>
      <c r="G142" s="150"/>
      <c r="H142" s="151" t="s">
        <v>2040</v>
      </c>
      <c r="M142" s="29"/>
    </row>
    <row r="143" spans="1:13" ht="20.149999999999999" customHeight="1">
      <c r="A143" s="306"/>
      <c r="B143" s="298"/>
      <c r="C143" s="298"/>
      <c r="D143" s="148">
        <v>61</v>
      </c>
      <c r="E143" s="149" t="s">
        <v>4292</v>
      </c>
      <c r="F143" s="148"/>
      <c r="G143" s="150">
        <v>1</v>
      </c>
      <c r="H143" s="151">
        <v>20</v>
      </c>
      <c r="M143" s="29"/>
    </row>
    <row r="144" spans="1:13" ht="20.149999999999999" customHeight="1">
      <c r="A144" s="306"/>
      <c r="B144" s="298"/>
      <c r="C144" s="298"/>
      <c r="D144" s="148">
        <v>62</v>
      </c>
      <c r="E144" s="149" t="s">
        <v>4293</v>
      </c>
      <c r="F144" s="148"/>
      <c r="G144" s="150"/>
      <c r="H144" s="151" t="s">
        <v>2040</v>
      </c>
      <c r="M144" s="29"/>
    </row>
    <row r="145" spans="1:13" ht="20.149999999999999" customHeight="1">
      <c r="A145" s="306"/>
      <c r="B145" s="298"/>
      <c r="C145" s="298"/>
      <c r="D145" s="148">
        <v>63</v>
      </c>
      <c r="E145" s="149" t="s">
        <v>4294</v>
      </c>
      <c r="F145" s="148"/>
      <c r="G145" s="150"/>
      <c r="H145" s="151" t="s">
        <v>2040</v>
      </c>
      <c r="M145" s="29"/>
    </row>
    <row r="146" spans="1:13" ht="20.149999999999999" customHeight="1">
      <c r="A146" s="306"/>
      <c r="B146" s="298"/>
      <c r="C146" s="298"/>
      <c r="D146" s="148">
        <v>71</v>
      </c>
      <c r="E146" s="149" t="s">
        <v>4295</v>
      </c>
      <c r="F146" s="148"/>
      <c r="G146" s="150"/>
      <c r="H146" s="151" t="s">
        <v>2040</v>
      </c>
      <c r="M146" s="29"/>
    </row>
    <row r="147" spans="1:13" ht="20.149999999999999" customHeight="1">
      <c r="A147" s="306"/>
      <c r="B147" s="298"/>
      <c r="C147" s="298"/>
      <c r="D147" s="148">
        <v>72</v>
      </c>
      <c r="E147" s="149" t="s">
        <v>4296</v>
      </c>
      <c r="F147" s="148"/>
      <c r="G147" s="150"/>
      <c r="H147" s="151" t="s">
        <v>2040</v>
      </c>
      <c r="M147" s="29"/>
    </row>
    <row r="148" spans="1:13" ht="20.149999999999999" customHeight="1">
      <c r="A148" s="306"/>
      <c r="B148" s="298"/>
      <c r="C148" s="298"/>
      <c r="D148" s="148">
        <v>73</v>
      </c>
      <c r="E148" s="149" t="s">
        <v>4297</v>
      </c>
      <c r="F148" s="148"/>
      <c r="G148" s="150"/>
      <c r="H148" s="151" t="s">
        <v>2040</v>
      </c>
      <c r="M148" s="29"/>
    </row>
    <row r="149" spans="1:13" ht="20.149999999999999" customHeight="1">
      <c r="A149" s="306"/>
      <c r="B149" s="298"/>
      <c r="C149" s="298"/>
      <c r="D149" s="148">
        <v>74</v>
      </c>
      <c r="E149" s="149" t="s">
        <v>4298</v>
      </c>
      <c r="F149" s="148"/>
      <c r="G149" s="150"/>
      <c r="H149" s="151" t="s">
        <v>2040</v>
      </c>
      <c r="M149" s="29"/>
    </row>
    <row r="150" spans="1:13" ht="20.149999999999999" customHeight="1">
      <c r="A150" s="306"/>
      <c r="B150" s="298"/>
      <c r="C150" s="298"/>
      <c r="D150" s="148">
        <v>75</v>
      </c>
      <c r="E150" s="149" t="s">
        <v>4299</v>
      </c>
      <c r="F150" s="148"/>
      <c r="G150" s="150"/>
      <c r="H150" s="151" t="s">
        <v>2040</v>
      </c>
      <c r="M150" s="29"/>
    </row>
    <row r="151" spans="1:13" ht="20.149999999999999" customHeight="1">
      <c r="A151" s="306"/>
      <c r="B151" s="298"/>
      <c r="C151" s="298"/>
      <c r="D151" s="148">
        <v>76</v>
      </c>
      <c r="E151" s="149" t="s">
        <v>4300</v>
      </c>
      <c r="F151" s="148"/>
      <c r="G151" s="150"/>
      <c r="H151" s="151" t="s">
        <v>2040</v>
      </c>
      <c r="M151" s="29"/>
    </row>
    <row r="152" spans="1:13" ht="20.149999999999999" customHeight="1">
      <c r="A152" s="306"/>
      <c r="B152" s="298"/>
      <c r="C152" s="298"/>
      <c r="D152" s="148">
        <v>77</v>
      </c>
      <c r="E152" s="149" t="s">
        <v>4301</v>
      </c>
      <c r="F152" s="148"/>
      <c r="G152" s="150"/>
      <c r="H152" s="151" t="s">
        <v>2040</v>
      </c>
      <c r="M152" s="29"/>
    </row>
    <row r="153" spans="1:13" ht="20.149999999999999" customHeight="1">
      <c r="A153" s="306"/>
      <c r="B153" s="298"/>
      <c r="C153" s="298"/>
      <c r="D153" s="148">
        <v>78</v>
      </c>
      <c r="E153" s="149" t="s">
        <v>4302</v>
      </c>
      <c r="F153" s="148"/>
      <c r="G153" s="150"/>
      <c r="H153" s="151" t="s">
        <v>2040</v>
      </c>
      <c r="M153" s="29"/>
    </row>
    <row r="154" spans="1:13" ht="20.149999999999999" customHeight="1">
      <c r="A154" s="306"/>
      <c r="B154" s="298"/>
      <c r="C154" s="298"/>
      <c r="D154" s="148">
        <v>79</v>
      </c>
      <c r="E154" s="149" t="s">
        <v>4303</v>
      </c>
      <c r="F154" s="148"/>
      <c r="G154" s="150"/>
      <c r="H154" s="151" t="s">
        <v>2040</v>
      </c>
      <c r="M154" s="29"/>
    </row>
    <row r="155" spans="1:13" ht="20.149999999999999" customHeight="1">
      <c r="A155" s="306"/>
      <c r="B155" s="298"/>
      <c r="C155" s="298"/>
      <c r="D155" s="148">
        <v>81</v>
      </c>
      <c r="E155" s="149" t="s">
        <v>4304</v>
      </c>
      <c r="F155" s="148"/>
      <c r="G155" s="150"/>
      <c r="H155" s="151" t="s">
        <v>2040</v>
      </c>
      <c r="M155" s="29"/>
    </row>
    <row r="156" spans="1:13" ht="20.149999999999999" customHeight="1">
      <c r="A156" s="306"/>
      <c r="B156" s="298"/>
      <c r="C156" s="298"/>
      <c r="D156" s="148">
        <v>82</v>
      </c>
      <c r="E156" s="149" t="s">
        <v>4305</v>
      </c>
      <c r="F156" s="148"/>
      <c r="G156" s="150"/>
      <c r="H156" s="151" t="s">
        <v>2040</v>
      </c>
      <c r="M156" s="29"/>
    </row>
    <row r="157" spans="1:13" ht="20.149999999999999" customHeight="1">
      <c r="A157" s="306"/>
      <c r="B157" s="298"/>
      <c r="C157" s="298"/>
      <c r="D157" s="148">
        <v>83</v>
      </c>
      <c r="E157" s="149" t="s">
        <v>4306</v>
      </c>
      <c r="F157" s="148"/>
      <c r="G157" s="150"/>
      <c r="H157" s="151" t="s">
        <v>2040</v>
      </c>
      <c r="M157" s="29"/>
    </row>
    <row r="158" spans="1:13" ht="20.149999999999999" customHeight="1">
      <c r="A158" s="306"/>
      <c r="B158" s="298"/>
      <c r="C158" s="298"/>
      <c r="D158" s="148">
        <v>84</v>
      </c>
      <c r="E158" s="149" t="s">
        <v>4307</v>
      </c>
      <c r="F158" s="148"/>
      <c r="G158" s="150"/>
      <c r="H158" s="151" t="s">
        <v>2040</v>
      </c>
      <c r="M158" s="29"/>
    </row>
    <row r="159" spans="1:13" ht="20.149999999999999" customHeight="1">
      <c r="A159" s="306"/>
      <c r="B159" s="298"/>
      <c r="C159" s="298"/>
      <c r="D159" s="148">
        <v>85</v>
      </c>
      <c r="E159" s="149" t="s">
        <v>4308</v>
      </c>
      <c r="F159" s="148"/>
      <c r="G159" s="150"/>
      <c r="H159" s="151" t="s">
        <v>2040</v>
      </c>
      <c r="M159" s="29"/>
    </row>
    <row r="160" spans="1:13" ht="20.149999999999999" customHeight="1">
      <c r="A160" s="306"/>
      <c r="B160" s="298"/>
      <c r="C160" s="298"/>
      <c r="D160" s="148">
        <v>86</v>
      </c>
      <c r="E160" s="149" t="s">
        <v>4309</v>
      </c>
      <c r="F160" s="148"/>
      <c r="G160" s="150"/>
      <c r="H160" s="151" t="s">
        <v>2040</v>
      </c>
      <c r="M160" s="29"/>
    </row>
    <row r="161" spans="1:13" ht="20.149999999999999" customHeight="1">
      <c r="A161" s="306"/>
      <c r="B161" s="298"/>
      <c r="C161" s="298"/>
      <c r="D161" s="148">
        <v>87</v>
      </c>
      <c r="E161" s="149" t="s">
        <v>4310</v>
      </c>
      <c r="F161" s="148"/>
      <c r="G161" s="150">
        <v>1</v>
      </c>
      <c r="H161" s="151">
        <v>20</v>
      </c>
      <c r="M161" s="29"/>
    </row>
    <row r="162" spans="1:13" ht="20.149999999999999" customHeight="1">
      <c r="A162" s="306"/>
      <c r="B162" s="298"/>
      <c r="C162" s="298"/>
      <c r="D162" s="148">
        <v>88</v>
      </c>
      <c r="E162" s="149" t="s">
        <v>4311</v>
      </c>
      <c r="F162" s="148"/>
      <c r="G162" s="150"/>
      <c r="H162" s="151" t="s">
        <v>2040</v>
      </c>
      <c r="M162" s="29"/>
    </row>
    <row r="163" spans="1:13" ht="20.149999999999999" customHeight="1">
      <c r="A163" s="306"/>
      <c r="B163" s="298"/>
      <c r="C163" s="298"/>
      <c r="D163" s="148">
        <v>89</v>
      </c>
      <c r="E163" s="149" t="s">
        <v>4312</v>
      </c>
      <c r="F163" s="148"/>
      <c r="G163" s="150"/>
      <c r="H163" s="151" t="s">
        <v>2040</v>
      </c>
      <c r="M163" s="29"/>
    </row>
    <row r="164" spans="1:13" ht="20.149999999999999" customHeight="1">
      <c r="A164" s="306"/>
      <c r="B164" s="298"/>
      <c r="C164" s="298"/>
      <c r="D164" s="148">
        <v>91</v>
      </c>
      <c r="E164" s="149" t="s">
        <v>4313</v>
      </c>
      <c r="F164" s="148"/>
      <c r="G164" s="150"/>
      <c r="H164" s="151" t="s">
        <v>2040</v>
      </c>
      <c r="M164" s="29"/>
    </row>
    <row r="165" spans="1:13" ht="20.149999999999999" customHeight="1">
      <c r="A165" s="306"/>
      <c r="B165" s="298"/>
      <c r="C165" s="298"/>
      <c r="D165" s="148">
        <v>92</v>
      </c>
      <c r="E165" s="149" t="s">
        <v>4314</v>
      </c>
      <c r="F165" s="148"/>
      <c r="G165" s="150">
        <v>1</v>
      </c>
      <c r="H165" s="151">
        <v>20</v>
      </c>
      <c r="M165" s="29"/>
    </row>
    <row r="166" spans="1:13" ht="20.149999999999999" customHeight="1">
      <c r="A166" s="306"/>
      <c r="B166" s="298"/>
      <c r="C166" s="298"/>
      <c r="D166" s="148">
        <v>93</v>
      </c>
      <c r="E166" s="149" t="s">
        <v>4315</v>
      </c>
      <c r="F166" s="148"/>
      <c r="G166" s="150"/>
      <c r="H166" s="151" t="s">
        <v>2040</v>
      </c>
      <c r="M166" s="29"/>
    </row>
    <row r="167" spans="1:13" ht="20.149999999999999" customHeight="1">
      <c r="A167" s="306"/>
      <c r="B167" s="298"/>
      <c r="C167" s="298"/>
      <c r="D167" s="148">
        <v>94</v>
      </c>
      <c r="E167" s="149" t="s">
        <v>4316</v>
      </c>
      <c r="F167" s="148"/>
      <c r="G167" s="150"/>
      <c r="H167" s="151" t="s">
        <v>2040</v>
      </c>
      <c r="M167" s="29"/>
    </row>
    <row r="168" spans="1:13" ht="20.149999999999999" customHeight="1">
      <c r="A168" s="306"/>
      <c r="B168" s="298"/>
      <c r="C168" s="298"/>
      <c r="D168" s="148">
        <v>95</v>
      </c>
      <c r="E168" s="149" t="s">
        <v>4317</v>
      </c>
      <c r="F168" s="148"/>
      <c r="G168" s="150"/>
      <c r="H168" s="151" t="s">
        <v>2040</v>
      </c>
      <c r="M168" s="29"/>
    </row>
    <row r="169" spans="1:13" ht="20.149999999999999" customHeight="1">
      <c r="A169" s="307"/>
      <c r="B169" s="299"/>
      <c r="C169" s="299"/>
      <c r="D169" s="148">
        <v>99</v>
      </c>
      <c r="E169" s="149" t="s">
        <v>4318</v>
      </c>
      <c r="F169" s="148"/>
      <c r="G169" s="150"/>
      <c r="H169" s="151" t="s">
        <v>2040</v>
      </c>
      <c r="M169" s="29"/>
    </row>
    <row r="170" spans="1:13" ht="17">
      <c r="A170" s="152" t="s">
        <v>4537</v>
      </c>
      <c r="B170" s="153" t="s">
        <v>4533</v>
      </c>
      <c r="C170" s="153" t="s">
        <v>2568</v>
      </c>
      <c r="D170" s="154"/>
      <c r="E170" s="155"/>
      <c r="F170" s="155"/>
      <c r="G170" s="156">
        <v>5</v>
      </c>
      <c r="H170" s="157"/>
    </row>
    <row r="171" spans="1:13" ht="17">
      <c r="A171" s="152" t="s">
        <v>2491</v>
      </c>
      <c r="B171" s="153" t="s">
        <v>2492</v>
      </c>
      <c r="C171" s="153" t="s">
        <v>2568</v>
      </c>
      <c r="D171" s="154"/>
      <c r="E171" s="155"/>
      <c r="F171" s="155"/>
      <c r="G171" s="156">
        <v>5</v>
      </c>
      <c r="H171" s="157"/>
    </row>
    <row r="172" spans="1:13" ht="17">
      <c r="A172" s="406" t="s">
        <v>2569</v>
      </c>
      <c r="B172" s="409" t="s">
        <v>2493</v>
      </c>
      <c r="C172" s="409" t="s">
        <v>2045</v>
      </c>
      <c r="D172" s="148"/>
      <c r="E172" s="149"/>
      <c r="F172" s="290" t="s">
        <v>285</v>
      </c>
      <c r="G172" s="156">
        <v>5</v>
      </c>
      <c r="H172" s="157"/>
    </row>
    <row r="173" spans="1:13" ht="17">
      <c r="A173" s="407"/>
      <c r="B173" s="410"/>
      <c r="C173" s="410"/>
      <c r="D173" s="148">
        <v>98</v>
      </c>
      <c r="E173" s="149" t="s">
        <v>589</v>
      </c>
      <c r="F173" s="291"/>
      <c r="G173" s="158"/>
      <c r="H173" s="157" t="s">
        <v>2040</v>
      </c>
    </row>
    <row r="174" spans="1:13" ht="17">
      <c r="A174" s="408"/>
      <c r="B174" s="411"/>
      <c r="C174" s="411"/>
      <c r="D174" s="148">
        <v>99</v>
      </c>
      <c r="E174" s="149" t="s">
        <v>621</v>
      </c>
      <c r="F174" s="292"/>
      <c r="G174" s="158"/>
      <c r="H174" s="157" t="s">
        <v>2040</v>
      </c>
    </row>
    <row r="175" spans="1:13" ht="17">
      <c r="A175" s="386" t="s">
        <v>2494</v>
      </c>
      <c r="B175" s="380" t="s">
        <v>2495</v>
      </c>
      <c r="C175" s="380" t="s">
        <v>2570</v>
      </c>
      <c r="D175" s="17"/>
      <c r="E175" s="18"/>
      <c r="F175" s="286" t="s">
        <v>16</v>
      </c>
      <c r="G175" s="127" t="s">
        <v>2040</v>
      </c>
      <c r="H175" s="45"/>
    </row>
    <row r="176" spans="1:13" ht="17">
      <c r="A176" s="387"/>
      <c r="B176" s="381"/>
      <c r="C176" s="381"/>
      <c r="D176" s="17">
        <v>91</v>
      </c>
      <c r="E176" s="18" t="s">
        <v>459</v>
      </c>
      <c r="F176" s="287"/>
      <c r="G176" s="128"/>
      <c r="H176" s="45"/>
    </row>
    <row r="177" spans="1:8" ht="17">
      <c r="A177" s="387"/>
      <c r="B177" s="381"/>
      <c r="C177" s="381"/>
      <c r="D177" s="17">
        <v>92</v>
      </c>
      <c r="E177" s="18" t="s">
        <v>460</v>
      </c>
      <c r="F177" s="287"/>
      <c r="G177" s="128"/>
      <c r="H177" s="45"/>
    </row>
    <row r="178" spans="1:8" ht="17">
      <c r="A178" s="387"/>
      <c r="B178" s="381"/>
      <c r="C178" s="381"/>
      <c r="D178" s="17">
        <v>93</v>
      </c>
      <c r="E178" s="18" t="s">
        <v>461</v>
      </c>
      <c r="F178" s="287"/>
      <c r="G178" s="128"/>
      <c r="H178" s="45"/>
    </row>
    <row r="179" spans="1:8" ht="17">
      <c r="A179" s="387"/>
      <c r="B179" s="381"/>
      <c r="C179" s="381"/>
      <c r="D179" s="17">
        <v>94</v>
      </c>
      <c r="E179" s="18" t="s">
        <v>462</v>
      </c>
      <c r="F179" s="287"/>
      <c r="G179" s="128"/>
      <c r="H179" s="45"/>
    </row>
    <row r="180" spans="1:8" ht="17">
      <c r="A180" s="387"/>
      <c r="B180" s="381"/>
      <c r="C180" s="381"/>
      <c r="D180" s="17">
        <v>98</v>
      </c>
      <c r="E180" s="18" t="s">
        <v>589</v>
      </c>
      <c r="F180" s="287"/>
      <c r="G180" s="128"/>
      <c r="H180" s="45"/>
    </row>
    <row r="181" spans="1:8" ht="17">
      <c r="A181" s="388"/>
      <c r="B181" s="382"/>
      <c r="C181" s="382"/>
      <c r="D181" s="17">
        <v>99</v>
      </c>
      <c r="E181" s="18" t="s">
        <v>621</v>
      </c>
      <c r="F181" s="288"/>
      <c r="G181" s="128"/>
      <c r="H181" s="45"/>
    </row>
    <row r="182" spans="1:8" ht="17">
      <c r="A182" s="369" t="s">
        <v>2571</v>
      </c>
      <c r="B182" s="372" t="s">
        <v>2496</v>
      </c>
      <c r="C182" s="372" t="s">
        <v>2045</v>
      </c>
      <c r="D182" s="228"/>
      <c r="E182" s="233"/>
      <c r="F182" s="399"/>
      <c r="G182" s="156">
        <v>5</v>
      </c>
      <c r="H182" s="230"/>
    </row>
    <row r="183" spans="1:8" ht="17">
      <c r="A183" s="370"/>
      <c r="B183" s="373"/>
      <c r="C183" s="373"/>
      <c r="D183" s="228">
        <v>1</v>
      </c>
      <c r="E183" s="233" t="s">
        <v>2497</v>
      </c>
      <c r="F183" s="400"/>
      <c r="G183" s="234">
        <v>3</v>
      </c>
      <c r="H183" s="230">
        <v>60</v>
      </c>
    </row>
    <row r="184" spans="1:8" ht="17">
      <c r="A184" s="370"/>
      <c r="B184" s="373"/>
      <c r="C184" s="373"/>
      <c r="D184" s="228">
        <v>2</v>
      </c>
      <c r="E184" s="233" t="s">
        <v>2498</v>
      </c>
      <c r="F184" s="400"/>
      <c r="G184" s="234">
        <v>1</v>
      </c>
      <c r="H184" s="230">
        <v>20</v>
      </c>
    </row>
    <row r="185" spans="1:8" ht="17">
      <c r="A185" s="370"/>
      <c r="B185" s="373"/>
      <c r="C185" s="373"/>
      <c r="D185" s="228">
        <v>3</v>
      </c>
      <c r="E185" s="233" t="s">
        <v>2499</v>
      </c>
      <c r="F185" s="400"/>
      <c r="G185" s="234"/>
      <c r="H185" s="230" t="s">
        <v>2040</v>
      </c>
    </row>
    <row r="186" spans="1:8" ht="17">
      <c r="A186" s="370"/>
      <c r="B186" s="373"/>
      <c r="C186" s="373"/>
      <c r="D186" s="228">
        <v>4</v>
      </c>
      <c r="E186" s="233" t="s">
        <v>2500</v>
      </c>
      <c r="F186" s="400"/>
      <c r="G186" s="234"/>
      <c r="H186" s="230" t="s">
        <v>2040</v>
      </c>
    </row>
    <row r="187" spans="1:8" ht="17">
      <c r="A187" s="370"/>
      <c r="B187" s="373"/>
      <c r="C187" s="373"/>
      <c r="D187" s="228">
        <v>5</v>
      </c>
      <c r="E187" s="233" t="s">
        <v>2501</v>
      </c>
      <c r="F187" s="400"/>
      <c r="G187" s="234"/>
      <c r="H187" s="230" t="s">
        <v>2040</v>
      </c>
    </row>
    <row r="188" spans="1:8" ht="17">
      <c r="A188" s="370"/>
      <c r="B188" s="373"/>
      <c r="C188" s="373"/>
      <c r="D188" s="228">
        <v>6</v>
      </c>
      <c r="E188" s="233" t="s">
        <v>2502</v>
      </c>
      <c r="F188" s="400"/>
      <c r="G188" s="234"/>
      <c r="H188" s="230" t="s">
        <v>2040</v>
      </c>
    </row>
    <row r="189" spans="1:8" ht="17">
      <c r="A189" s="370"/>
      <c r="B189" s="373"/>
      <c r="C189" s="373"/>
      <c r="D189" s="228">
        <v>7</v>
      </c>
      <c r="E189" s="233" t="s">
        <v>2503</v>
      </c>
      <c r="F189" s="400"/>
      <c r="G189" s="234"/>
      <c r="H189" s="230" t="s">
        <v>2040</v>
      </c>
    </row>
    <row r="190" spans="1:8" ht="17">
      <c r="A190" s="370"/>
      <c r="B190" s="373"/>
      <c r="C190" s="373"/>
      <c r="D190" s="228">
        <v>8</v>
      </c>
      <c r="E190" s="233" t="s">
        <v>2504</v>
      </c>
      <c r="F190" s="400"/>
      <c r="G190" s="234"/>
      <c r="H190" s="230" t="s">
        <v>2040</v>
      </c>
    </row>
    <row r="191" spans="1:8" ht="17">
      <c r="A191" s="370"/>
      <c r="B191" s="373"/>
      <c r="C191" s="373"/>
      <c r="D191" s="228">
        <v>9</v>
      </c>
      <c r="E191" s="233" t="s">
        <v>326</v>
      </c>
      <c r="F191" s="400"/>
      <c r="G191" s="234">
        <v>1</v>
      </c>
      <c r="H191" s="230">
        <v>20</v>
      </c>
    </row>
    <row r="192" spans="1:8" ht="17">
      <c r="A192" s="371"/>
      <c r="B192" s="374"/>
      <c r="C192" s="374"/>
      <c r="D192" s="228">
        <v>10</v>
      </c>
      <c r="E192" s="233" t="s">
        <v>681</v>
      </c>
      <c r="F192" s="401"/>
      <c r="G192" s="234"/>
      <c r="H192" s="230" t="s">
        <v>2040</v>
      </c>
    </row>
    <row r="193" spans="1:8" ht="17">
      <c r="A193" s="235" t="s">
        <v>2505</v>
      </c>
      <c r="B193" s="229" t="s">
        <v>2506</v>
      </c>
      <c r="C193" s="229" t="s">
        <v>2572</v>
      </c>
      <c r="D193" s="228"/>
      <c r="E193" s="233"/>
      <c r="F193" s="233"/>
      <c r="G193" s="234"/>
      <c r="H193" s="230" t="s">
        <v>2040</v>
      </c>
    </row>
    <row r="194" spans="1:8" ht="17">
      <c r="A194" s="46" t="s">
        <v>2507</v>
      </c>
      <c r="B194" s="40" t="s">
        <v>2508</v>
      </c>
      <c r="C194" s="40" t="s">
        <v>2568</v>
      </c>
      <c r="D194" s="39"/>
      <c r="E194" s="37"/>
      <c r="F194" s="37"/>
      <c r="G194" s="128">
        <v>5</v>
      </c>
      <c r="H194" s="45"/>
    </row>
    <row r="195" spans="1:8" ht="17">
      <c r="A195" s="46" t="s">
        <v>2509</v>
      </c>
      <c r="B195" s="40" t="s">
        <v>137</v>
      </c>
      <c r="C195" s="40" t="s">
        <v>2568</v>
      </c>
      <c r="D195" s="39"/>
      <c r="E195" s="37"/>
      <c r="F195" s="37"/>
      <c r="G195" s="128">
        <v>5</v>
      </c>
      <c r="H195" s="45"/>
    </row>
    <row r="196" spans="1:8" ht="17">
      <c r="A196" s="46" t="s">
        <v>2510</v>
      </c>
      <c r="B196" s="40" t="s">
        <v>2211</v>
      </c>
      <c r="C196" s="40" t="s">
        <v>2568</v>
      </c>
      <c r="D196" s="39"/>
      <c r="E196" s="37"/>
      <c r="F196" s="37"/>
      <c r="G196" s="128">
        <v>5</v>
      </c>
      <c r="H196" s="45"/>
    </row>
    <row r="197" spans="1:8" ht="17">
      <c r="A197" s="386" t="s">
        <v>2511</v>
      </c>
      <c r="B197" s="380" t="s">
        <v>2278</v>
      </c>
      <c r="C197" s="380" t="s">
        <v>2045</v>
      </c>
      <c r="D197" s="39"/>
      <c r="E197" s="37"/>
      <c r="F197" s="402"/>
      <c r="G197" s="128">
        <v>5</v>
      </c>
      <c r="H197" s="45"/>
    </row>
    <row r="198" spans="1:8" ht="17">
      <c r="A198" s="387"/>
      <c r="B198" s="381"/>
      <c r="C198" s="389"/>
      <c r="D198" s="39">
        <v>1</v>
      </c>
      <c r="E198" s="37" t="s">
        <v>2279</v>
      </c>
      <c r="F198" s="403"/>
      <c r="G198" s="128">
        <v>5</v>
      </c>
      <c r="H198" s="45"/>
    </row>
    <row r="199" spans="1:8" ht="17">
      <c r="A199" s="388"/>
      <c r="B199" s="382"/>
      <c r="C199" s="390"/>
      <c r="D199" s="39">
        <v>2</v>
      </c>
      <c r="E199" s="37" t="s">
        <v>2280</v>
      </c>
      <c r="F199" s="404"/>
      <c r="G199" s="38"/>
      <c r="H199" s="45" t="s">
        <v>2040</v>
      </c>
    </row>
    <row r="200" spans="1:8" ht="17">
      <c r="A200" s="386" t="s">
        <v>2512</v>
      </c>
      <c r="B200" s="380" t="s">
        <v>122</v>
      </c>
      <c r="C200" s="380" t="s">
        <v>2045</v>
      </c>
      <c r="D200" s="39"/>
      <c r="E200" s="37"/>
      <c r="F200" s="402"/>
      <c r="G200" s="128">
        <v>5</v>
      </c>
      <c r="H200" s="45"/>
    </row>
    <row r="201" spans="1:8" ht="17">
      <c r="A201" s="387"/>
      <c r="B201" s="381"/>
      <c r="C201" s="389"/>
      <c r="D201" s="39">
        <v>1</v>
      </c>
      <c r="E201" s="37" t="s">
        <v>438</v>
      </c>
      <c r="F201" s="403"/>
      <c r="G201" s="38"/>
      <c r="H201" s="45" t="s">
        <v>2040</v>
      </c>
    </row>
    <row r="202" spans="1:8" ht="17">
      <c r="A202" s="388"/>
      <c r="B202" s="382"/>
      <c r="C202" s="390"/>
      <c r="D202" s="39">
        <v>2</v>
      </c>
      <c r="E202" s="37" t="s">
        <v>439</v>
      </c>
      <c r="F202" s="404"/>
      <c r="G202" s="128">
        <v>5</v>
      </c>
      <c r="H202" s="45"/>
    </row>
    <row r="203" spans="1:8" ht="17">
      <c r="A203" s="386" t="s">
        <v>2513</v>
      </c>
      <c r="B203" s="380" t="s">
        <v>2283</v>
      </c>
      <c r="C203" s="380" t="s">
        <v>2045</v>
      </c>
      <c r="D203" s="39"/>
      <c r="E203" s="37"/>
      <c r="F203" s="402"/>
      <c r="G203" s="128">
        <v>5</v>
      </c>
      <c r="H203" s="45"/>
    </row>
    <row r="204" spans="1:8" ht="17">
      <c r="A204" s="387"/>
      <c r="B204" s="381"/>
      <c r="C204" s="389"/>
      <c r="D204" s="39">
        <v>1</v>
      </c>
      <c r="E204" s="37" t="s">
        <v>438</v>
      </c>
      <c r="F204" s="403"/>
      <c r="G204" s="38">
        <v>1</v>
      </c>
      <c r="H204" s="45">
        <v>20</v>
      </c>
    </row>
    <row r="205" spans="1:8" ht="17">
      <c r="A205" s="388"/>
      <c r="B205" s="382"/>
      <c r="C205" s="390"/>
      <c r="D205" s="39">
        <v>2</v>
      </c>
      <c r="E205" s="37" t="s">
        <v>439</v>
      </c>
      <c r="F205" s="404"/>
      <c r="G205" s="38">
        <v>4</v>
      </c>
      <c r="H205" s="45">
        <v>80</v>
      </c>
    </row>
    <row r="206" spans="1:8" ht="17">
      <c r="A206" s="386" t="s">
        <v>2514</v>
      </c>
      <c r="B206" s="380" t="s">
        <v>148</v>
      </c>
      <c r="C206" s="380" t="s">
        <v>2045</v>
      </c>
      <c r="D206" s="39"/>
      <c r="E206" s="37"/>
      <c r="F206" s="402"/>
      <c r="G206" s="128">
        <v>5</v>
      </c>
      <c r="H206" s="45"/>
    </row>
    <row r="207" spans="1:8" ht="17">
      <c r="A207" s="387"/>
      <c r="B207" s="381"/>
      <c r="C207" s="381"/>
      <c r="D207" s="39">
        <v>1</v>
      </c>
      <c r="E207" s="37" t="s">
        <v>1178</v>
      </c>
      <c r="F207" s="403"/>
      <c r="G207" s="38"/>
      <c r="H207" s="45" t="s">
        <v>2040</v>
      </c>
    </row>
    <row r="208" spans="1:8" ht="17">
      <c r="A208" s="387"/>
      <c r="B208" s="381"/>
      <c r="C208" s="381"/>
      <c r="D208" s="39">
        <v>2</v>
      </c>
      <c r="E208" s="37" t="s">
        <v>2515</v>
      </c>
      <c r="F208" s="403"/>
      <c r="G208" s="128">
        <v>5</v>
      </c>
      <c r="H208" s="45"/>
    </row>
    <row r="209" spans="1:8" ht="17">
      <c r="A209" s="388"/>
      <c r="B209" s="382"/>
      <c r="C209" s="382"/>
      <c r="D209" s="39">
        <v>3</v>
      </c>
      <c r="E209" s="37" t="s">
        <v>1180</v>
      </c>
      <c r="F209" s="404"/>
      <c r="G209" s="38"/>
      <c r="H209" s="45" t="s">
        <v>2040</v>
      </c>
    </row>
    <row r="210" spans="1:8" ht="17">
      <c r="A210" s="386" t="s">
        <v>2516</v>
      </c>
      <c r="B210" s="380" t="s">
        <v>2517</v>
      </c>
      <c r="C210" s="380" t="s">
        <v>2045</v>
      </c>
      <c r="D210" s="39"/>
      <c r="E210" s="37"/>
      <c r="F210" s="402"/>
      <c r="G210" s="128">
        <v>5</v>
      </c>
      <c r="H210" s="45"/>
    </row>
    <row r="211" spans="1:8" ht="17">
      <c r="A211" s="387"/>
      <c r="B211" s="381"/>
      <c r="C211" s="389"/>
      <c r="D211" s="39">
        <v>1</v>
      </c>
      <c r="E211" s="37" t="s">
        <v>1092</v>
      </c>
      <c r="F211" s="403"/>
      <c r="G211" s="38">
        <v>2</v>
      </c>
      <c r="H211" s="45">
        <v>40</v>
      </c>
    </row>
    <row r="212" spans="1:8" ht="17">
      <c r="A212" s="388"/>
      <c r="B212" s="382"/>
      <c r="C212" s="390"/>
      <c r="D212" s="39">
        <v>2</v>
      </c>
      <c r="E212" s="37" t="s">
        <v>1093</v>
      </c>
      <c r="F212" s="404"/>
      <c r="G212" s="38">
        <v>3</v>
      </c>
      <c r="H212" s="45">
        <v>60</v>
      </c>
    </row>
    <row r="213" spans="1:8" ht="17">
      <c r="A213" s="386" t="s">
        <v>2573</v>
      </c>
      <c r="B213" s="380" t="s">
        <v>2285</v>
      </c>
      <c r="C213" s="380" t="s">
        <v>2568</v>
      </c>
      <c r="D213" s="39"/>
      <c r="E213" s="37"/>
      <c r="F213" s="402"/>
      <c r="G213" s="128">
        <v>5</v>
      </c>
      <c r="H213" s="45"/>
    </row>
    <row r="214" spans="1:8" ht="17">
      <c r="A214" s="387"/>
      <c r="B214" s="381"/>
      <c r="C214" s="381"/>
      <c r="D214" s="39">
        <v>1</v>
      </c>
      <c r="E214" s="37" t="s">
        <v>438</v>
      </c>
      <c r="F214" s="403"/>
      <c r="G214" s="38">
        <v>2</v>
      </c>
      <c r="H214" s="45">
        <v>40</v>
      </c>
    </row>
    <row r="215" spans="1:8" ht="17">
      <c r="A215" s="387"/>
      <c r="B215" s="381"/>
      <c r="C215" s="381"/>
      <c r="D215" s="39">
        <v>2</v>
      </c>
      <c r="E215" s="37" t="s">
        <v>439</v>
      </c>
      <c r="F215" s="403"/>
      <c r="G215" s="38">
        <v>3</v>
      </c>
      <c r="H215" s="45">
        <v>60</v>
      </c>
    </row>
    <row r="216" spans="1:8" ht="17">
      <c r="A216" s="46" t="s">
        <v>2518</v>
      </c>
      <c r="B216" s="40" t="s">
        <v>2287</v>
      </c>
      <c r="C216" s="40" t="s">
        <v>2574</v>
      </c>
      <c r="D216" s="39"/>
      <c r="E216" s="37"/>
      <c r="F216" s="37"/>
      <c r="G216" s="38">
        <v>2</v>
      </c>
      <c r="H216" s="45">
        <v>40</v>
      </c>
    </row>
    <row r="217" spans="1:8" ht="17">
      <c r="A217" s="46" t="s">
        <v>2519</v>
      </c>
      <c r="B217" s="40" t="s">
        <v>2289</v>
      </c>
      <c r="C217" s="40" t="s">
        <v>2574</v>
      </c>
      <c r="D217" s="39"/>
      <c r="E217" s="37"/>
      <c r="F217" s="37"/>
      <c r="G217" s="38">
        <v>2</v>
      </c>
      <c r="H217" s="45">
        <v>40</v>
      </c>
    </row>
    <row r="218" spans="1:8" ht="17">
      <c r="A218" s="46" t="s">
        <v>2520</v>
      </c>
      <c r="B218" s="40" t="s">
        <v>131</v>
      </c>
      <c r="C218" s="40" t="s">
        <v>2045</v>
      </c>
      <c r="D218" s="39"/>
      <c r="E218" s="37"/>
      <c r="F218" s="37"/>
      <c r="G218" s="128">
        <v>5</v>
      </c>
      <c r="H218" s="45"/>
    </row>
    <row r="219" spans="1:8" ht="17">
      <c r="A219" s="46" t="s">
        <v>4118</v>
      </c>
      <c r="B219" s="40" t="s">
        <v>132</v>
      </c>
      <c r="C219" s="40" t="s">
        <v>2045</v>
      </c>
      <c r="D219" s="39"/>
      <c r="E219" s="37"/>
      <c r="F219" s="37"/>
      <c r="G219" s="128">
        <v>5</v>
      </c>
      <c r="H219" s="45"/>
    </row>
    <row r="220" spans="1:8" ht="17">
      <c r="A220" s="46" t="s">
        <v>2521</v>
      </c>
      <c r="B220" s="40" t="s">
        <v>2292</v>
      </c>
      <c r="C220" s="40" t="s">
        <v>2045</v>
      </c>
      <c r="D220" s="39"/>
      <c r="E220" s="37"/>
      <c r="F220" s="37"/>
      <c r="G220" s="128">
        <v>5</v>
      </c>
      <c r="H220" s="45"/>
    </row>
    <row r="221" spans="1:8" ht="17">
      <c r="A221" s="386" t="s">
        <v>2575</v>
      </c>
      <c r="B221" s="380" t="s">
        <v>2522</v>
      </c>
      <c r="C221" s="380" t="s">
        <v>2045</v>
      </c>
      <c r="D221" s="39"/>
      <c r="E221" s="37"/>
      <c r="F221" s="402"/>
      <c r="G221" s="128">
        <v>5</v>
      </c>
      <c r="H221" s="45"/>
    </row>
    <row r="222" spans="1:8" ht="17">
      <c r="A222" s="387"/>
      <c r="B222" s="381"/>
      <c r="C222" s="381"/>
      <c r="D222" s="39">
        <v>1</v>
      </c>
      <c r="E222" s="37" t="s">
        <v>2173</v>
      </c>
      <c r="F222" s="403"/>
      <c r="G222" s="38"/>
      <c r="H222" s="45" t="s">
        <v>2040</v>
      </c>
    </row>
    <row r="223" spans="1:8" ht="17">
      <c r="A223" s="387"/>
      <c r="B223" s="381"/>
      <c r="C223" s="381"/>
      <c r="D223" s="39">
        <v>2</v>
      </c>
      <c r="E223" s="37" t="s">
        <v>2174</v>
      </c>
      <c r="F223" s="403"/>
      <c r="G223" s="38"/>
      <c r="H223" s="45" t="s">
        <v>2040</v>
      </c>
    </row>
    <row r="224" spans="1:8" ht="17">
      <c r="A224" s="387"/>
      <c r="B224" s="381"/>
      <c r="C224" s="381"/>
      <c r="D224" s="39">
        <v>3</v>
      </c>
      <c r="E224" s="37" t="s">
        <v>2175</v>
      </c>
      <c r="F224" s="403"/>
      <c r="G224" s="38"/>
      <c r="H224" s="45" t="s">
        <v>2040</v>
      </c>
    </row>
    <row r="225" spans="1:8" ht="17">
      <c r="A225" s="387"/>
      <c r="B225" s="381"/>
      <c r="C225" s="381"/>
      <c r="D225" s="39">
        <v>4</v>
      </c>
      <c r="E225" s="37" t="s">
        <v>2176</v>
      </c>
      <c r="F225" s="403"/>
      <c r="G225" s="38"/>
      <c r="H225" s="45" t="s">
        <v>2040</v>
      </c>
    </row>
    <row r="226" spans="1:8" ht="17">
      <c r="A226" s="387"/>
      <c r="B226" s="381"/>
      <c r="C226" s="381"/>
      <c r="D226" s="39">
        <v>5</v>
      </c>
      <c r="E226" s="37" t="s">
        <v>2523</v>
      </c>
      <c r="F226" s="403"/>
      <c r="G226" s="38">
        <v>1</v>
      </c>
      <c r="H226" s="45">
        <v>20</v>
      </c>
    </row>
    <row r="227" spans="1:8" ht="17">
      <c r="A227" s="387"/>
      <c r="B227" s="381"/>
      <c r="C227" s="381"/>
      <c r="D227" s="39">
        <v>6</v>
      </c>
      <c r="E227" s="37" t="s">
        <v>2524</v>
      </c>
      <c r="F227" s="403"/>
      <c r="G227" s="38"/>
      <c r="H227" s="45" t="s">
        <v>2040</v>
      </c>
    </row>
    <row r="228" spans="1:8" ht="17">
      <c r="A228" s="387"/>
      <c r="B228" s="381"/>
      <c r="C228" s="381"/>
      <c r="D228" s="39">
        <v>7</v>
      </c>
      <c r="E228" s="37" t="s">
        <v>2525</v>
      </c>
      <c r="F228" s="403"/>
      <c r="G228" s="38">
        <v>1</v>
      </c>
      <c r="H228" s="45">
        <v>20</v>
      </c>
    </row>
    <row r="229" spans="1:8" ht="17">
      <c r="A229" s="387"/>
      <c r="B229" s="381"/>
      <c r="C229" s="381"/>
      <c r="D229" s="39">
        <v>8</v>
      </c>
      <c r="E229" s="37" t="s">
        <v>2316</v>
      </c>
      <c r="F229" s="403"/>
      <c r="G229" s="38">
        <v>1</v>
      </c>
      <c r="H229" s="45">
        <v>20</v>
      </c>
    </row>
    <row r="230" spans="1:8" ht="17">
      <c r="A230" s="387"/>
      <c r="B230" s="381"/>
      <c r="C230" s="381"/>
      <c r="D230" s="39">
        <v>9</v>
      </c>
      <c r="E230" s="37" t="s">
        <v>2526</v>
      </c>
      <c r="F230" s="403"/>
      <c r="G230" s="38"/>
      <c r="H230" s="45" t="s">
        <v>2040</v>
      </c>
    </row>
    <row r="231" spans="1:8" ht="17">
      <c r="A231" s="387"/>
      <c r="B231" s="381"/>
      <c r="C231" s="381"/>
      <c r="D231" s="39">
        <v>10</v>
      </c>
      <c r="E231" s="37" t="s">
        <v>2527</v>
      </c>
      <c r="F231" s="403"/>
      <c r="G231" s="38">
        <v>1</v>
      </c>
      <c r="H231" s="45">
        <v>20</v>
      </c>
    </row>
    <row r="232" spans="1:8" ht="17">
      <c r="A232" s="387"/>
      <c r="B232" s="381"/>
      <c r="C232" s="381"/>
      <c r="D232" s="39">
        <v>11</v>
      </c>
      <c r="E232" s="37" t="s">
        <v>2528</v>
      </c>
      <c r="F232" s="403"/>
      <c r="G232" s="38"/>
      <c r="H232" s="45" t="s">
        <v>2040</v>
      </c>
    </row>
    <row r="233" spans="1:8" ht="17">
      <c r="A233" s="387"/>
      <c r="B233" s="381"/>
      <c r="C233" s="381"/>
      <c r="D233" s="39">
        <v>12</v>
      </c>
      <c r="E233" s="37" t="s">
        <v>2319</v>
      </c>
      <c r="F233" s="403"/>
      <c r="G233" s="38"/>
      <c r="H233" s="45" t="s">
        <v>2040</v>
      </c>
    </row>
    <row r="234" spans="1:8" ht="17">
      <c r="A234" s="387"/>
      <c r="B234" s="381"/>
      <c r="C234" s="381"/>
      <c r="D234" s="39">
        <v>13</v>
      </c>
      <c r="E234" s="37" t="s">
        <v>2529</v>
      </c>
      <c r="F234" s="403"/>
      <c r="G234" s="38">
        <v>1</v>
      </c>
      <c r="H234" s="45">
        <v>20</v>
      </c>
    </row>
    <row r="235" spans="1:8" ht="17">
      <c r="A235" s="387"/>
      <c r="B235" s="381"/>
      <c r="C235" s="381"/>
      <c r="D235" s="39">
        <v>14</v>
      </c>
      <c r="E235" s="37" t="s">
        <v>2530</v>
      </c>
      <c r="F235" s="403"/>
      <c r="G235" s="38"/>
      <c r="H235" s="45" t="s">
        <v>2040</v>
      </c>
    </row>
    <row r="236" spans="1:8" ht="17">
      <c r="A236" s="387"/>
      <c r="B236" s="381"/>
      <c r="C236" s="381"/>
      <c r="D236" s="39">
        <v>15</v>
      </c>
      <c r="E236" s="37" t="s">
        <v>2531</v>
      </c>
      <c r="F236" s="403"/>
      <c r="G236" s="38"/>
      <c r="H236" s="45" t="s">
        <v>2040</v>
      </c>
    </row>
    <row r="237" spans="1:8" ht="17">
      <c r="A237" s="387"/>
      <c r="B237" s="381"/>
      <c r="C237" s="381"/>
      <c r="D237" s="39">
        <v>16</v>
      </c>
      <c r="E237" s="37" t="s">
        <v>326</v>
      </c>
      <c r="F237" s="403"/>
      <c r="G237" s="38"/>
      <c r="H237" s="45" t="s">
        <v>2040</v>
      </c>
    </row>
    <row r="238" spans="1:8" ht="17">
      <c r="A238" s="388"/>
      <c r="B238" s="382"/>
      <c r="C238" s="382"/>
      <c r="D238" s="39">
        <v>17</v>
      </c>
      <c r="E238" s="37" t="s">
        <v>681</v>
      </c>
      <c r="F238" s="404"/>
      <c r="G238" s="38"/>
      <c r="H238" s="45" t="s">
        <v>2040</v>
      </c>
    </row>
    <row r="239" spans="1:8" ht="17">
      <c r="A239" s="46" t="s">
        <v>2577</v>
      </c>
      <c r="B239" s="40" t="s">
        <v>2532</v>
      </c>
      <c r="C239" s="40" t="s">
        <v>2576</v>
      </c>
      <c r="D239" s="39"/>
      <c r="E239" s="37"/>
      <c r="F239" s="37"/>
      <c r="G239" s="38"/>
      <c r="H239" s="45" t="s">
        <v>2040</v>
      </c>
    </row>
    <row r="240" spans="1:8" ht="17">
      <c r="A240" s="386" t="s">
        <v>2533</v>
      </c>
      <c r="B240" s="380" t="s">
        <v>2534</v>
      </c>
      <c r="C240" s="380" t="s">
        <v>2045</v>
      </c>
      <c r="D240" s="39"/>
      <c r="E240" s="37"/>
      <c r="F240" s="402"/>
      <c r="G240" s="128">
        <v>5</v>
      </c>
      <c r="H240" s="45"/>
    </row>
    <row r="241" spans="1:8" ht="17">
      <c r="A241" s="387"/>
      <c r="B241" s="381"/>
      <c r="C241" s="381"/>
      <c r="D241" s="39">
        <v>1</v>
      </c>
      <c r="E241" s="37" t="s">
        <v>2173</v>
      </c>
      <c r="F241" s="403"/>
      <c r="G241" s="38">
        <v>1</v>
      </c>
      <c r="H241" s="45">
        <v>20</v>
      </c>
    </row>
    <row r="242" spans="1:8" ht="17">
      <c r="A242" s="387"/>
      <c r="B242" s="381"/>
      <c r="C242" s="381"/>
      <c r="D242" s="39">
        <v>2</v>
      </c>
      <c r="E242" s="37" t="s">
        <v>2174</v>
      </c>
      <c r="F242" s="403"/>
      <c r="G242" s="38"/>
      <c r="H242" s="45" t="s">
        <v>2040</v>
      </c>
    </row>
    <row r="243" spans="1:8" ht="17">
      <c r="A243" s="387"/>
      <c r="B243" s="381"/>
      <c r="C243" s="381"/>
      <c r="D243" s="39">
        <v>3</v>
      </c>
      <c r="E243" s="37" t="s">
        <v>2175</v>
      </c>
      <c r="F243" s="403"/>
      <c r="G243" s="38"/>
      <c r="H243" s="45" t="s">
        <v>2040</v>
      </c>
    </row>
    <row r="244" spans="1:8" ht="17">
      <c r="A244" s="387"/>
      <c r="B244" s="381"/>
      <c r="C244" s="381"/>
      <c r="D244" s="39">
        <v>4</v>
      </c>
      <c r="E244" s="37" t="s">
        <v>2176</v>
      </c>
      <c r="F244" s="403"/>
      <c r="G244" s="38"/>
      <c r="H244" s="45" t="s">
        <v>2040</v>
      </c>
    </row>
    <row r="245" spans="1:8" ht="17">
      <c r="A245" s="387"/>
      <c r="B245" s="381"/>
      <c r="C245" s="381"/>
      <c r="D245" s="39">
        <v>5</v>
      </c>
      <c r="E245" s="37" t="s">
        <v>2523</v>
      </c>
      <c r="F245" s="403"/>
      <c r="G245" s="38"/>
      <c r="H245" s="45" t="s">
        <v>2040</v>
      </c>
    </row>
    <row r="246" spans="1:8" ht="17">
      <c r="A246" s="387"/>
      <c r="B246" s="381"/>
      <c r="C246" s="381"/>
      <c r="D246" s="39">
        <v>6</v>
      </c>
      <c r="E246" s="37" t="s">
        <v>2524</v>
      </c>
      <c r="F246" s="403"/>
      <c r="G246" s="38"/>
      <c r="H246" s="45" t="s">
        <v>2040</v>
      </c>
    </row>
    <row r="247" spans="1:8" ht="17">
      <c r="A247" s="387"/>
      <c r="B247" s="381"/>
      <c r="C247" s="381"/>
      <c r="D247" s="39">
        <v>7</v>
      </c>
      <c r="E247" s="37" t="s">
        <v>2525</v>
      </c>
      <c r="F247" s="403"/>
      <c r="G247" s="38"/>
      <c r="H247" s="45" t="s">
        <v>2040</v>
      </c>
    </row>
    <row r="248" spans="1:8" ht="17">
      <c r="A248" s="387"/>
      <c r="B248" s="381"/>
      <c r="C248" s="381"/>
      <c r="D248" s="39">
        <v>8</v>
      </c>
      <c r="E248" s="37" t="s">
        <v>2316</v>
      </c>
      <c r="F248" s="403"/>
      <c r="G248" s="38"/>
      <c r="H248" s="45" t="s">
        <v>2040</v>
      </c>
    </row>
    <row r="249" spans="1:8" ht="17">
      <c r="A249" s="387"/>
      <c r="B249" s="381"/>
      <c r="C249" s="381"/>
      <c r="D249" s="39">
        <v>9</v>
      </c>
      <c r="E249" s="37" t="s">
        <v>2526</v>
      </c>
      <c r="F249" s="403"/>
      <c r="G249" s="38"/>
      <c r="H249" s="45" t="s">
        <v>2040</v>
      </c>
    </row>
    <row r="250" spans="1:8" ht="17">
      <c r="A250" s="387"/>
      <c r="B250" s="381"/>
      <c r="C250" s="381"/>
      <c r="D250" s="39">
        <v>10</v>
      </c>
      <c r="E250" s="37" t="s">
        <v>2527</v>
      </c>
      <c r="F250" s="403"/>
      <c r="G250" s="38"/>
      <c r="H250" s="45" t="s">
        <v>2040</v>
      </c>
    </row>
    <row r="251" spans="1:8" ht="17">
      <c r="A251" s="387"/>
      <c r="B251" s="381"/>
      <c r="C251" s="381"/>
      <c r="D251" s="39">
        <v>11</v>
      </c>
      <c r="E251" s="37" t="s">
        <v>2528</v>
      </c>
      <c r="F251" s="403"/>
      <c r="G251" s="38"/>
      <c r="H251" s="45" t="s">
        <v>2040</v>
      </c>
    </row>
    <row r="252" spans="1:8" ht="17">
      <c r="A252" s="387"/>
      <c r="B252" s="381"/>
      <c r="C252" s="381"/>
      <c r="D252" s="39">
        <v>12</v>
      </c>
      <c r="E252" s="37" t="s">
        <v>2319</v>
      </c>
      <c r="F252" s="403"/>
      <c r="G252" s="38"/>
      <c r="H252" s="45" t="s">
        <v>2040</v>
      </c>
    </row>
    <row r="253" spans="1:8" ht="17">
      <c r="A253" s="387"/>
      <c r="B253" s="381"/>
      <c r="C253" s="381"/>
      <c r="D253" s="39">
        <v>13</v>
      </c>
      <c r="E253" s="37" t="s">
        <v>2529</v>
      </c>
      <c r="F253" s="403"/>
      <c r="G253" s="38"/>
      <c r="H253" s="45" t="s">
        <v>2040</v>
      </c>
    </row>
    <row r="254" spans="1:8" ht="17">
      <c r="A254" s="387"/>
      <c r="B254" s="381"/>
      <c r="C254" s="381"/>
      <c r="D254" s="39">
        <v>14</v>
      </c>
      <c r="E254" s="37" t="s">
        <v>2530</v>
      </c>
      <c r="F254" s="403"/>
      <c r="G254" s="38"/>
      <c r="H254" s="45" t="s">
        <v>2040</v>
      </c>
    </row>
    <row r="255" spans="1:8" ht="17">
      <c r="A255" s="387"/>
      <c r="B255" s="381"/>
      <c r="C255" s="381"/>
      <c r="D255" s="39">
        <v>15</v>
      </c>
      <c r="E255" s="37" t="s">
        <v>2531</v>
      </c>
      <c r="F255" s="403"/>
      <c r="G255" s="38"/>
      <c r="H255" s="45" t="s">
        <v>2040</v>
      </c>
    </row>
    <row r="256" spans="1:8" ht="17">
      <c r="A256" s="387"/>
      <c r="B256" s="381"/>
      <c r="C256" s="381"/>
      <c r="D256" s="39">
        <v>16</v>
      </c>
      <c r="E256" s="37" t="s">
        <v>326</v>
      </c>
      <c r="F256" s="403"/>
      <c r="G256" s="38"/>
      <c r="H256" s="45" t="s">
        <v>2040</v>
      </c>
    </row>
    <row r="257" spans="1:8" ht="17">
      <c r="A257" s="388"/>
      <c r="B257" s="382"/>
      <c r="C257" s="382"/>
      <c r="D257" s="39">
        <v>17</v>
      </c>
      <c r="E257" s="37" t="s">
        <v>681</v>
      </c>
      <c r="F257" s="404"/>
      <c r="G257" s="38">
        <v>4</v>
      </c>
      <c r="H257" s="45">
        <v>80</v>
      </c>
    </row>
    <row r="258" spans="1:8" ht="17">
      <c r="A258" s="46" t="s">
        <v>2535</v>
      </c>
      <c r="B258" s="40" t="s">
        <v>2536</v>
      </c>
      <c r="C258" s="40" t="s">
        <v>2578</v>
      </c>
      <c r="D258" s="39"/>
      <c r="E258" s="37"/>
      <c r="F258" s="37"/>
      <c r="G258" s="38"/>
      <c r="H258" s="45" t="s">
        <v>2040</v>
      </c>
    </row>
    <row r="259" spans="1:8" ht="17">
      <c r="A259" s="386" t="s">
        <v>2579</v>
      </c>
      <c r="B259" s="380" t="s">
        <v>2537</v>
      </c>
      <c r="C259" s="380" t="s">
        <v>2045</v>
      </c>
      <c r="D259" s="39"/>
      <c r="E259" s="37"/>
      <c r="F259" s="402"/>
      <c r="G259" s="128">
        <v>5</v>
      </c>
      <c r="H259" s="45"/>
    </row>
    <row r="260" spans="1:8" ht="17">
      <c r="A260" s="387"/>
      <c r="B260" s="381"/>
      <c r="C260" s="381"/>
      <c r="D260" s="39">
        <v>1</v>
      </c>
      <c r="E260" s="37" t="s">
        <v>438</v>
      </c>
      <c r="F260" s="403"/>
      <c r="G260" s="38">
        <v>4</v>
      </c>
      <c r="H260" s="45">
        <v>80</v>
      </c>
    </row>
    <row r="261" spans="1:8" ht="17">
      <c r="A261" s="388"/>
      <c r="B261" s="382"/>
      <c r="C261" s="382"/>
      <c r="D261" s="39">
        <v>2</v>
      </c>
      <c r="E261" s="37" t="s">
        <v>439</v>
      </c>
      <c r="F261" s="404"/>
      <c r="G261" s="38">
        <v>1</v>
      </c>
      <c r="H261" s="45">
        <v>20</v>
      </c>
    </row>
    <row r="262" spans="1:8" ht="17">
      <c r="A262" s="386" t="s">
        <v>2582</v>
      </c>
      <c r="B262" s="380" t="s">
        <v>2538</v>
      </c>
      <c r="C262" s="380" t="s">
        <v>2581</v>
      </c>
      <c r="D262" s="39"/>
      <c r="E262" s="37"/>
      <c r="F262" s="402"/>
      <c r="G262" s="128">
        <v>1</v>
      </c>
      <c r="H262" s="45"/>
    </row>
    <row r="263" spans="1:8" ht="17">
      <c r="A263" s="387"/>
      <c r="B263" s="381"/>
      <c r="C263" s="381"/>
      <c r="D263" s="39">
        <v>1</v>
      </c>
      <c r="E263" s="37" t="s">
        <v>2313</v>
      </c>
      <c r="F263" s="403"/>
      <c r="G263" s="38"/>
      <c r="H263" s="45" t="s">
        <v>2040</v>
      </c>
    </row>
    <row r="264" spans="1:8" ht="17">
      <c r="A264" s="387"/>
      <c r="B264" s="381"/>
      <c r="C264" s="381"/>
      <c r="D264" s="39">
        <v>2</v>
      </c>
      <c r="E264" s="37" t="s">
        <v>2314</v>
      </c>
      <c r="F264" s="403"/>
      <c r="G264" s="38"/>
      <c r="H264" s="45" t="s">
        <v>2040</v>
      </c>
    </row>
    <row r="265" spans="1:8" ht="17">
      <c r="A265" s="387"/>
      <c r="B265" s="381"/>
      <c r="C265" s="381"/>
      <c r="D265" s="39">
        <v>3</v>
      </c>
      <c r="E265" s="37" t="s">
        <v>2539</v>
      </c>
      <c r="F265" s="403"/>
      <c r="G265" s="38">
        <v>1</v>
      </c>
      <c r="H265" s="45">
        <v>100</v>
      </c>
    </row>
    <row r="266" spans="1:8" ht="17">
      <c r="A266" s="387"/>
      <c r="B266" s="381"/>
      <c r="C266" s="381"/>
      <c r="D266" s="39">
        <v>4</v>
      </c>
      <c r="E266" s="37" t="s">
        <v>2316</v>
      </c>
      <c r="F266" s="403"/>
      <c r="G266" s="38"/>
      <c r="H266" s="45" t="s">
        <v>2040</v>
      </c>
    </row>
    <row r="267" spans="1:8" ht="17">
      <c r="A267" s="387"/>
      <c r="B267" s="381"/>
      <c r="C267" s="381"/>
      <c r="D267" s="39">
        <v>5</v>
      </c>
      <c r="E267" s="37" t="s">
        <v>2317</v>
      </c>
      <c r="F267" s="403"/>
      <c r="G267" s="38"/>
      <c r="H267" s="45" t="s">
        <v>2040</v>
      </c>
    </row>
    <row r="268" spans="1:8" ht="17">
      <c r="A268" s="387"/>
      <c r="B268" s="381"/>
      <c r="C268" s="381"/>
      <c r="D268" s="39">
        <v>6</v>
      </c>
      <c r="E268" s="37" t="s">
        <v>2318</v>
      </c>
      <c r="F268" s="403"/>
      <c r="G268" s="38"/>
      <c r="H268" s="45" t="s">
        <v>2040</v>
      </c>
    </row>
    <row r="269" spans="1:8" ht="17">
      <c r="A269" s="387"/>
      <c r="B269" s="381"/>
      <c r="C269" s="381"/>
      <c r="D269" s="39">
        <v>7</v>
      </c>
      <c r="E269" s="37" t="s">
        <v>2319</v>
      </c>
      <c r="F269" s="403"/>
      <c r="G269" s="38"/>
      <c r="H269" s="45" t="s">
        <v>2040</v>
      </c>
    </row>
    <row r="270" spans="1:8" ht="17">
      <c r="A270" s="387"/>
      <c r="B270" s="381"/>
      <c r="C270" s="381"/>
      <c r="D270" s="39">
        <v>8</v>
      </c>
      <c r="E270" s="37" t="s">
        <v>2320</v>
      </c>
      <c r="F270" s="403"/>
      <c r="G270" s="38"/>
      <c r="H270" s="45" t="s">
        <v>2040</v>
      </c>
    </row>
    <row r="271" spans="1:8" ht="17">
      <c r="A271" s="387"/>
      <c r="B271" s="381"/>
      <c r="C271" s="381"/>
      <c r="D271" s="39">
        <v>9</v>
      </c>
      <c r="E271" s="37" t="s">
        <v>326</v>
      </c>
      <c r="F271" s="403"/>
      <c r="G271" s="38"/>
      <c r="H271" s="45" t="s">
        <v>2040</v>
      </c>
    </row>
    <row r="272" spans="1:8" ht="17">
      <c r="A272" s="388"/>
      <c r="B272" s="382"/>
      <c r="C272" s="382"/>
      <c r="D272" s="39">
        <v>10</v>
      </c>
      <c r="E272" s="37" t="s">
        <v>681</v>
      </c>
      <c r="F272" s="404"/>
      <c r="G272" s="38"/>
      <c r="H272" s="45" t="s">
        <v>2040</v>
      </c>
    </row>
    <row r="273" spans="1:8" ht="17">
      <c r="A273" s="46" t="s">
        <v>2540</v>
      </c>
      <c r="B273" s="40" t="s">
        <v>2583</v>
      </c>
      <c r="C273" s="40" t="s">
        <v>2584</v>
      </c>
      <c r="D273" s="39"/>
      <c r="E273" s="37"/>
      <c r="F273" s="37"/>
      <c r="G273" s="38"/>
      <c r="H273" s="45" t="s">
        <v>2040</v>
      </c>
    </row>
    <row r="274" spans="1:8" ht="17">
      <c r="A274" s="386" t="s">
        <v>2541</v>
      </c>
      <c r="B274" s="380" t="s">
        <v>2542</v>
      </c>
      <c r="C274" s="380" t="s">
        <v>2581</v>
      </c>
      <c r="D274" s="39"/>
      <c r="E274" s="37"/>
      <c r="F274" s="402"/>
      <c r="G274" s="128">
        <v>1</v>
      </c>
      <c r="H274" s="45"/>
    </row>
    <row r="275" spans="1:8" ht="17">
      <c r="A275" s="387"/>
      <c r="B275" s="381"/>
      <c r="C275" s="381"/>
      <c r="D275" s="39">
        <v>1</v>
      </c>
      <c r="E275" s="37" t="s">
        <v>2313</v>
      </c>
      <c r="F275" s="403"/>
      <c r="G275" s="38"/>
      <c r="H275" s="45" t="s">
        <v>2040</v>
      </c>
    </row>
    <row r="276" spans="1:8" ht="17">
      <c r="A276" s="387"/>
      <c r="B276" s="381"/>
      <c r="C276" s="381"/>
      <c r="D276" s="39">
        <v>2</v>
      </c>
      <c r="E276" s="37" t="s">
        <v>2314</v>
      </c>
      <c r="F276" s="403"/>
      <c r="G276" s="38"/>
      <c r="H276" s="45" t="s">
        <v>2040</v>
      </c>
    </row>
    <row r="277" spans="1:8" ht="17">
      <c r="A277" s="387"/>
      <c r="B277" s="381"/>
      <c r="C277" s="381"/>
      <c r="D277" s="39">
        <v>3</v>
      </c>
      <c r="E277" s="37" t="s">
        <v>2539</v>
      </c>
      <c r="F277" s="403"/>
      <c r="G277" s="38"/>
      <c r="H277" s="45" t="s">
        <v>2040</v>
      </c>
    </row>
    <row r="278" spans="1:8" ht="17">
      <c r="A278" s="387"/>
      <c r="B278" s="381"/>
      <c r="C278" s="381"/>
      <c r="D278" s="39">
        <v>4</v>
      </c>
      <c r="E278" s="37" t="s">
        <v>2316</v>
      </c>
      <c r="F278" s="403"/>
      <c r="G278" s="38"/>
      <c r="H278" s="45" t="s">
        <v>2040</v>
      </c>
    </row>
    <row r="279" spans="1:8" ht="17">
      <c r="A279" s="387"/>
      <c r="B279" s="381"/>
      <c r="C279" s="381"/>
      <c r="D279" s="39">
        <v>5</v>
      </c>
      <c r="E279" s="37" t="s">
        <v>2317</v>
      </c>
      <c r="F279" s="403"/>
      <c r="G279" s="38">
        <v>1</v>
      </c>
      <c r="H279" s="45">
        <v>100</v>
      </c>
    </row>
    <row r="280" spans="1:8" ht="17">
      <c r="A280" s="387"/>
      <c r="B280" s="381"/>
      <c r="C280" s="381"/>
      <c r="D280" s="39">
        <v>6</v>
      </c>
      <c r="E280" s="37" t="s">
        <v>2318</v>
      </c>
      <c r="F280" s="403"/>
      <c r="G280" s="38"/>
      <c r="H280" s="45" t="s">
        <v>2040</v>
      </c>
    </row>
    <row r="281" spans="1:8" ht="17">
      <c r="A281" s="387"/>
      <c r="B281" s="381"/>
      <c r="C281" s="381"/>
      <c r="D281" s="39">
        <v>7</v>
      </c>
      <c r="E281" s="37" t="s">
        <v>2319</v>
      </c>
      <c r="F281" s="403"/>
      <c r="G281" s="38"/>
      <c r="H281" s="45" t="s">
        <v>2040</v>
      </c>
    </row>
    <row r="282" spans="1:8" ht="17">
      <c r="A282" s="387"/>
      <c r="B282" s="381"/>
      <c r="C282" s="381"/>
      <c r="D282" s="39">
        <v>8</v>
      </c>
      <c r="E282" s="37" t="s">
        <v>2320</v>
      </c>
      <c r="F282" s="403"/>
      <c r="G282" s="38"/>
      <c r="H282" s="45" t="s">
        <v>2040</v>
      </c>
    </row>
    <row r="283" spans="1:8" ht="17">
      <c r="A283" s="387"/>
      <c r="B283" s="381"/>
      <c r="C283" s="381"/>
      <c r="D283" s="39">
        <v>9</v>
      </c>
      <c r="E283" s="37" t="s">
        <v>326</v>
      </c>
      <c r="F283" s="403"/>
      <c r="G283" s="38"/>
      <c r="H283" s="45" t="s">
        <v>2040</v>
      </c>
    </row>
    <row r="284" spans="1:8" ht="17">
      <c r="A284" s="388"/>
      <c r="B284" s="382"/>
      <c r="C284" s="382"/>
      <c r="D284" s="39">
        <v>10</v>
      </c>
      <c r="E284" s="37" t="s">
        <v>681</v>
      </c>
      <c r="F284" s="404"/>
      <c r="G284" s="38"/>
      <c r="H284" s="45" t="s">
        <v>2040</v>
      </c>
    </row>
    <row r="285" spans="1:8" ht="17">
      <c r="A285" s="46" t="s">
        <v>2543</v>
      </c>
      <c r="B285" s="40" t="s">
        <v>2544</v>
      </c>
      <c r="C285" s="40" t="s">
        <v>2585</v>
      </c>
      <c r="D285" s="39"/>
      <c r="E285" s="37"/>
      <c r="F285" s="37"/>
      <c r="G285" s="38"/>
      <c r="H285" s="45" t="s">
        <v>2040</v>
      </c>
    </row>
    <row r="286" spans="1:8" ht="17">
      <c r="A286" s="386" t="s">
        <v>2545</v>
      </c>
      <c r="B286" s="380" t="s">
        <v>2326</v>
      </c>
      <c r="C286" s="380" t="s">
        <v>2580</v>
      </c>
      <c r="D286" s="39"/>
      <c r="E286" s="37"/>
      <c r="F286" s="402"/>
      <c r="G286" s="128">
        <v>1</v>
      </c>
      <c r="H286" s="45"/>
    </row>
    <row r="287" spans="1:8" ht="17">
      <c r="A287" s="387"/>
      <c r="B287" s="381"/>
      <c r="C287" s="381"/>
      <c r="D287" s="39">
        <v>1</v>
      </c>
      <c r="E287" s="37" t="s">
        <v>438</v>
      </c>
      <c r="F287" s="403"/>
      <c r="G287" s="38">
        <v>1</v>
      </c>
      <c r="H287" s="45">
        <v>100</v>
      </c>
    </row>
    <row r="288" spans="1:8" ht="17">
      <c r="A288" s="388"/>
      <c r="B288" s="382"/>
      <c r="C288" s="382"/>
      <c r="D288" s="39">
        <v>2</v>
      </c>
      <c r="E288" s="37" t="s">
        <v>439</v>
      </c>
      <c r="F288" s="404"/>
      <c r="G288" s="38"/>
      <c r="H288" s="45" t="s">
        <v>2040</v>
      </c>
    </row>
    <row r="289" spans="1:8" ht="17">
      <c r="A289" s="386" t="s">
        <v>2546</v>
      </c>
      <c r="B289" s="380" t="s">
        <v>185</v>
      </c>
      <c r="C289" s="380" t="s">
        <v>2580</v>
      </c>
      <c r="D289" s="39"/>
      <c r="E289" s="37"/>
      <c r="F289" s="402"/>
      <c r="G289" s="128">
        <v>1</v>
      </c>
      <c r="H289" s="45"/>
    </row>
    <row r="290" spans="1:8" ht="17">
      <c r="A290" s="387"/>
      <c r="B290" s="381"/>
      <c r="C290" s="381"/>
      <c r="D290" s="39">
        <v>1</v>
      </c>
      <c r="E290" s="37" t="s">
        <v>1666</v>
      </c>
      <c r="F290" s="403"/>
      <c r="G290" s="38">
        <v>1</v>
      </c>
      <c r="H290" s="45">
        <v>100</v>
      </c>
    </row>
    <row r="291" spans="1:8" ht="17">
      <c r="A291" s="387"/>
      <c r="B291" s="381"/>
      <c r="C291" s="381"/>
      <c r="D291" s="39">
        <v>2</v>
      </c>
      <c r="E291" s="37" t="s">
        <v>2547</v>
      </c>
      <c r="F291" s="403"/>
      <c r="G291" s="38"/>
      <c r="H291" s="45" t="s">
        <v>2040</v>
      </c>
    </row>
    <row r="292" spans="1:8" ht="17">
      <c r="A292" s="388"/>
      <c r="B292" s="382"/>
      <c r="C292" s="382"/>
      <c r="D292" s="39">
        <v>3</v>
      </c>
      <c r="E292" s="37" t="s">
        <v>2548</v>
      </c>
      <c r="F292" s="404"/>
      <c r="G292" s="38"/>
      <c r="H292" s="45" t="s">
        <v>2040</v>
      </c>
    </row>
    <row r="293" spans="1:8" ht="17">
      <c r="A293" s="386" t="s">
        <v>2549</v>
      </c>
      <c r="B293" s="380" t="s">
        <v>1255</v>
      </c>
      <c r="C293" s="380" t="s">
        <v>2045</v>
      </c>
      <c r="D293" s="39"/>
      <c r="E293" s="37"/>
      <c r="F293" s="402"/>
      <c r="G293" s="128">
        <v>5</v>
      </c>
      <c r="H293" s="45"/>
    </row>
    <row r="294" spans="1:8" ht="17">
      <c r="A294" s="387"/>
      <c r="B294" s="381"/>
      <c r="C294" s="381"/>
      <c r="D294" s="39">
        <v>1</v>
      </c>
      <c r="E294" s="37" t="s">
        <v>1948</v>
      </c>
      <c r="F294" s="403"/>
      <c r="G294" s="38"/>
      <c r="H294" s="45" t="s">
        <v>2040</v>
      </c>
    </row>
    <row r="295" spans="1:8" ht="17">
      <c r="A295" s="387"/>
      <c r="B295" s="381"/>
      <c r="C295" s="381"/>
      <c r="D295" s="39">
        <v>2</v>
      </c>
      <c r="E295" s="37" t="s">
        <v>748</v>
      </c>
      <c r="F295" s="403"/>
      <c r="G295" s="38"/>
      <c r="H295" s="45" t="s">
        <v>2040</v>
      </c>
    </row>
    <row r="296" spans="1:8" ht="17">
      <c r="A296" s="387"/>
      <c r="B296" s="381"/>
      <c r="C296" s="381"/>
      <c r="D296" s="39">
        <v>3</v>
      </c>
      <c r="E296" s="37" t="s">
        <v>1949</v>
      </c>
      <c r="F296" s="403"/>
      <c r="G296" s="38">
        <v>1</v>
      </c>
      <c r="H296" s="45">
        <v>20</v>
      </c>
    </row>
    <row r="297" spans="1:8" ht="17">
      <c r="A297" s="387"/>
      <c r="B297" s="381"/>
      <c r="C297" s="381"/>
      <c r="D297" s="39">
        <v>4</v>
      </c>
      <c r="E297" s="37" t="s">
        <v>747</v>
      </c>
      <c r="F297" s="403"/>
      <c r="G297" s="38">
        <v>3</v>
      </c>
      <c r="H297" s="45">
        <v>60</v>
      </c>
    </row>
    <row r="298" spans="1:8" ht="17">
      <c r="A298" s="388"/>
      <c r="B298" s="382"/>
      <c r="C298" s="382"/>
      <c r="D298" s="39">
        <v>5</v>
      </c>
      <c r="E298" s="37" t="s">
        <v>1564</v>
      </c>
      <c r="F298" s="404"/>
      <c r="G298" s="38">
        <v>1</v>
      </c>
      <c r="H298" s="45">
        <v>20</v>
      </c>
    </row>
    <row r="299" spans="1:8" ht="17">
      <c r="A299" s="386" t="s">
        <v>2550</v>
      </c>
      <c r="B299" s="380" t="s">
        <v>1262</v>
      </c>
      <c r="C299" s="380" t="s">
        <v>2045</v>
      </c>
      <c r="D299" s="39"/>
      <c r="E299" s="37"/>
      <c r="F299" s="402"/>
      <c r="G299" s="128">
        <v>5</v>
      </c>
      <c r="H299" s="45"/>
    </row>
    <row r="300" spans="1:8" ht="17">
      <c r="A300" s="387"/>
      <c r="B300" s="381"/>
      <c r="C300" s="381"/>
      <c r="D300" s="39">
        <v>1</v>
      </c>
      <c r="E300" s="37" t="s">
        <v>1948</v>
      </c>
      <c r="F300" s="403"/>
      <c r="G300" s="38"/>
      <c r="H300" s="45" t="s">
        <v>2040</v>
      </c>
    </row>
    <row r="301" spans="1:8" ht="17">
      <c r="A301" s="387"/>
      <c r="B301" s="381"/>
      <c r="C301" s="381"/>
      <c r="D301" s="39">
        <v>2</v>
      </c>
      <c r="E301" s="37" t="s">
        <v>748</v>
      </c>
      <c r="F301" s="403"/>
      <c r="G301" s="38"/>
      <c r="H301" s="45" t="s">
        <v>2040</v>
      </c>
    </row>
    <row r="302" spans="1:8" ht="17">
      <c r="A302" s="387"/>
      <c r="B302" s="381"/>
      <c r="C302" s="381"/>
      <c r="D302" s="39">
        <v>3</v>
      </c>
      <c r="E302" s="37" t="s">
        <v>1949</v>
      </c>
      <c r="F302" s="403"/>
      <c r="G302" s="38">
        <v>1</v>
      </c>
      <c r="H302" s="45">
        <v>20</v>
      </c>
    </row>
    <row r="303" spans="1:8" ht="17">
      <c r="A303" s="387"/>
      <c r="B303" s="381"/>
      <c r="C303" s="381"/>
      <c r="D303" s="39">
        <v>4</v>
      </c>
      <c r="E303" s="37" t="s">
        <v>747</v>
      </c>
      <c r="F303" s="403"/>
      <c r="G303" s="38">
        <v>3</v>
      </c>
      <c r="H303" s="45">
        <v>60</v>
      </c>
    </row>
    <row r="304" spans="1:8" ht="17">
      <c r="A304" s="388"/>
      <c r="B304" s="382"/>
      <c r="C304" s="382"/>
      <c r="D304" s="39">
        <v>5</v>
      </c>
      <c r="E304" s="37" t="s">
        <v>1564</v>
      </c>
      <c r="F304" s="404"/>
      <c r="G304" s="38">
        <v>1</v>
      </c>
      <c r="H304" s="45">
        <v>20</v>
      </c>
    </row>
    <row r="305" spans="1:8" ht="17">
      <c r="A305" s="386" t="s">
        <v>2551</v>
      </c>
      <c r="B305" s="380" t="s">
        <v>174</v>
      </c>
      <c r="C305" s="380" t="s">
        <v>2045</v>
      </c>
      <c r="D305" s="39"/>
      <c r="E305" s="37"/>
      <c r="F305" s="402"/>
      <c r="G305" s="128">
        <v>5</v>
      </c>
      <c r="H305" s="45"/>
    </row>
    <row r="306" spans="1:8" ht="17">
      <c r="A306" s="387"/>
      <c r="B306" s="381"/>
      <c r="C306" s="381"/>
      <c r="D306" s="39">
        <v>1</v>
      </c>
      <c r="E306" s="37" t="s">
        <v>1948</v>
      </c>
      <c r="F306" s="403"/>
      <c r="G306" s="38"/>
      <c r="H306" s="45" t="s">
        <v>2040</v>
      </c>
    </row>
    <row r="307" spans="1:8" ht="17">
      <c r="A307" s="387"/>
      <c r="B307" s="381"/>
      <c r="C307" s="381"/>
      <c r="D307" s="39">
        <v>2</v>
      </c>
      <c r="E307" s="37" t="s">
        <v>748</v>
      </c>
      <c r="F307" s="403"/>
      <c r="G307" s="38"/>
      <c r="H307" s="45" t="s">
        <v>2040</v>
      </c>
    </row>
    <row r="308" spans="1:8" ht="17">
      <c r="A308" s="387"/>
      <c r="B308" s="381"/>
      <c r="C308" s="381"/>
      <c r="D308" s="39">
        <v>3</v>
      </c>
      <c r="E308" s="37" t="s">
        <v>1949</v>
      </c>
      <c r="F308" s="403"/>
      <c r="G308" s="38">
        <v>1</v>
      </c>
      <c r="H308" s="45">
        <v>20</v>
      </c>
    </row>
    <row r="309" spans="1:8" ht="17">
      <c r="A309" s="387"/>
      <c r="B309" s="381"/>
      <c r="C309" s="381"/>
      <c r="D309" s="39">
        <v>4</v>
      </c>
      <c r="E309" s="37" t="s">
        <v>747</v>
      </c>
      <c r="F309" s="403"/>
      <c r="G309" s="38">
        <v>3</v>
      </c>
      <c r="H309" s="45">
        <v>60</v>
      </c>
    </row>
    <row r="310" spans="1:8" ht="17">
      <c r="A310" s="388"/>
      <c r="B310" s="382"/>
      <c r="C310" s="382"/>
      <c r="D310" s="39">
        <v>5</v>
      </c>
      <c r="E310" s="37" t="s">
        <v>1564</v>
      </c>
      <c r="F310" s="404"/>
      <c r="G310" s="38">
        <v>1</v>
      </c>
      <c r="H310" s="45">
        <v>20</v>
      </c>
    </row>
    <row r="311" spans="1:8" ht="17">
      <c r="A311" s="386" t="s">
        <v>2552</v>
      </c>
      <c r="B311" s="380" t="s">
        <v>175</v>
      </c>
      <c r="C311" s="380" t="s">
        <v>2045</v>
      </c>
      <c r="D311" s="39"/>
      <c r="E311" s="37"/>
      <c r="F311" s="402"/>
      <c r="G311" s="128">
        <v>5</v>
      </c>
      <c r="H311" s="45"/>
    </row>
    <row r="312" spans="1:8" ht="17">
      <c r="A312" s="387"/>
      <c r="B312" s="381"/>
      <c r="C312" s="381"/>
      <c r="D312" s="39">
        <v>1</v>
      </c>
      <c r="E312" s="37" t="s">
        <v>1948</v>
      </c>
      <c r="F312" s="403"/>
      <c r="G312" s="38"/>
      <c r="H312" s="45" t="s">
        <v>2040</v>
      </c>
    </row>
    <row r="313" spans="1:8" ht="17">
      <c r="A313" s="387"/>
      <c r="B313" s="381"/>
      <c r="C313" s="381"/>
      <c r="D313" s="39">
        <v>2</v>
      </c>
      <c r="E313" s="37" t="s">
        <v>748</v>
      </c>
      <c r="F313" s="403"/>
      <c r="G313" s="38"/>
      <c r="H313" s="45" t="s">
        <v>2040</v>
      </c>
    </row>
    <row r="314" spans="1:8" ht="17">
      <c r="A314" s="387"/>
      <c r="B314" s="381"/>
      <c r="C314" s="381"/>
      <c r="D314" s="39">
        <v>3</v>
      </c>
      <c r="E314" s="37" t="s">
        <v>1949</v>
      </c>
      <c r="F314" s="403"/>
      <c r="G314" s="38">
        <v>1</v>
      </c>
      <c r="H314" s="45">
        <v>20</v>
      </c>
    </row>
    <row r="315" spans="1:8" ht="17">
      <c r="A315" s="387"/>
      <c r="B315" s="381"/>
      <c r="C315" s="381"/>
      <c r="D315" s="39">
        <v>4</v>
      </c>
      <c r="E315" s="37" t="s">
        <v>747</v>
      </c>
      <c r="F315" s="403"/>
      <c r="G315" s="38">
        <v>3</v>
      </c>
      <c r="H315" s="45">
        <v>60</v>
      </c>
    </row>
    <row r="316" spans="1:8" ht="17">
      <c r="A316" s="388"/>
      <c r="B316" s="382"/>
      <c r="C316" s="382"/>
      <c r="D316" s="39">
        <v>5</v>
      </c>
      <c r="E316" s="37" t="s">
        <v>1564</v>
      </c>
      <c r="F316" s="404"/>
      <c r="G316" s="38">
        <v>1</v>
      </c>
      <c r="H316" s="45">
        <v>20</v>
      </c>
    </row>
    <row r="317" spans="1:8" ht="17">
      <c r="A317" s="386" t="s">
        <v>2553</v>
      </c>
      <c r="B317" s="380" t="s">
        <v>176</v>
      </c>
      <c r="C317" s="380" t="s">
        <v>2045</v>
      </c>
      <c r="D317" s="39"/>
      <c r="E317" s="37"/>
      <c r="F317" s="402"/>
      <c r="G317" s="128">
        <v>5</v>
      </c>
      <c r="H317" s="45"/>
    </row>
    <row r="318" spans="1:8" ht="17">
      <c r="A318" s="387"/>
      <c r="B318" s="381"/>
      <c r="C318" s="381"/>
      <c r="D318" s="39">
        <v>1</v>
      </c>
      <c r="E318" s="37" t="s">
        <v>1948</v>
      </c>
      <c r="F318" s="403"/>
      <c r="G318" s="38">
        <v>2</v>
      </c>
      <c r="H318" s="45">
        <v>40</v>
      </c>
    </row>
    <row r="319" spans="1:8" ht="17">
      <c r="A319" s="387"/>
      <c r="B319" s="381"/>
      <c r="C319" s="381"/>
      <c r="D319" s="39">
        <v>2</v>
      </c>
      <c r="E319" s="37" t="s">
        <v>748</v>
      </c>
      <c r="F319" s="403"/>
      <c r="G319" s="38"/>
      <c r="H319" s="45" t="s">
        <v>2040</v>
      </c>
    </row>
    <row r="320" spans="1:8" ht="17">
      <c r="A320" s="387"/>
      <c r="B320" s="381"/>
      <c r="C320" s="381"/>
      <c r="D320" s="39">
        <v>3</v>
      </c>
      <c r="E320" s="37" t="s">
        <v>1949</v>
      </c>
      <c r="F320" s="403"/>
      <c r="G320" s="38">
        <v>1</v>
      </c>
      <c r="H320" s="45">
        <v>20</v>
      </c>
    </row>
    <row r="321" spans="1:8" ht="17">
      <c r="A321" s="387"/>
      <c r="B321" s="381"/>
      <c r="C321" s="381"/>
      <c r="D321" s="39">
        <v>4</v>
      </c>
      <c r="E321" s="37" t="s">
        <v>747</v>
      </c>
      <c r="F321" s="403"/>
      <c r="G321" s="38">
        <v>1</v>
      </c>
      <c r="H321" s="45">
        <v>20</v>
      </c>
    </row>
    <row r="322" spans="1:8" ht="17">
      <c r="A322" s="388"/>
      <c r="B322" s="382"/>
      <c r="C322" s="382"/>
      <c r="D322" s="39">
        <v>5</v>
      </c>
      <c r="E322" s="37" t="s">
        <v>1564</v>
      </c>
      <c r="F322" s="404"/>
      <c r="G322" s="38">
        <v>1</v>
      </c>
      <c r="H322" s="45">
        <v>20</v>
      </c>
    </row>
    <row r="323" spans="1:8" ht="17">
      <c r="A323" s="386" t="s">
        <v>2554</v>
      </c>
      <c r="B323" s="380" t="s">
        <v>177</v>
      </c>
      <c r="C323" s="380" t="s">
        <v>2045</v>
      </c>
      <c r="D323" s="39"/>
      <c r="E323" s="37"/>
      <c r="F323" s="402"/>
      <c r="G323" s="128">
        <v>5</v>
      </c>
      <c r="H323" s="45"/>
    </row>
    <row r="324" spans="1:8" ht="17">
      <c r="A324" s="387"/>
      <c r="B324" s="381"/>
      <c r="C324" s="381"/>
      <c r="D324" s="39">
        <v>1</v>
      </c>
      <c r="E324" s="37" t="s">
        <v>1564</v>
      </c>
      <c r="F324" s="403"/>
      <c r="G324" s="38"/>
      <c r="H324" s="45" t="s">
        <v>2040</v>
      </c>
    </row>
    <row r="325" spans="1:8" ht="17">
      <c r="A325" s="387"/>
      <c r="B325" s="381"/>
      <c r="C325" s="381"/>
      <c r="D325" s="39">
        <v>2</v>
      </c>
      <c r="E325" s="37" t="s">
        <v>747</v>
      </c>
      <c r="F325" s="403"/>
      <c r="G325" s="38"/>
      <c r="H325" s="45" t="s">
        <v>2040</v>
      </c>
    </row>
    <row r="326" spans="1:8" ht="17">
      <c r="A326" s="387"/>
      <c r="B326" s="381"/>
      <c r="C326" s="381"/>
      <c r="D326" s="39">
        <v>3</v>
      </c>
      <c r="E326" s="37" t="s">
        <v>1949</v>
      </c>
      <c r="F326" s="403"/>
      <c r="G326" s="38">
        <v>2</v>
      </c>
      <c r="H326" s="45">
        <v>40</v>
      </c>
    </row>
    <row r="327" spans="1:8" ht="17">
      <c r="A327" s="387"/>
      <c r="B327" s="381"/>
      <c r="C327" s="381"/>
      <c r="D327" s="39">
        <v>4</v>
      </c>
      <c r="E327" s="37" t="s">
        <v>748</v>
      </c>
      <c r="F327" s="403"/>
      <c r="G327" s="38">
        <v>3</v>
      </c>
      <c r="H327" s="45">
        <v>60</v>
      </c>
    </row>
    <row r="328" spans="1:8" ht="17">
      <c r="A328" s="388"/>
      <c r="B328" s="382"/>
      <c r="C328" s="382"/>
      <c r="D328" s="39">
        <v>5</v>
      </c>
      <c r="E328" s="37" t="s">
        <v>1563</v>
      </c>
      <c r="F328" s="404"/>
      <c r="G328" s="38"/>
      <c r="H328" s="45" t="s">
        <v>2040</v>
      </c>
    </row>
    <row r="329" spans="1:8" ht="17">
      <c r="A329" s="386" t="s">
        <v>2555</v>
      </c>
      <c r="B329" s="380" t="s">
        <v>178</v>
      </c>
      <c r="C329" s="380" t="s">
        <v>2045</v>
      </c>
      <c r="D329" s="39"/>
      <c r="E329" s="37"/>
      <c r="F329" s="402"/>
      <c r="G329" s="128">
        <v>5</v>
      </c>
      <c r="H329" s="45"/>
    </row>
    <row r="330" spans="1:8" ht="17">
      <c r="A330" s="387"/>
      <c r="B330" s="381"/>
      <c r="C330" s="381"/>
      <c r="D330" s="39">
        <v>1</v>
      </c>
      <c r="E330" s="37" t="s">
        <v>1564</v>
      </c>
      <c r="F330" s="403"/>
      <c r="G330" s="38"/>
      <c r="H330" s="45" t="s">
        <v>2040</v>
      </c>
    </row>
    <row r="331" spans="1:8" ht="17">
      <c r="A331" s="387"/>
      <c r="B331" s="381"/>
      <c r="C331" s="381"/>
      <c r="D331" s="39">
        <v>2</v>
      </c>
      <c r="E331" s="37" t="s">
        <v>747</v>
      </c>
      <c r="F331" s="403"/>
      <c r="G331" s="38">
        <v>1</v>
      </c>
      <c r="H331" s="45">
        <v>20</v>
      </c>
    </row>
    <row r="332" spans="1:8" ht="17">
      <c r="A332" s="387"/>
      <c r="B332" s="381"/>
      <c r="C332" s="381"/>
      <c r="D332" s="39">
        <v>3</v>
      </c>
      <c r="E332" s="37" t="s">
        <v>1949</v>
      </c>
      <c r="F332" s="403"/>
      <c r="G332" s="38">
        <v>3</v>
      </c>
      <c r="H332" s="45">
        <v>60</v>
      </c>
    </row>
    <row r="333" spans="1:8" ht="17">
      <c r="A333" s="387"/>
      <c r="B333" s="381"/>
      <c r="C333" s="381"/>
      <c r="D333" s="39">
        <v>4</v>
      </c>
      <c r="E333" s="37" t="s">
        <v>748</v>
      </c>
      <c r="F333" s="403"/>
      <c r="G333" s="38">
        <v>1</v>
      </c>
      <c r="H333" s="45">
        <v>20</v>
      </c>
    </row>
    <row r="334" spans="1:8" ht="17">
      <c r="A334" s="388"/>
      <c r="B334" s="382"/>
      <c r="C334" s="382"/>
      <c r="D334" s="39">
        <v>5</v>
      </c>
      <c r="E334" s="37" t="s">
        <v>1563</v>
      </c>
      <c r="F334" s="404"/>
      <c r="G334" s="38"/>
      <c r="H334" s="45" t="s">
        <v>2040</v>
      </c>
    </row>
    <row r="335" spans="1:8" ht="17">
      <c r="A335" s="386" t="s">
        <v>2556</v>
      </c>
      <c r="B335" s="380" t="s">
        <v>179</v>
      </c>
      <c r="C335" s="380" t="s">
        <v>2045</v>
      </c>
      <c r="D335" s="39"/>
      <c r="E335" s="37"/>
      <c r="F335" s="402"/>
      <c r="G335" s="128">
        <v>5</v>
      </c>
      <c r="H335" s="45"/>
    </row>
    <row r="336" spans="1:8" ht="17">
      <c r="A336" s="387"/>
      <c r="B336" s="381"/>
      <c r="C336" s="381"/>
      <c r="D336" s="39">
        <v>1</v>
      </c>
      <c r="E336" s="37" t="s">
        <v>1564</v>
      </c>
      <c r="F336" s="403"/>
      <c r="G336" s="38"/>
      <c r="H336" s="45" t="s">
        <v>2040</v>
      </c>
    </row>
    <row r="337" spans="1:8" ht="17">
      <c r="A337" s="387"/>
      <c r="B337" s="381"/>
      <c r="C337" s="381"/>
      <c r="D337" s="39">
        <v>2</v>
      </c>
      <c r="E337" s="37" t="s">
        <v>747</v>
      </c>
      <c r="F337" s="403"/>
      <c r="G337" s="38"/>
      <c r="H337" s="45" t="s">
        <v>2040</v>
      </c>
    </row>
    <row r="338" spans="1:8" ht="17">
      <c r="A338" s="387"/>
      <c r="B338" s="381"/>
      <c r="C338" s="381"/>
      <c r="D338" s="39">
        <v>3</v>
      </c>
      <c r="E338" s="37" t="s">
        <v>1949</v>
      </c>
      <c r="F338" s="403"/>
      <c r="G338" s="38">
        <v>4</v>
      </c>
      <c r="H338" s="45">
        <v>80</v>
      </c>
    </row>
    <row r="339" spans="1:8" ht="17">
      <c r="A339" s="387"/>
      <c r="B339" s="381"/>
      <c r="C339" s="381"/>
      <c r="D339" s="39">
        <v>4</v>
      </c>
      <c r="E339" s="37" t="s">
        <v>748</v>
      </c>
      <c r="F339" s="403"/>
      <c r="G339" s="38">
        <v>1</v>
      </c>
      <c r="H339" s="45">
        <v>20</v>
      </c>
    </row>
    <row r="340" spans="1:8" ht="17">
      <c r="A340" s="388"/>
      <c r="B340" s="382"/>
      <c r="C340" s="382"/>
      <c r="D340" s="39">
        <v>5</v>
      </c>
      <c r="E340" s="37" t="s">
        <v>1563</v>
      </c>
      <c r="F340" s="404"/>
      <c r="G340" s="38"/>
      <c r="H340" s="45" t="s">
        <v>2040</v>
      </c>
    </row>
    <row r="341" spans="1:8" ht="17">
      <c r="A341" s="386" t="s">
        <v>2557</v>
      </c>
      <c r="B341" s="380" t="s">
        <v>180</v>
      </c>
      <c r="C341" s="380" t="s">
        <v>2045</v>
      </c>
      <c r="D341" s="39"/>
      <c r="E341" s="37"/>
      <c r="F341" s="402"/>
      <c r="G341" s="128">
        <v>5</v>
      </c>
      <c r="H341" s="45"/>
    </row>
    <row r="342" spans="1:8" ht="17">
      <c r="A342" s="387"/>
      <c r="B342" s="381"/>
      <c r="C342" s="381"/>
      <c r="D342" s="39">
        <v>1</v>
      </c>
      <c r="E342" s="37" t="s">
        <v>1564</v>
      </c>
      <c r="F342" s="403"/>
      <c r="G342" s="38"/>
      <c r="H342" s="45" t="s">
        <v>2040</v>
      </c>
    </row>
    <row r="343" spans="1:8" ht="17">
      <c r="A343" s="387"/>
      <c r="B343" s="381"/>
      <c r="C343" s="381"/>
      <c r="D343" s="39">
        <v>2</v>
      </c>
      <c r="E343" s="37" t="s">
        <v>747</v>
      </c>
      <c r="F343" s="403"/>
      <c r="G343" s="38"/>
      <c r="H343" s="45" t="s">
        <v>2040</v>
      </c>
    </row>
    <row r="344" spans="1:8" ht="17">
      <c r="A344" s="387"/>
      <c r="B344" s="381"/>
      <c r="C344" s="381"/>
      <c r="D344" s="39">
        <v>3</v>
      </c>
      <c r="E344" s="37" t="s">
        <v>1949</v>
      </c>
      <c r="F344" s="403"/>
      <c r="G344" s="38">
        <v>4</v>
      </c>
      <c r="H344" s="45">
        <v>80</v>
      </c>
    </row>
    <row r="345" spans="1:8" ht="17">
      <c r="A345" s="387"/>
      <c r="B345" s="381"/>
      <c r="C345" s="381"/>
      <c r="D345" s="39">
        <v>4</v>
      </c>
      <c r="E345" s="37" t="s">
        <v>748</v>
      </c>
      <c r="F345" s="403"/>
      <c r="G345" s="38">
        <v>1</v>
      </c>
      <c r="H345" s="45">
        <v>20</v>
      </c>
    </row>
    <row r="346" spans="1:8" ht="17">
      <c r="A346" s="388"/>
      <c r="B346" s="382"/>
      <c r="C346" s="382"/>
      <c r="D346" s="39">
        <v>5</v>
      </c>
      <c r="E346" s="37" t="s">
        <v>1563</v>
      </c>
      <c r="F346" s="404"/>
      <c r="G346" s="38"/>
      <c r="H346" s="45" t="s">
        <v>2040</v>
      </c>
    </row>
    <row r="347" spans="1:8" ht="17">
      <c r="A347" s="386" t="s">
        <v>2558</v>
      </c>
      <c r="B347" s="380" t="s">
        <v>181</v>
      </c>
      <c r="C347" s="380" t="s">
        <v>2045</v>
      </c>
      <c r="D347" s="39"/>
      <c r="E347" s="37"/>
      <c r="F347" s="402"/>
      <c r="G347" s="128">
        <v>5</v>
      </c>
      <c r="H347" s="45"/>
    </row>
    <row r="348" spans="1:8" ht="17">
      <c r="A348" s="387"/>
      <c r="B348" s="381"/>
      <c r="C348" s="381"/>
      <c r="D348" s="39">
        <v>1</v>
      </c>
      <c r="E348" s="37" t="s">
        <v>1564</v>
      </c>
      <c r="F348" s="403"/>
      <c r="G348" s="38"/>
      <c r="H348" s="45" t="s">
        <v>2040</v>
      </c>
    </row>
    <row r="349" spans="1:8" ht="17">
      <c r="A349" s="387"/>
      <c r="B349" s="381"/>
      <c r="C349" s="381"/>
      <c r="D349" s="39">
        <v>2</v>
      </c>
      <c r="E349" s="37" t="s">
        <v>747</v>
      </c>
      <c r="F349" s="403"/>
      <c r="G349" s="38"/>
      <c r="H349" s="45" t="s">
        <v>2040</v>
      </c>
    </row>
    <row r="350" spans="1:8" ht="17">
      <c r="A350" s="387"/>
      <c r="B350" s="381"/>
      <c r="C350" s="381"/>
      <c r="D350" s="39">
        <v>3</v>
      </c>
      <c r="E350" s="37" t="s">
        <v>1949</v>
      </c>
      <c r="F350" s="403"/>
      <c r="G350" s="38">
        <v>2</v>
      </c>
      <c r="H350" s="45">
        <v>40</v>
      </c>
    </row>
    <row r="351" spans="1:8" ht="17">
      <c r="A351" s="387"/>
      <c r="B351" s="381"/>
      <c r="C351" s="381"/>
      <c r="D351" s="39">
        <v>4</v>
      </c>
      <c r="E351" s="37" t="s">
        <v>748</v>
      </c>
      <c r="F351" s="403"/>
      <c r="G351" s="38">
        <v>3</v>
      </c>
      <c r="H351" s="45">
        <v>60</v>
      </c>
    </row>
    <row r="352" spans="1:8" ht="17">
      <c r="A352" s="388"/>
      <c r="B352" s="382"/>
      <c r="C352" s="382"/>
      <c r="D352" s="39">
        <v>5</v>
      </c>
      <c r="E352" s="37" t="s">
        <v>1563</v>
      </c>
      <c r="F352" s="404"/>
      <c r="G352" s="38"/>
      <c r="H352" s="45" t="s">
        <v>2040</v>
      </c>
    </row>
    <row r="353" spans="1:8" ht="17">
      <c r="A353" s="386" t="s">
        <v>4123</v>
      </c>
      <c r="B353" s="380" t="s">
        <v>2559</v>
      </c>
      <c r="C353" s="380" t="s">
        <v>2045</v>
      </c>
      <c r="D353" s="39"/>
      <c r="E353" s="37"/>
      <c r="F353" s="402"/>
      <c r="G353" s="128">
        <v>5</v>
      </c>
      <c r="H353" s="45"/>
    </row>
    <row r="354" spans="1:8" ht="17">
      <c r="A354" s="387"/>
      <c r="B354" s="381"/>
      <c r="C354" s="381"/>
      <c r="D354" s="39">
        <v>1</v>
      </c>
      <c r="E354" s="37" t="s">
        <v>769</v>
      </c>
      <c r="F354" s="403"/>
      <c r="G354" s="38"/>
      <c r="H354" s="45" t="s">
        <v>2040</v>
      </c>
    </row>
    <row r="355" spans="1:8" ht="17">
      <c r="A355" s="387"/>
      <c r="B355" s="381"/>
      <c r="C355" s="381"/>
      <c r="D355" s="39">
        <v>2</v>
      </c>
      <c r="E355" s="37" t="s">
        <v>770</v>
      </c>
      <c r="F355" s="403"/>
      <c r="G355" s="38">
        <v>1</v>
      </c>
      <c r="H355" s="45">
        <v>20</v>
      </c>
    </row>
    <row r="356" spans="1:8" ht="17">
      <c r="A356" s="387"/>
      <c r="B356" s="381"/>
      <c r="C356" s="381"/>
      <c r="D356" s="39">
        <v>3</v>
      </c>
      <c r="E356" s="37" t="s">
        <v>482</v>
      </c>
      <c r="F356" s="403"/>
      <c r="G356" s="38">
        <v>3</v>
      </c>
      <c r="H356" s="45">
        <v>60</v>
      </c>
    </row>
    <row r="357" spans="1:8" ht="17">
      <c r="A357" s="387"/>
      <c r="B357" s="381"/>
      <c r="C357" s="381"/>
      <c r="D357" s="39">
        <v>4</v>
      </c>
      <c r="E357" s="37" t="s">
        <v>771</v>
      </c>
      <c r="F357" s="403"/>
      <c r="G357" s="38"/>
      <c r="H357" s="45" t="s">
        <v>2040</v>
      </c>
    </row>
    <row r="358" spans="1:8" ht="17">
      <c r="A358" s="387"/>
      <c r="B358" s="381"/>
      <c r="C358" s="381"/>
      <c r="D358" s="39">
        <v>5</v>
      </c>
      <c r="E358" s="37" t="s">
        <v>772</v>
      </c>
      <c r="F358" s="403"/>
      <c r="G358" s="38">
        <v>1</v>
      </c>
      <c r="H358" s="45">
        <v>20</v>
      </c>
    </row>
    <row r="359" spans="1:8" ht="17">
      <c r="A359" s="388"/>
      <c r="B359" s="382"/>
      <c r="C359" s="382"/>
      <c r="D359" s="39">
        <v>6</v>
      </c>
      <c r="E359" s="37" t="s">
        <v>1625</v>
      </c>
      <c r="F359" s="404"/>
      <c r="G359" s="38"/>
      <c r="H359" s="45" t="s">
        <v>2040</v>
      </c>
    </row>
    <row r="360" spans="1:8" ht="17">
      <c r="A360" s="386" t="s">
        <v>2560</v>
      </c>
      <c r="B360" s="380" t="s">
        <v>2400</v>
      </c>
      <c r="C360" s="380" t="s">
        <v>2045</v>
      </c>
      <c r="D360" s="39"/>
      <c r="E360" s="37"/>
      <c r="F360" s="402"/>
      <c r="G360" s="128">
        <v>5</v>
      </c>
      <c r="H360" s="45"/>
    </row>
    <row r="361" spans="1:8" ht="17">
      <c r="A361" s="387"/>
      <c r="B361" s="381"/>
      <c r="C361" s="381"/>
      <c r="D361" s="39">
        <v>1</v>
      </c>
      <c r="E361" s="37" t="s">
        <v>769</v>
      </c>
      <c r="F361" s="403"/>
      <c r="G361" s="38"/>
      <c r="H361" s="45" t="s">
        <v>2040</v>
      </c>
    </row>
    <row r="362" spans="1:8" ht="17">
      <c r="A362" s="387"/>
      <c r="B362" s="381"/>
      <c r="C362" s="381"/>
      <c r="D362" s="39">
        <v>2</v>
      </c>
      <c r="E362" s="37" t="s">
        <v>770</v>
      </c>
      <c r="F362" s="403"/>
      <c r="G362" s="38">
        <v>1</v>
      </c>
      <c r="H362" s="45">
        <v>20</v>
      </c>
    </row>
    <row r="363" spans="1:8" ht="17">
      <c r="A363" s="387"/>
      <c r="B363" s="381"/>
      <c r="C363" s="381"/>
      <c r="D363" s="39">
        <v>3</v>
      </c>
      <c r="E363" s="37" t="s">
        <v>482</v>
      </c>
      <c r="F363" s="403"/>
      <c r="G363" s="38">
        <v>4</v>
      </c>
      <c r="H363" s="45">
        <v>80</v>
      </c>
    </row>
    <row r="364" spans="1:8" ht="17">
      <c r="A364" s="387"/>
      <c r="B364" s="381"/>
      <c r="C364" s="381"/>
      <c r="D364" s="39">
        <v>4</v>
      </c>
      <c r="E364" s="37" t="s">
        <v>771</v>
      </c>
      <c r="F364" s="403"/>
      <c r="G364" s="38"/>
      <c r="H364" s="45" t="s">
        <v>2040</v>
      </c>
    </row>
    <row r="365" spans="1:8" ht="17">
      <c r="A365" s="387"/>
      <c r="B365" s="381"/>
      <c r="C365" s="381"/>
      <c r="D365" s="39">
        <v>5</v>
      </c>
      <c r="E365" s="37" t="s">
        <v>772</v>
      </c>
      <c r="F365" s="403"/>
      <c r="G365" s="38"/>
      <c r="H365" s="45" t="s">
        <v>2040</v>
      </c>
    </row>
    <row r="366" spans="1:8" ht="17">
      <c r="A366" s="388"/>
      <c r="B366" s="382"/>
      <c r="C366" s="382"/>
      <c r="D366" s="39">
        <v>6</v>
      </c>
      <c r="E366" s="37" t="s">
        <v>1625</v>
      </c>
      <c r="F366" s="404"/>
      <c r="G366" s="38"/>
      <c r="H366" s="45" t="s">
        <v>2040</v>
      </c>
    </row>
    <row r="367" spans="1:8" ht="17">
      <c r="A367" s="386" t="s">
        <v>2561</v>
      </c>
      <c r="B367" s="380" t="s">
        <v>1631</v>
      </c>
      <c r="C367" s="380" t="s">
        <v>2045</v>
      </c>
      <c r="D367" s="39"/>
      <c r="E367" s="37"/>
      <c r="F367" s="402"/>
      <c r="G367" s="128">
        <v>5</v>
      </c>
      <c r="H367" s="45"/>
    </row>
    <row r="368" spans="1:8" ht="17">
      <c r="A368" s="387"/>
      <c r="B368" s="381"/>
      <c r="C368" s="381"/>
      <c r="D368" s="39">
        <v>1</v>
      </c>
      <c r="E368" s="37" t="s">
        <v>769</v>
      </c>
      <c r="F368" s="403"/>
      <c r="G368" s="38"/>
      <c r="H368" s="45" t="s">
        <v>2040</v>
      </c>
    </row>
    <row r="369" spans="1:8" ht="17">
      <c r="A369" s="387"/>
      <c r="B369" s="381"/>
      <c r="C369" s="381"/>
      <c r="D369" s="39">
        <v>2</v>
      </c>
      <c r="E369" s="37" t="s">
        <v>770</v>
      </c>
      <c r="F369" s="403"/>
      <c r="G369" s="38">
        <v>1</v>
      </c>
      <c r="H369" s="45">
        <v>20</v>
      </c>
    </row>
    <row r="370" spans="1:8" ht="17">
      <c r="A370" s="387"/>
      <c r="B370" s="381"/>
      <c r="C370" s="381"/>
      <c r="D370" s="39">
        <v>3</v>
      </c>
      <c r="E370" s="37" t="s">
        <v>482</v>
      </c>
      <c r="F370" s="403"/>
      <c r="G370" s="38">
        <v>4</v>
      </c>
      <c r="H370" s="45">
        <v>80</v>
      </c>
    </row>
    <row r="371" spans="1:8" ht="17">
      <c r="A371" s="387"/>
      <c r="B371" s="381"/>
      <c r="C371" s="381"/>
      <c r="D371" s="39">
        <v>4</v>
      </c>
      <c r="E371" s="37" t="s">
        <v>771</v>
      </c>
      <c r="F371" s="403"/>
      <c r="G371" s="38"/>
      <c r="H371" s="45" t="s">
        <v>2040</v>
      </c>
    </row>
    <row r="372" spans="1:8" ht="17">
      <c r="A372" s="387"/>
      <c r="B372" s="381"/>
      <c r="C372" s="381"/>
      <c r="D372" s="39">
        <v>5</v>
      </c>
      <c r="E372" s="37" t="s">
        <v>772</v>
      </c>
      <c r="F372" s="403"/>
      <c r="G372" s="38"/>
      <c r="H372" s="45" t="s">
        <v>2040</v>
      </c>
    </row>
    <row r="373" spans="1:8" ht="17">
      <c r="A373" s="388"/>
      <c r="B373" s="382"/>
      <c r="C373" s="382"/>
      <c r="D373" s="39">
        <v>6</v>
      </c>
      <c r="E373" s="37" t="s">
        <v>1625</v>
      </c>
      <c r="F373" s="404"/>
      <c r="G373" s="38"/>
      <c r="H373" s="45" t="s">
        <v>2040</v>
      </c>
    </row>
    <row r="374" spans="1:8" ht="17">
      <c r="A374" s="386" t="s">
        <v>2562</v>
      </c>
      <c r="B374" s="380" t="s">
        <v>1633</v>
      </c>
      <c r="C374" s="380" t="s">
        <v>2045</v>
      </c>
      <c r="D374" s="39"/>
      <c r="E374" s="37"/>
      <c r="F374" s="402"/>
      <c r="G374" s="128">
        <v>5</v>
      </c>
      <c r="H374" s="45"/>
    </row>
    <row r="375" spans="1:8" ht="17">
      <c r="A375" s="387"/>
      <c r="B375" s="381"/>
      <c r="C375" s="381"/>
      <c r="D375" s="39">
        <v>1</v>
      </c>
      <c r="E375" s="37" t="s">
        <v>769</v>
      </c>
      <c r="F375" s="403"/>
      <c r="G375" s="38"/>
      <c r="H375" s="45" t="s">
        <v>2040</v>
      </c>
    </row>
    <row r="376" spans="1:8" ht="17">
      <c r="A376" s="387"/>
      <c r="B376" s="381"/>
      <c r="C376" s="381"/>
      <c r="D376" s="39">
        <v>2</v>
      </c>
      <c r="E376" s="37" t="s">
        <v>770</v>
      </c>
      <c r="F376" s="403"/>
      <c r="G376" s="38">
        <v>1</v>
      </c>
      <c r="H376" s="45">
        <v>20</v>
      </c>
    </row>
    <row r="377" spans="1:8" ht="17">
      <c r="A377" s="387"/>
      <c r="B377" s="381"/>
      <c r="C377" s="381"/>
      <c r="D377" s="39">
        <v>3</v>
      </c>
      <c r="E377" s="37" t="s">
        <v>482</v>
      </c>
      <c r="F377" s="403"/>
      <c r="G377" s="38">
        <v>4</v>
      </c>
      <c r="H377" s="45">
        <v>80</v>
      </c>
    </row>
    <row r="378" spans="1:8" ht="17">
      <c r="A378" s="387"/>
      <c r="B378" s="381"/>
      <c r="C378" s="381"/>
      <c r="D378" s="39">
        <v>4</v>
      </c>
      <c r="E378" s="37" t="s">
        <v>771</v>
      </c>
      <c r="F378" s="403"/>
      <c r="G378" s="38"/>
      <c r="H378" s="45" t="s">
        <v>2040</v>
      </c>
    </row>
    <row r="379" spans="1:8" ht="17">
      <c r="A379" s="387"/>
      <c r="B379" s="381"/>
      <c r="C379" s="381"/>
      <c r="D379" s="39">
        <v>5</v>
      </c>
      <c r="E379" s="37" t="s">
        <v>772</v>
      </c>
      <c r="F379" s="403"/>
      <c r="G379" s="38"/>
      <c r="H379" s="45" t="s">
        <v>2040</v>
      </c>
    </row>
    <row r="380" spans="1:8" ht="17">
      <c r="A380" s="388"/>
      <c r="B380" s="382"/>
      <c r="C380" s="382"/>
      <c r="D380" s="39">
        <v>6</v>
      </c>
      <c r="E380" s="37" t="s">
        <v>1625</v>
      </c>
      <c r="F380" s="404"/>
      <c r="G380" s="38"/>
      <c r="H380" s="45" t="s">
        <v>2040</v>
      </c>
    </row>
    <row r="381" spans="1:8" ht="17">
      <c r="A381" s="386" t="s">
        <v>2563</v>
      </c>
      <c r="B381" s="380" t="s">
        <v>1635</v>
      </c>
      <c r="C381" s="380" t="s">
        <v>2045</v>
      </c>
      <c r="D381" s="39"/>
      <c r="E381" s="37"/>
      <c r="F381" s="402"/>
      <c r="G381" s="128">
        <v>5</v>
      </c>
      <c r="H381" s="45"/>
    </row>
    <row r="382" spans="1:8" ht="17">
      <c r="A382" s="387"/>
      <c r="B382" s="381"/>
      <c r="C382" s="381"/>
      <c r="D382" s="39">
        <v>1</v>
      </c>
      <c r="E382" s="37" t="s">
        <v>769</v>
      </c>
      <c r="F382" s="403"/>
      <c r="G382" s="38"/>
      <c r="H382" s="45" t="s">
        <v>2040</v>
      </c>
    </row>
    <row r="383" spans="1:8" ht="17">
      <c r="A383" s="387"/>
      <c r="B383" s="381"/>
      <c r="C383" s="381"/>
      <c r="D383" s="39">
        <v>2</v>
      </c>
      <c r="E383" s="37" t="s">
        <v>770</v>
      </c>
      <c r="F383" s="403"/>
      <c r="G383" s="38">
        <v>1</v>
      </c>
      <c r="H383" s="45">
        <v>20</v>
      </c>
    </row>
    <row r="384" spans="1:8" ht="17">
      <c r="A384" s="387"/>
      <c r="B384" s="381"/>
      <c r="C384" s="381"/>
      <c r="D384" s="39">
        <v>3</v>
      </c>
      <c r="E384" s="37" t="s">
        <v>482</v>
      </c>
      <c r="F384" s="403"/>
      <c r="G384" s="38">
        <v>4</v>
      </c>
      <c r="H384" s="45">
        <v>80</v>
      </c>
    </row>
    <row r="385" spans="1:8" ht="17">
      <c r="A385" s="387"/>
      <c r="B385" s="381"/>
      <c r="C385" s="381"/>
      <c r="D385" s="39">
        <v>4</v>
      </c>
      <c r="E385" s="37" t="s">
        <v>771</v>
      </c>
      <c r="F385" s="403"/>
      <c r="G385" s="38"/>
      <c r="H385" s="45" t="s">
        <v>2040</v>
      </c>
    </row>
    <row r="386" spans="1:8" ht="17">
      <c r="A386" s="387"/>
      <c r="B386" s="381"/>
      <c r="C386" s="381"/>
      <c r="D386" s="39">
        <v>5</v>
      </c>
      <c r="E386" s="37" t="s">
        <v>772</v>
      </c>
      <c r="F386" s="403"/>
      <c r="G386" s="38"/>
      <c r="H386" s="45" t="s">
        <v>2040</v>
      </c>
    </row>
    <row r="387" spans="1:8" ht="17">
      <c r="A387" s="388"/>
      <c r="B387" s="382"/>
      <c r="C387" s="382"/>
      <c r="D387" s="39">
        <v>6</v>
      </c>
      <c r="E387" s="37" t="s">
        <v>1625</v>
      </c>
      <c r="F387" s="404"/>
      <c r="G387" s="38"/>
      <c r="H387" s="45" t="s">
        <v>2040</v>
      </c>
    </row>
    <row r="388" spans="1:8" ht="17">
      <c r="A388" s="386" t="s">
        <v>2564</v>
      </c>
      <c r="B388" s="380" t="s">
        <v>1637</v>
      </c>
      <c r="C388" s="380" t="s">
        <v>2045</v>
      </c>
      <c r="D388" s="39"/>
      <c r="E388" s="37"/>
      <c r="F388" s="402"/>
      <c r="G388" s="128">
        <v>5</v>
      </c>
      <c r="H388" s="45"/>
    </row>
    <row r="389" spans="1:8" ht="17">
      <c r="A389" s="387"/>
      <c r="B389" s="381"/>
      <c r="C389" s="381"/>
      <c r="D389" s="39">
        <v>1</v>
      </c>
      <c r="E389" s="37" t="s">
        <v>769</v>
      </c>
      <c r="F389" s="403"/>
      <c r="G389" s="38"/>
      <c r="H389" s="45" t="s">
        <v>2040</v>
      </c>
    </row>
    <row r="390" spans="1:8" ht="17">
      <c r="A390" s="387"/>
      <c r="B390" s="381"/>
      <c r="C390" s="381"/>
      <c r="D390" s="39">
        <v>2</v>
      </c>
      <c r="E390" s="37" t="s">
        <v>770</v>
      </c>
      <c r="F390" s="403"/>
      <c r="G390" s="38">
        <v>1</v>
      </c>
      <c r="H390" s="45">
        <v>20</v>
      </c>
    </row>
    <row r="391" spans="1:8" ht="17">
      <c r="A391" s="387"/>
      <c r="B391" s="381"/>
      <c r="C391" s="381"/>
      <c r="D391" s="39">
        <v>3</v>
      </c>
      <c r="E391" s="37" t="s">
        <v>482</v>
      </c>
      <c r="F391" s="403"/>
      <c r="G391" s="38">
        <v>2</v>
      </c>
      <c r="H391" s="45">
        <v>40</v>
      </c>
    </row>
    <row r="392" spans="1:8" ht="17">
      <c r="A392" s="387"/>
      <c r="B392" s="381"/>
      <c r="C392" s="381"/>
      <c r="D392" s="39">
        <v>4</v>
      </c>
      <c r="E392" s="37" t="s">
        <v>771</v>
      </c>
      <c r="F392" s="403"/>
      <c r="G392" s="38">
        <v>1</v>
      </c>
      <c r="H392" s="45">
        <v>20</v>
      </c>
    </row>
    <row r="393" spans="1:8" ht="17">
      <c r="A393" s="387"/>
      <c r="B393" s="381"/>
      <c r="C393" s="381"/>
      <c r="D393" s="39">
        <v>5</v>
      </c>
      <c r="E393" s="37" t="s">
        <v>772</v>
      </c>
      <c r="F393" s="403"/>
      <c r="G393" s="38">
        <v>1</v>
      </c>
      <c r="H393" s="45">
        <v>20</v>
      </c>
    </row>
    <row r="394" spans="1:8" ht="17">
      <c r="A394" s="388"/>
      <c r="B394" s="382"/>
      <c r="C394" s="382"/>
      <c r="D394" s="39">
        <v>6</v>
      </c>
      <c r="E394" s="37" t="s">
        <v>1625</v>
      </c>
      <c r="F394" s="404"/>
      <c r="G394" s="38"/>
      <c r="H394" s="45" t="s">
        <v>2040</v>
      </c>
    </row>
    <row r="395" spans="1:8" ht="17">
      <c r="A395" s="386" t="s">
        <v>2565</v>
      </c>
      <c r="B395" s="380" t="s">
        <v>1639</v>
      </c>
      <c r="C395" s="380" t="s">
        <v>2045</v>
      </c>
      <c r="D395" s="39"/>
      <c r="E395" s="37"/>
      <c r="F395" s="402"/>
      <c r="G395" s="128">
        <v>5</v>
      </c>
      <c r="H395" s="45"/>
    </row>
    <row r="396" spans="1:8" ht="17">
      <c r="A396" s="387"/>
      <c r="B396" s="381"/>
      <c r="C396" s="381"/>
      <c r="D396" s="39">
        <v>1</v>
      </c>
      <c r="E396" s="37" t="s">
        <v>769</v>
      </c>
      <c r="F396" s="403"/>
      <c r="G396" s="38">
        <v>1</v>
      </c>
      <c r="H396" s="45">
        <v>20</v>
      </c>
    </row>
    <row r="397" spans="1:8" ht="17">
      <c r="A397" s="387"/>
      <c r="B397" s="381"/>
      <c r="C397" s="381"/>
      <c r="D397" s="39">
        <v>2</v>
      </c>
      <c r="E397" s="37" t="s">
        <v>770</v>
      </c>
      <c r="F397" s="403"/>
      <c r="G397" s="38">
        <v>2</v>
      </c>
      <c r="H397" s="45">
        <v>40</v>
      </c>
    </row>
    <row r="398" spans="1:8" ht="17">
      <c r="A398" s="387"/>
      <c r="B398" s="381"/>
      <c r="C398" s="381"/>
      <c r="D398" s="39">
        <v>3</v>
      </c>
      <c r="E398" s="37" t="s">
        <v>482</v>
      </c>
      <c r="F398" s="403"/>
      <c r="G398" s="38">
        <v>2</v>
      </c>
      <c r="H398" s="45">
        <v>40</v>
      </c>
    </row>
    <row r="399" spans="1:8" ht="17">
      <c r="A399" s="387"/>
      <c r="B399" s="381"/>
      <c r="C399" s="381"/>
      <c r="D399" s="39">
        <v>4</v>
      </c>
      <c r="E399" s="37" t="s">
        <v>771</v>
      </c>
      <c r="F399" s="403"/>
      <c r="G399" s="38"/>
      <c r="H399" s="45" t="s">
        <v>2040</v>
      </c>
    </row>
    <row r="400" spans="1:8" ht="17">
      <c r="A400" s="387"/>
      <c r="B400" s="381"/>
      <c r="C400" s="381"/>
      <c r="D400" s="39">
        <v>5</v>
      </c>
      <c r="E400" s="37" t="s">
        <v>772</v>
      </c>
      <c r="F400" s="403"/>
      <c r="G400" s="38"/>
      <c r="H400" s="45" t="s">
        <v>2040</v>
      </c>
    </row>
    <row r="401" spans="1:8" ht="17">
      <c r="A401" s="388"/>
      <c r="B401" s="382"/>
      <c r="C401" s="382"/>
      <c r="D401" s="39">
        <v>6</v>
      </c>
      <c r="E401" s="37" t="s">
        <v>1625</v>
      </c>
      <c r="F401" s="404"/>
      <c r="G401" s="38"/>
      <c r="H401" s="45" t="s">
        <v>2040</v>
      </c>
    </row>
    <row r="402" spans="1:8" ht="17">
      <c r="A402" s="386" t="s">
        <v>2566</v>
      </c>
      <c r="B402" s="380" t="s">
        <v>1645</v>
      </c>
      <c r="C402" s="380" t="s">
        <v>2045</v>
      </c>
      <c r="D402" s="39"/>
      <c r="E402" s="37"/>
      <c r="F402" s="402"/>
      <c r="G402" s="128">
        <v>5</v>
      </c>
      <c r="H402" s="45"/>
    </row>
    <row r="403" spans="1:8" ht="17">
      <c r="A403" s="387"/>
      <c r="B403" s="381"/>
      <c r="C403" s="381"/>
      <c r="D403" s="39">
        <v>1</v>
      </c>
      <c r="E403" s="37" t="s">
        <v>769</v>
      </c>
      <c r="F403" s="403"/>
      <c r="G403" s="38">
        <v>1</v>
      </c>
      <c r="H403" s="45">
        <v>20</v>
      </c>
    </row>
    <row r="404" spans="1:8" ht="17">
      <c r="A404" s="387"/>
      <c r="B404" s="381"/>
      <c r="C404" s="381"/>
      <c r="D404" s="39">
        <v>2</v>
      </c>
      <c r="E404" s="37" t="s">
        <v>770</v>
      </c>
      <c r="F404" s="403"/>
      <c r="G404" s="38">
        <v>1</v>
      </c>
      <c r="H404" s="45">
        <v>20</v>
      </c>
    </row>
    <row r="405" spans="1:8" ht="17">
      <c r="A405" s="387"/>
      <c r="B405" s="381"/>
      <c r="C405" s="381"/>
      <c r="D405" s="39">
        <v>3</v>
      </c>
      <c r="E405" s="37" t="s">
        <v>482</v>
      </c>
      <c r="F405" s="403"/>
      <c r="G405" s="38">
        <v>2</v>
      </c>
      <c r="H405" s="45">
        <v>40</v>
      </c>
    </row>
    <row r="406" spans="1:8" ht="17">
      <c r="A406" s="387"/>
      <c r="B406" s="381"/>
      <c r="C406" s="381"/>
      <c r="D406" s="39">
        <v>4</v>
      </c>
      <c r="E406" s="37" t="s">
        <v>771</v>
      </c>
      <c r="F406" s="403"/>
      <c r="G406" s="38">
        <v>1</v>
      </c>
      <c r="H406" s="45">
        <v>20</v>
      </c>
    </row>
    <row r="407" spans="1:8" ht="17">
      <c r="A407" s="387"/>
      <c r="B407" s="381"/>
      <c r="C407" s="381"/>
      <c r="D407" s="39">
        <v>5</v>
      </c>
      <c r="E407" s="37" t="s">
        <v>772</v>
      </c>
      <c r="F407" s="403"/>
      <c r="G407" s="38"/>
      <c r="H407" s="45" t="s">
        <v>2040</v>
      </c>
    </row>
    <row r="408" spans="1:8" ht="17">
      <c r="A408" s="388"/>
      <c r="B408" s="382"/>
      <c r="C408" s="382"/>
      <c r="D408" s="39">
        <v>6</v>
      </c>
      <c r="E408" s="37" t="s">
        <v>1625</v>
      </c>
      <c r="F408" s="404"/>
      <c r="G408" s="38"/>
      <c r="H408" s="45" t="s">
        <v>2040</v>
      </c>
    </row>
    <row r="409" spans="1:8" ht="17">
      <c r="A409" s="386" t="s">
        <v>2567</v>
      </c>
      <c r="B409" s="380" t="s">
        <v>1647</v>
      </c>
      <c r="C409" s="380" t="s">
        <v>2045</v>
      </c>
      <c r="D409" s="39"/>
      <c r="E409" s="37"/>
      <c r="F409" s="402"/>
      <c r="G409" s="128">
        <v>5</v>
      </c>
      <c r="H409" s="45"/>
    </row>
    <row r="410" spans="1:8" ht="17">
      <c r="A410" s="387"/>
      <c r="B410" s="381"/>
      <c r="C410" s="381"/>
      <c r="D410" s="39">
        <v>1</v>
      </c>
      <c r="E410" s="37" t="s">
        <v>769</v>
      </c>
      <c r="F410" s="403"/>
      <c r="G410" s="38"/>
      <c r="H410" s="45" t="s">
        <v>2040</v>
      </c>
    </row>
    <row r="411" spans="1:8" ht="17">
      <c r="A411" s="387"/>
      <c r="B411" s="381"/>
      <c r="C411" s="381"/>
      <c r="D411" s="39">
        <v>2</v>
      </c>
      <c r="E411" s="37" t="s">
        <v>770</v>
      </c>
      <c r="F411" s="403"/>
      <c r="G411" s="38">
        <v>1</v>
      </c>
      <c r="H411" s="45">
        <v>20</v>
      </c>
    </row>
    <row r="412" spans="1:8" ht="17">
      <c r="A412" s="387"/>
      <c r="B412" s="381"/>
      <c r="C412" s="381"/>
      <c r="D412" s="39">
        <v>3</v>
      </c>
      <c r="E412" s="37" t="s">
        <v>482</v>
      </c>
      <c r="F412" s="403"/>
      <c r="G412" s="38">
        <v>4</v>
      </c>
      <c r="H412" s="45">
        <v>80</v>
      </c>
    </row>
    <row r="413" spans="1:8" ht="17">
      <c r="A413" s="387"/>
      <c r="B413" s="381"/>
      <c r="C413" s="381"/>
      <c r="D413" s="39">
        <v>4</v>
      </c>
      <c r="E413" s="37" t="s">
        <v>771</v>
      </c>
      <c r="F413" s="403"/>
      <c r="G413" s="38"/>
      <c r="H413" s="45" t="s">
        <v>2040</v>
      </c>
    </row>
    <row r="414" spans="1:8" ht="17.5" thickBot="1">
      <c r="A414" s="394"/>
      <c r="B414" s="395"/>
      <c r="C414" s="395"/>
      <c r="D414" s="49">
        <v>5</v>
      </c>
      <c r="E414" s="50" t="s">
        <v>772</v>
      </c>
      <c r="F414" s="405"/>
      <c r="G414" s="73"/>
      <c r="H414" s="51" t="s">
        <v>2040</v>
      </c>
    </row>
  </sheetData>
  <mergeCells count="152">
    <mergeCell ref="A4:A25"/>
    <mergeCell ref="B4:B25"/>
    <mergeCell ref="C4:C25"/>
    <mergeCell ref="A108:A117"/>
    <mergeCell ref="B108:B117"/>
    <mergeCell ref="C108:C117"/>
    <mergeCell ref="C409:C414"/>
    <mergeCell ref="F409:F414"/>
    <mergeCell ref="F172:F174"/>
    <mergeCell ref="A172:A174"/>
    <mergeCell ref="B172:B174"/>
    <mergeCell ref="C172:C174"/>
    <mergeCell ref="C395:C401"/>
    <mergeCell ref="F395:F401"/>
    <mergeCell ref="A402:A408"/>
    <mergeCell ref="B402:B408"/>
    <mergeCell ref="C402:C408"/>
    <mergeCell ref="F402:F408"/>
    <mergeCell ref="C381:C387"/>
    <mergeCell ref="F381:F387"/>
    <mergeCell ref="A388:A394"/>
    <mergeCell ref="B388:B394"/>
    <mergeCell ref="C388:C394"/>
    <mergeCell ref="F388:F394"/>
    <mergeCell ref="C367:C373"/>
    <mergeCell ref="F367:F373"/>
    <mergeCell ref="A374:A380"/>
    <mergeCell ref="B374:B380"/>
    <mergeCell ref="C374:C380"/>
    <mergeCell ref="F374:F380"/>
    <mergeCell ref="C353:C359"/>
    <mergeCell ref="F353:F359"/>
    <mergeCell ref="A360:A366"/>
    <mergeCell ref="B360:B366"/>
    <mergeCell ref="C360:C366"/>
    <mergeCell ref="F360:F366"/>
    <mergeCell ref="C341:C346"/>
    <mergeCell ref="F341:F346"/>
    <mergeCell ref="A347:A352"/>
    <mergeCell ref="B347:B352"/>
    <mergeCell ref="C347:C352"/>
    <mergeCell ref="F347:F352"/>
    <mergeCell ref="C329:C334"/>
    <mergeCell ref="F329:F334"/>
    <mergeCell ref="A335:A340"/>
    <mergeCell ref="B335:B340"/>
    <mergeCell ref="C335:C340"/>
    <mergeCell ref="F335:F340"/>
    <mergeCell ref="A341:A346"/>
    <mergeCell ref="B341:B346"/>
    <mergeCell ref="A329:A334"/>
    <mergeCell ref="B329:B334"/>
    <mergeCell ref="C317:C322"/>
    <mergeCell ref="F317:F322"/>
    <mergeCell ref="A323:A328"/>
    <mergeCell ref="B323:B328"/>
    <mergeCell ref="C323:C328"/>
    <mergeCell ref="F323:F328"/>
    <mergeCell ref="A305:A310"/>
    <mergeCell ref="B305:B310"/>
    <mergeCell ref="C305:C310"/>
    <mergeCell ref="F305:F310"/>
    <mergeCell ref="A311:A316"/>
    <mergeCell ref="B311:B316"/>
    <mergeCell ref="C311:C316"/>
    <mergeCell ref="F311:F316"/>
    <mergeCell ref="A317:A322"/>
    <mergeCell ref="B317:B322"/>
    <mergeCell ref="A293:A298"/>
    <mergeCell ref="B293:B298"/>
    <mergeCell ref="C293:C298"/>
    <mergeCell ref="F293:F298"/>
    <mergeCell ref="A299:A304"/>
    <mergeCell ref="B299:B304"/>
    <mergeCell ref="C299:C304"/>
    <mergeCell ref="F299:F304"/>
    <mergeCell ref="C286:C288"/>
    <mergeCell ref="F286:F288"/>
    <mergeCell ref="A289:A292"/>
    <mergeCell ref="B289:B292"/>
    <mergeCell ref="C289:C292"/>
    <mergeCell ref="F289:F292"/>
    <mergeCell ref="C262:C272"/>
    <mergeCell ref="F262:F272"/>
    <mergeCell ref="A274:A284"/>
    <mergeCell ref="B274:B284"/>
    <mergeCell ref="C274:C284"/>
    <mergeCell ref="F274:F284"/>
    <mergeCell ref="A262:A272"/>
    <mergeCell ref="B262:B272"/>
    <mergeCell ref="A286:A288"/>
    <mergeCell ref="B286:B288"/>
    <mergeCell ref="A197:A199"/>
    <mergeCell ref="B197:B199"/>
    <mergeCell ref="C197:C199"/>
    <mergeCell ref="F197:F199"/>
    <mergeCell ref="A200:A202"/>
    <mergeCell ref="B200:B202"/>
    <mergeCell ref="C200:C202"/>
    <mergeCell ref="F200:F202"/>
    <mergeCell ref="A203:A205"/>
    <mergeCell ref="B203:B205"/>
    <mergeCell ref="C203:C205"/>
    <mergeCell ref="F203:F205"/>
    <mergeCell ref="A206:A209"/>
    <mergeCell ref="B206:B209"/>
    <mergeCell ref="C206:C209"/>
    <mergeCell ref="F206:F209"/>
    <mergeCell ref="C259:C261"/>
    <mergeCell ref="F259:F261"/>
    <mergeCell ref="A210:A212"/>
    <mergeCell ref="B210:B212"/>
    <mergeCell ref="C210:C212"/>
    <mergeCell ref="F210:F212"/>
    <mergeCell ref="A213:A215"/>
    <mergeCell ref="B213:B215"/>
    <mergeCell ref="C213:C215"/>
    <mergeCell ref="F213:F215"/>
    <mergeCell ref="A221:A238"/>
    <mergeCell ref="B221:B238"/>
    <mergeCell ref="C221:C238"/>
    <mergeCell ref="F221:F238"/>
    <mergeCell ref="A240:A257"/>
    <mergeCell ref="B240:B257"/>
    <mergeCell ref="C240:C257"/>
    <mergeCell ref="F240:F257"/>
    <mergeCell ref="A259:A261"/>
    <mergeCell ref="B259:B261"/>
    <mergeCell ref="A409:A414"/>
    <mergeCell ref="B409:B414"/>
    <mergeCell ref="A395:A401"/>
    <mergeCell ref="B395:B401"/>
    <mergeCell ref="A381:A387"/>
    <mergeCell ref="B381:B387"/>
    <mergeCell ref="A367:A373"/>
    <mergeCell ref="B367:B373"/>
    <mergeCell ref="A353:A359"/>
    <mergeCell ref="B353:B359"/>
    <mergeCell ref="A26:A103"/>
    <mergeCell ref="B26:B103"/>
    <mergeCell ref="C26:C103"/>
    <mergeCell ref="C182:C192"/>
    <mergeCell ref="F182:F192"/>
    <mergeCell ref="A175:A181"/>
    <mergeCell ref="B175:B181"/>
    <mergeCell ref="C175:C181"/>
    <mergeCell ref="F175:F181"/>
    <mergeCell ref="A182:A192"/>
    <mergeCell ref="B182:B192"/>
    <mergeCell ref="A118:A169"/>
    <mergeCell ref="B118:B169"/>
    <mergeCell ref="C118:C169"/>
  </mergeCells>
  <phoneticPr fontId="5" type="noConversion"/>
  <pageMargins left="0.25" right="0.25" top="0.75" bottom="0.75" header="0.3" footer="0.3"/>
  <pageSetup paperSize="9" scale="7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8"/>
    <pageSetUpPr fitToPage="1"/>
  </sheetPr>
  <dimension ref="A1:M313"/>
  <sheetViews>
    <sheetView showGridLines="0" zoomScaleNormal="100" workbookViewId="0">
      <pane ySplit="1" topLeftCell="A2" activePane="bottomLeft" state="frozen"/>
      <selection sqref="A1:XFD1"/>
      <selection pane="bottomLeft"/>
    </sheetView>
  </sheetViews>
  <sheetFormatPr defaultRowHeight="20.149999999999999" customHeight="1"/>
  <cols>
    <col min="1" max="1" width="16.08203125" style="19" bestFit="1" customWidth="1"/>
    <col min="2" max="2" width="56.58203125" style="19" bestFit="1" customWidth="1"/>
    <col min="3" max="3" width="23.5" style="19" customWidth="1"/>
    <col min="4" max="4" width="7.33203125" style="20" customWidth="1"/>
    <col min="5" max="5" width="53.75" style="19" customWidth="1"/>
    <col min="6" max="6" width="10.25" style="20" customWidth="1"/>
    <col min="7" max="7" width="9" style="24"/>
    <col min="8" max="8" width="9" style="28"/>
  </cols>
  <sheetData>
    <row r="1" spans="1:8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44" t="s">
        <v>417</v>
      </c>
    </row>
    <row r="2" spans="1:8" ht="17">
      <c r="A2" s="386" t="s">
        <v>2587</v>
      </c>
      <c r="B2" s="380" t="s">
        <v>2588</v>
      </c>
      <c r="C2" s="380" t="s">
        <v>2739</v>
      </c>
      <c r="D2" s="39"/>
      <c r="E2" s="37"/>
      <c r="F2" s="402"/>
      <c r="G2" s="126">
        <v>132</v>
      </c>
      <c r="H2" s="45"/>
    </row>
    <row r="3" spans="1:8" ht="17">
      <c r="A3" s="387"/>
      <c r="B3" s="381"/>
      <c r="C3" s="381"/>
      <c r="D3" s="39">
        <v>1</v>
      </c>
      <c r="E3" s="37" t="s">
        <v>2589</v>
      </c>
      <c r="F3" s="403"/>
      <c r="G3" s="41">
        <v>19</v>
      </c>
      <c r="H3" s="45">
        <v>14.393939393939394</v>
      </c>
    </row>
    <row r="4" spans="1:8" ht="17">
      <c r="A4" s="387"/>
      <c r="B4" s="381"/>
      <c r="C4" s="381"/>
      <c r="D4" s="39">
        <v>2</v>
      </c>
      <c r="E4" s="37" t="s">
        <v>2590</v>
      </c>
      <c r="F4" s="403"/>
      <c r="G4" s="41">
        <v>1</v>
      </c>
      <c r="H4" s="45">
        <v>0.75757575757575757</v>
      </c>
    </row>
    <row r="5" spans="1:8" ht="17">
      <c r="A5" s="387"/>
      <c r="B5" s="381"/>
      <c r="C5" s="381"/>
      <c r="D5" s="39">
        <v>3</v>
      </c>
      <c r="E5" s="37" t="s">
        <v>2591</v>
      </c>
      <c r="F5" s="403"/>
      <c r="G5" s="41">
        <v>53</v>
      </c>
      <c r="H5" s="45">
        <v>40.151515151515149</v>
      </c>
    </row>
    <row r="6" spans="1:8" ht="17">
      <c r="A6" s="387"/>
      <c r="B6" s="381"/>
      <c r="C6" s="381"/>
      <c r="D6" s="39">
        <v>4</v>
      </c>
      <c r="E6" s="37" t="s">
        <v>2592</v>
      </c>
      <c r="F6" s="403"/>
      <c r="G6" s="41">
        <v>25</v>
      </c>
      <c r="H6" s="45">
        <v>18.939393939393938</v>
      </c>
    </row>
    <row r="7" spans="1:8" ht="17">
      <c r="A7" s="387"/>
      <c r="B7" s="381"/>
      <c r="C7" s="381"/>
      <c r="D7" s="39">
        <v>5</v>
      </c>
      <c r="E7" s="37" t="s">
        <v>2593</v>
      </c>
      <c r="F7" s="403"/>
      <c r="G7" s="41">
        <v>7</v>
      </c>
      <c r="H7" s="45">
        <v>5.3030303030303028</v>
      </c>
    </row>
    <row r="8" spans="1:8" ht="17">
      <c r="A8" s="387"/>
      <c r="B8" s="381"/>
      <c r="C8" s="381"/>
      <c r="D8" s="39">
        <v>6</v>
      </c>
      <c r="E8" s="37" t="s">
        <v>2594</v>
      </c>
      <c r="F8" s="403"/>
      <c r="G8" s="41">
        <v>22</v>
      </c>
      <c r="H8" s="45">
        <v>16.666666666666664</v>
      </c>
    </row>
    <row r="9" spans="1:8" ht="17">
      <c r="A9" s="387"/>
      <c r="B9" s="381"/>
      <c r="C9" s="381"/>
      <c r="D9" s="39">
        <v>7</v>
      </c>
      <c r="E9" s="37" t="s">
        <v>2595</v>
      </c>
      <c r="F9" s="403"/>
      <c r="G9" s="41">
        <v>4</v>
      </c>
      <c r="H9" s="45">
        <v>3.0303030303030303</v>
      </c>
    </row>
    <row r="10" spans="1:8" ht="17">
      <c r="A10" s="387"/>
      <c r="B10" s="381"/>
      <c r="C10" s="381"/>
      <c r="D10" s="39">
        <v>8</v>
      </c>
      <c r="E10" s="37" t="s">
        <v>2596</v>
      </c>
      <c r="F10" s="403"/>
      <c r="G10" s="41"/>
      <c r="H10" s="45" t="s">
        <v>2040</v>
      </c>
    </row>
    <row r="11" spans="1:8" ht="17">
      <c r="A11" s="388"/>
      <c r="B11" s="382"/>
      <c r="C11" s="382"/>
      <c r="D11" s="39">
        <v>9</v>
      </c>
      <c r="E11" s="37" t="s">
        <v>326</v>
      </c>
      <c r="F11" s="404"/>
      <c r="G11" s="41">
        <v>1</v>
      </c>
      <c r="H11" s="45">
        <v>0.75757575757575757</v>
      </c>
    </row>
    <row r="12" spans="1:8" ht="17">
      <c r="A12" s="386" t="s">
        <v>2597</v>
      </c>
      <c r="B12" s="380" t="s">
        <v>2598</v>
      </c>
      <c r="C12" s="380" t="s">
        <v>2739</v>
      </c>
      <c r="D12" s="39"/>
      <c r="E12" s="37"/>
      <c r="F12" s="402"/>
      <c r="G12" s="126">
        <v>46</v>
      </c>
      <c r="H12" s="45"/>
    </row>
    <row r="13" spans="1:8" ht="17">
      <c r="A13" s="387"/>
      <c r="B13" s="381"/>
      <c r="C13" s="381"/>
      <c r="D13" s="39">
        <v>1</v>
      </c>
      <c r="E13" s="37" t="s">
        <v>2589</v>
      </c>
      <c r="F13" s="403"/>
      <c r="G13" s="41"/>
      <c r="H13" s="45" t="s">
        <v>2040</v>
      </c>
    </row>
    <row r="14" spans="1:8" ht="17">
      <c r="A14" s="387"/>
      <c r="B14" s="381"/>
      <c r="C14" s="381"/>
      <c r="D14" s="39">
        <v>2</v>
      </c>
      <c r="E14" s="37" t="s">
        <v>2590</v>
      </c>
      <c r="F14" s="403"/>
      <c r="G14" s="41">
        <v>1</v>
      </c>
      <c r="H14" s="45">
        <v>2.1739130434782608</v>
      </c>
    </row>
    <row r="15" spans="1:8" ht="17">
      <c r="A15" s="387"/>
      <c r="B15" s="381"/>
      <c r="C15" s="381"/>
      <c r="D15" s="39">
        <v>3</v>
      </c>
      <c r="E15" s="37" t="s">
        <v>2591</v>
      </c>
      <c r="F15" s="403"/>
      <c r="G15" s="41">
        <v>7</v>
      </c>
      <c r="H15" s="45">
        <v>15.217391304347828</v>
      </c>
    </row>
    <row r="16" spans="1:8" ht="17">
      <c r="A16" s="387"/>
      <c r="B16" s="381"/>
      <c r="C16" s="381"/>
      <c r="D16" s="39">
        <v>4</v>
      </c>
      <c r="E16" s="37" t="s">
        <v>2592</v>
      </c>
      <c r="F16" s="403"/>
      <c r="G16" s="41">
        <v>16</v>
      </c>
      <c r="H16" s="45">
        <v>34.782608695652172</v>
      </c>
    </row>
    <row r="17" spans="1:8" ht="17">
      <c r="A17" s="387"/>
      <c r="B17" s="381"/>
      <c r="C17" s="381"/>
      <c r="D17" s="39">
        <v>5</v>
      </c>
      <c r="E17" s="37" t="s">
        <v>2593</v>
      </c>
      <c r="F17" s="403"/>
      <c r="G17" s="41">
        <v>4</v>
      </c>
      <c r="H17" s="45">
        <v>8.695652173913043</v>
      </c>
    </row>
    <row r="18" spans="1:8" ht="17">
      <c r="A18" s="387"/>
      <c r="B18" s="381"/>
      <c r="C18" s="381"/>
      <c r="D18" s="39">
        <v>6</v>
      </c>
      <c r="E18" s="37" t="s">
        <v>2594</v>
      </c>
      <c r="F18" s="403"/>
      <c r="G18" s="41">
        <v>15</v>
      </c>
      <c r="H18" s="45">
        <v>32.608695652173914</v>
      </c>
    </row>
    <row r="19" spans="1:8" ht="17">
      <c r="A19" s="387"/>
      <c r="B19" s="381"/>
      <c r="C19" s="381"/>
      <c r="D19" s="39">
        <v>7</v>
      </c>
      <c r="E19" s="37" t="s">
        <v>2595</v>
      </c>
      <c r="F19" s="403"/>
      <c r="G19" s="41">
        <v>2</v>
      </c>
      <c r="H19" s="45">
        <v>4.3478260869565215</v>
      </c>
    </row>
    <row r="20" spans="1:8" ht="17">
      <c r="A20" s="387"/>
      <c r="B20" s="381"/>
      <c r="C20" s="381"/>
      <c r="D20" s="39">
        <v>8</v>
      </c>
      <c r="E20" s="37" t="s">
        <v>2596</v>
      </c>
      <c r="F20" s="403"/>
      <c r="G20" s="41"/>
      <c r="H20" s="45" t="s">
        <v>2040</v>
      </c>
    </row>
    <row r="21" spans="1:8" ht="17">
      <c r="A21" s="388"/>
      <c r="B21" s="382"/>
      <c r="C21" s="382"/>
      <c r="D21" s="39">
        <v>9</v>
      </c>
      <c r="E21" s="37" t="s">
        <v>326</v>
      </c>
      <c r="F21" s="404"/>
      <c r="G21" s="41">
        <v>1</v>
      </c>
      <c r="H21" s="45">
        <v>2.1739130434782608</v>
      </c>
    </row>
    <row r="22" spans="1:8" ht="17">
      <c r="A22" s="386" t="s">
        <v>2599</v>
      </c>
      <c r="B22" s="380" t="s">
        <v>2600</v>
      </c>
      <c r="C22" s="380" t="s">
        <v>2739</v>
      </c>
      <c r="D22" s="39"/>
      <c r="E22" s="37"/>
      <c r="F22" s="402"/>
      <c r="G22" s="126">
        <v>8</v>
      </c>
      <c r="H22" s="45"/>
    </row>
    <row r="23" spans="1:8" ht="17">
      <c r="A23" s="387"/>
      <c r="B23" s="381"/>
      <c r="C23" s="381"/>
      <c r="D23" s="39">
        <v>1</v>
      </c>
      <c r="E23" s="37" t="s">
        <v>2589</v>
      </c>
      <c r="F23" s="403"/>
      <c r="G23" s="41"/>
      <c r="H23" s="45" t="s">
        <v>2040</v>
      </c>
    </row>
    <row r="24" spans="1:8" ht="17">
      <c r="A24" s="387"/>
      <c r="B24" s="381"/>
      <c r="C24" s="381"/>
      <c r="D24" s="39">
        <v>2</v>
      </c>
      <c r="E24" s="37" t="s">
        <v>2590</v>
      </c>
      <c r="F24" s="403"/>
      <c r="G24" s="41"/>
      <c r="H24" s="45" t="s">
        <v>2040</v>
      </c>
    </row>
    <row r="25" spans="1:8" ht="17">
      <c r="A25" s="387"/>
      <c r="B25" s="381"/>
      <c r="C25" s="381"/>
      <c r="D25" s="39">
        <v>3</v>
      </c>
      <c r="E25" s="37" t="s">
        <v>2591</v>
      </c>
      <c r="F25" s="403"/>
      <c r="G25" s="41"/>
      <c r="H25" s="45" t="s">
        <v>2040</v>
      </c>
    </row>
    <row r="26" spans="1:8" ht="17">
      <c r="A26" s="387"/>
      <c r="B26" s="381"/>
      <c r="C26" s="381"/>
      <c r="D26" s="39">
        <v>4</v>
      </c>
      <c r="E26" s="37" t="s">
        <v>2592</v>
      </c>
      <c r="F26" s="403"/>
      <c r="G26" s="41"/>
      <c r="H26" s="45" t="s">
        <v>2040</v>
      </c>
    </row>
    <row r="27" spans="1:8" ht="17">
      <c r="A27" s="387"/>
      <c r="B27" s="381"/>
      <c r="C27" s="381"/>
      <c r="D27" s="39">
        <v>5</v>
      </c>
      <c r="E27" s="37" t="s">
        <v>2593</v>
      </c>
      <c r="F27" s="403"/>
      <c r="G27" s="41">
        <v>2</v>
      </c>
      <c r="H27" s="45">
        <v>25</v>
      </c>
    </row>
    <row r="28" spans="1:8" ht="17">
      <c r="A28" s="387"/>
      <c r="B28" s="381"/>
      <c r="C28" s="381"/>
      <c r="D28" s="39">
        <v>6</v>
      </c>
      <c r="E28" s="37" t="s">
        <v>2594</v>
      </c>
      <c r="F28" s="403"/>
      <c r="G28" s="41">
        <v>3</v>
      </c>
      <c r="H28" s="45">
        <v>37.5</v>
      </c>
    </row>
    <row r="29" spans="1:8" ht="17">
      <c r="A29" s="387"/>
      <c r="B29" s="381"/>
      <c r="C29" s="381"/>
      <c r="D29" s="39">
        <v>7</v>
      </c>
      <c r="E29" s="37" t="s">
        <v>2595</v>
      </c>
      <c r="F29" s="403"/>
      <c r="G29" s="41">
        <v>2</v>
      </c>
      <c r="H29" s="45">
        <v>25</v>
      </c>
    </row>
    <row r="30" spans="1:8" ht="17">
      <c r="A30" s="387"/>
      <c r="B30" s="381"/>
      <c r="C30" s="381"/>
      <c r="D30" s="39">
        <v>8</v>
      </c>
      <c r="E30" s="37" t="s">
        <v>2596</v>
      </c>
      <c r="F30" s="403"/>
      <c r="G30" s="41">
        <v>1</v>
      </c>
      <c r="H30" s="45">
        <v>12.5</v>
      </c>
    </row>
    <row r="31" spans="1:8" ht="17">
      <c r="A31" s="388"/>
      <c r="B31" s="382"/>
      <c r="C31" s="382"/>
      <c r="D31" s="39">
        <v>9</v>
      </c>
      <c r="E31" s="37" t="s">
        <v>326</v>
      </c>
      <c r="F31" s="404"/>
      <c r="G31" s="41"/>
      <c r="H31" s="45" t="s">
        <v>2040</v>
      </c>
    </row>
    <row r="32" spans="1:8" ht="17">
      <c r="A32" s="386" t="s">
        <v>2601</v>
      </c>
      <c r="B32" s="380" t="s">
        <v>2602</v>
      </c>
      <c r="C32" s="380" t="s">
        <v>2739</v>
      </c>
      <c r="D32" s="39"/>
      <c r="E32" s="37"/>
      <c r="F32" s="402"/>
      <c r="G32" s="126" t="s">
        <v>577</v>
      </c>
      <c r="H32" s="45"/>
    </row>
    <row r="33" spans="1:8" ht="17">
      <c r="A33" s="387"/>
      <c r="B33" s="381"/>
      <c r="C33" s="381"/>
      <c r="D33" s="39">
        <v>1</v>
      </c>
      <c r="E33" s="37" t="s">
        <v>2589</v>
      </c>
      <c r="F33" s="403"/>
      <c r="G33" s="41"/>
      <c r="H33" s="71" t="s">
        <v>577</v>
      </c>
    </row>
    <row r="34" spans="1:8" ht="17">
      <c r="A34" s="387"/>
      <c r="B34" s="381"/>
      <c r="C34" s="381"/>
      <c r="D34" s="39">
        <v>2</v>
      </c>
      <c r="E34" s="37" t="s">
        <v>2590</v>
      </c>
      <c r="F34" s="403"/>
      <c r="G34" s="41"/>
      <c r="H34" s="71" t="s">
        <v>577</v>
      </c>
    </row>
    <row r="35" spans="1:8" ht="17">
      <c r="A35" s="387"/>
      <c r="B35" s="381"/>
      <c r="C35" s="381"/>
      <c r="D35" s="39">
        <v>3</v>
      </c>
      <c r="E35" s="37" t="s">
        <v>2591</v>
      </c>
      <c r="F35" s="403"/>
      <c r="G35" s="41"/>
      <c r="H35" s="71" t="s">
        <v>577</v>
      </c>
    </row>
    <row r="36" spans="1:8" ht="17">
      <c r="A36" s="387"/>
      <c r="B36" s="381"/>
      <c r="C36" s="381"/>
      <c r="D36" s="39">
        <v>4</v>
      </c>
      <c r="E36" s="37" t="s">
        <v>2592</v>
      </c>
      <c r="F36" s="403"/>
      <c r="G36" s="41"/>
      <c r="H36" s="71" t="s">
        <v>577</v>
      </c>
    </row>
    <row r="37" spans="1:8" ht="17">
      <c r="A37" s="387"/>
      <c r="B37" s="381"/>
      <c r="C37" s="381"/>
      <c r="D37" s="39">
        <v>5</v>
      </c>
      <c r="E37" s="37" t="s">
        <v>2593</v>
      </c>
      <c r="F37" s="403"/>
      <c r="G37" s="41"/>
      <c r="H37" s="71" t="s">
        <v>577</v>
      </c>
    </row>
    <row r="38" spans="1:8" ht="17">
      <c r="A38" s="387"/>
      <c r="B38" s="381"/>
      <c r="C38" s="381"/>
      <c r="D38" s="39">
        <v>6</v>
      </c>
      <c r="E38" s="37" t="s">
        <v>2594</v>
      </c>
      <c r="F38" s="403"/>
      <c r="G38" s="41"/>
      <c r="H38" s="71" t="s">
        <v>577</v>
      </c>
    </row>
    <row r="39" spans="1:8" ht="17">
      <c r="A39" s="387"/>
      <c r="B39" s="381"/>
      <c r="C39" s="381"/>
      <c r="D39" s="39">
        <v>7</v>
      </c>
      <c r="E39" s="37" t="s">
        <v>2595</v>
      </c>
      <c r="F39" s="403"/>
      <c r="G39" s="41"/>
      <c r="H39" s="71" t="s">
        <v>577</v>
      </c>
    </row>
    <row r="40" spans="1:8" ht="17">
      <c r="A40" s="387"/>
      <c r="B40" s="381"/>
      <c r="C40" s="381"/>
      <c r="D40" s="39">
        <v>8</v>
      </c>
      <c r="E40" s="37" t="s">
        <v>2596</v>
      </c>
      <c r="F40" s="403"/>
      <c r="G40" s="41"/>
      <c r="H40" s="71" t="s">
        <v>577</v>
      </c>
    </row>
    <row r="41" spans="1:8" ht="17">
      <c r="A41" s="388"/>
      <c r="B41" s="382"/>
      <c r="C41" s="382"/>
      <c r="D41" s="39">
        <v>9</v>
      </c>
      <c r="E41" s="37" t="s">
        <v>326</v>
      </c>
      <c r="F41" s="404"/>
      <c r="G41" s="41"/>
      <c r="H41" s="71" t="s">
        <v>577</v>
      </c>
    </row>
    <row r="42" spans="1:8" ht="17">
      <c r="A42" s="386" t="s">
        <v>2603</v>
      </c>
      <c r="B42" s="380" t="s">
        <v>2604</v>
      </c>
      <c r="C42" s="380" t="s">
        <v>2739</v>
      </c>
      <c r="D42" s="39"/>
      <c r="E42" s="37"/>
      <c r="F42" s="402"/>
      <c r="G42" s="126" t="s">
        <v>577</v>
      </c>
      <c r="H42" s="45"/>
    </row>
    <row r="43" spans="1:8" ht="17">
      <c r="A43" s="387"/>
      <c r="B43" s="381"/>
      <c r="C43" s="381"/>
      <c r="D43" s="39">
        <v>1</v>
      </c>
      <c r="E43" s="37" t="s">
        <v>2589</v>
      </c>
      <c r="F43" s="403"/>
      <c r="G43" s="41"/>
      <c r="H43" s="71" t="s">
        <v>577</v>
      </c>
    </row>
    <row r="44" spans="1:8" ht="17">
      <c r="A44" s="387"/>
      <c r="B44" s="381"/>
      <c r="C44" s="381"/>
      <c r="D44" s="39">
        <v>2</v>
      </c>
      <c r="E44" s="37" t="s">
        <v>2590</v>
      </c>
      <c r="F44" s="403"/>
      <c r="G44" s="41"/>
      <c r="H44" s="71" t="s">
        <v>577</v>
      </c>
    </row>
    <row r="45" spans="1:8" ht="17">
      <c r="A45" s="387"/>
      <c r="B45" s="381"/>
      <c r="C45" s="381"/>
      <c r="D45" s="39">
        <v>3</v>
      </c>
      <c r="E45" s="37" t="s">
        <v>2591</v>
      </c>
      <c r="F45" s="403"/>
      <c r="G45" s="41"/>
      <c r="H45" s="71" t="s">
        <v>577</v>
      </c>
    </row>
    <row r="46" spans="1:8" ht="17">
      <c r="A46" s="387"/>
      <c r="B46" s="381"/>
      <c r="C46" s="381"/>
      <c r="D46" s="39">
        <v>4</v>
      </c>
      <c r="E46" s="37" t="s">
        <v>2592</v>
      </c>
      <c r="F46" s="403"/>
      <c r="G46" s="41"/>
      <c r="H46" s="71" t="s">
        <v>577</v>
      </c>
    </row>
    <row r="47" spans="1:8" ht="17">
      <c r="A47" s="387"/>
      <c r="B47" s="381"/>
      <c r="C47" s="381"/>
      <c r="D47" s="39">
        <v>5</v>
      </c>
      <c r="E47" s="37" t="s">
        <v>2593</v>
      </c>
      <c r="F47" s="403"/>
      <c r="G47" s="41"/>
      <c r="H47" s="71" t="s">
        <v>577</v>
      </c>
    </row>
    <row r="48" spans="1:8" ht="17">
      <c r="A48" s="387"/>
      <c r="B48" s="381"/>
      <c r="C48" s="381"/>
      <c r="D48" s="39">
        <v>6</v>
      </c>
      <c r="E48" s="37" t="s">
        <v>2594</v>
      </c>
      <c r="F48" s="403"/>
      <c r="G48" s="41"/>
      <c r="H48" s="71" t="s">
        <v>577</v>
      </c>
    </row>
    <row r="49" spans="1:8" ht="17">
      <c r="A49" s="387"/>
      <c r="B49" s="381"/>
      <c r="C49" s="381"/>
      <c r="D49" s="39">
        <v>7</v>
      </c>
      <c r="E49" s="37" t="s">
        <v>2595</v>
      </c>
      <c r="F49" s="403"/>
      <c r="G49" s="41"/>
      <c r="H49" s="71" t="s">
        <v>577</v>
      </c>
    </row>
    <row r="50" spans="1:8" ht="17">
      <c r="A50" s="387"/>
      <c r="B50" s="381"/>
      <c r="C50" s="381"/>
      <c r="D50" s="39">
        <v>8</v>
      </c>
      <c r="E50" s="37" t="s">
        <v>2596</v>
      </c>
      <c r="F50" s="403"/>
      <c r="G50" s="41"/>
      <c r="H50" s="71" t="s">
        <v>577</v>
      </c>
    </row>
    <row r="51" spans="1:8" ht="17">
      <c r="A51" s="388"/>
      <c r="B51" s="382"/>
      <c r="C51" s="382"/>
      <c r="D51" s="39">
        <v>9</v>
      </c>
      <c r="E51" s="37" t="s">
        <v>326</v>
      </c>
      <c r="F51" s="404"/>
      <c r="G51" s="41"/>
      <c r="H51" s="71" t="s">
        <v>577</v>
      </c>
    </row>
    <row r="52" spans="1:8" ht="17">
      <c r="A52" s="386" t="s">
        <v>2605</v>
      </c>
      <c r="B52" s="380" t="s">
        <v>2606</v>
      </c>
      <c r="C52" s="380" t="s">
        <v>2739</v>
      </c>
      <c r="D52" s="39"/>
      <c r="E52" s="37"/>
      <c r="F52" s="402"/>
      <c r="G52" s="126" t="s">
        <v>577</v>
      </c>
      <c r="H52" s="45"/>
    </row>
    <row r="53" spans="1:8" ht="17">
      <c r="A53" s="387"/>
      <c r="B53" s="381"/>
      <c r="C53" s="381"/>
      <c r="D53" s="39">
        <v>1</v>
      </c>
      <c r="E53" s="37" t="s">
        <v>2589</v>
      </c>
      <c r="F53" s="403"/>
      <c r="G53" s="41"/>
      <c r="H53" s="71" t="s">
        <v>577</v>
      </c>
    </row>
    <row r="54" spans="1:8" ht="17">
      <c r="A54" s="387"/>
      <c r="B54" s="381"/>
      <c r="C54" s="381"/>
      <c r="D54" s="39">
        <v>2</v>
      </c>
      <c r="E54" s="37" t="s">
        <v>2590</v>
      </c>
      <c r="F54" s="403"/>
      <c r="G54" s="41"/>
      <c r="H54" s="71" t="s">
        <v>577</v>
      </c>
    </row>
    <row r="55" spans="1:8" ht="17">
      <c r="A55" s="387"/>
      <c r="B55" s="381"/>
      <c r="C55" s="381"/>
      <c r="D55" s="39">
        <v>3</v>
      </c>
      <c r="E55" s="37" t="s">
        <v>2591</v>
      </c>
      <c r="F55" s="403"/>
      <c r="G55" s="41"/>
      <c r="H55" s="71" t="s">
        <v>577</v>
      </c>
    </row>
    <row r="56" spans="1:8" ht="17">
      <c r="A56" s="387"/>
      <c r="B56" s="381"/>
      <c r="C56" s="381"/>
      <c r="D56" s="39">
        <v>4</v>
      </c>
      <c r="E56" s="37" t="s">
        <v>2592</v>
      </c>
      <c r="F56" s="403"/>
      <c r="G56" s="41"/>
      <c r="H56" s="71" t="s">
        <v>577</v>
      </c>
    </row>
    <row r="57" spans="1:8" ht="17">
      <c r="A57" s="387"/>
      <c r="B57" s="381"/>
      <c r="C57" s="381"/>
      <c r="D57" s="39">
        <v>5</v>
      </c>
      <c r="E57" s="37" t="s">
        <v>2593</v>
      </c>
      <c r="F57" s="403"/>
      <c r="G57" s="41"/>
      <c r="H57" s="71" t="s">
        <v>577</v>
      </c>
    </row>
    <row r="58" spans="1:8" ht="17">
      <c r="A58" s="387"/>
      <c r="B58" s="381"/>
      <c r="C58" s="381"/>
      <c r="D58" s="39">
        <v>6</v>
      </c>
      <c r="E58" s="37" t="s">
        <v>2594</v>
      </c>
      <c r="F58" s="403"/>
      <c r="G58" s="41"/>
      <c r="H58" s="71" t="s">
        <v>577</v>
      </c>
    </row>
    <row r="59" spans="1:8" ht="17">
      <c r="A59" s="387"/>
      <c r="B59" s="381"/>
      <c r="C59" s="381"/>
      <c r="D59" s="39">
        <v>7</v>
      </c>
      <c r="E59" s="37" t="s">
        <v>2595</v>
      </c>
      <c r="F59" s="403"/>
      <c r="G59" s="41"/>
      <c r="H59" s="71" t="s">
        <v>577</v>
      </c>
    </row>
    <row r="60" spans="1:8" ht="17">
      <c r="A60" s="387"/>
      <c r="B60" s="381"/>
      <c r="C60" s="381"/>
      <c r="D60" s="39">
        <v>8</v>
      </c>
      <c r="E60" s="37" t="s">
        <v>2596</v>
      </c>
      <c r="F60" s="403"/>
      <c r="G60" s="41"/>
      <c r="H60" s="71" t="s">
        <v>577</v>
      </c>
    </row>
    <row r="61" spans="1:8" ht="17">
      <c r="A61" s="388"/>
      <c r="B61" s="382"/>
      <c r="C61" s="382"/>
      <c r="D61" s="39">
        <v>9</v>
      </c>
      <c r="E61" s="37" t="s">
        <v>326</v>
      </c>
      <c r="F61" s="404"/>
      <c r="G61" s="41"/>
      <c r="H61" s="71" t="s">
        <v>577</v>
      </c>
    </row>
    <row r="62" spans="1:8" ht="17">
      <c r="A62" s="386" t="s">
        <v>2607</v>
      </c>
      <c r="B62" s="380" t="s">
        <v>2608</v>
      </c>
      <c r="C62" s="380" t="s">
        <v>2739</v>
      </c>
      <c r="D62" s="39"/>
      <c r="E62" s="37"/>
      <c r="F62" s="402"/>
      <c r="G62" s="126" t="s">
        <v>577</v>
      </c>
      <c r="H62" s="45"/>
    </row>
    <row r="63" spans="1:8" ht="17">
      <c r="A63" s="387"/>
      <c r="B63" s="381"/>
      <c r="C63" s="381"/>
      <c r="D63" s="39">
        <v>1</v>
      </c>
      <c r="E63" s="37" t="s">
        <v>2589</v>
      </c>
      <c r="F63" s="403"/>
      <c r="G63" s="41"/>
      <c r="H63" s="71" t="s">
        <v>577</v>
      </c>
    </row>
    <row r="64" spans="1:8" ht="17">
      <c r="A64" s="387"/>
      <c r="B64" s="381"/>
      <c r="C64" s="381"/>
      <c r="D64" s="39">
        <v>2</v>
      </c>
      <c r="E64" s="37" t="s">
        <v>2590</v>
      </c>
      <c r="F64" s="403"/>
      <c r="G64" s="41"/>
      <c r="H64" s="71" t="s">
        <v>577</v>
      </c>
    </row>
    <row r="65" spans="1:8" ht="17">
      <c r="A65" s="387"/>
      <c r="B65" s="381"/>
      <c r="C65" s="381"/>
      <c r="D65" s="39">
        <v>3</v>
      </c>
      <c r="E65" s="37" t="s">
        <v>2591</v>
      </c>
      <c r="F65" s="403"/>
      <c r="G65" s="41"/>
      <c r="H65" s="71" t="s">
        <v>577</v>
      </c>
    </row>
    <row r="66" spans="1:8" ht="17">
      <c r="A66" s="387"/>
      <c r="B66" s="381"/>
      <c r="C66" s="381"/>
      <c r="D66" s="39">
        <v>4</v>
      </c>
      <c r="E66" s="37" t="s">
        <v>2592</v>
      </c>
      <c r="F66" s="403"/>
      <c r="G66" s="41"/>
      <c r="H66" s="71" t="s">
        <v>577</v>
      </c>
    </row>
    <row r="67" spans="1:8" ht="17">
      <c r="A67" s="387"/>
      <c r="B67" s="381"/>
      <c r="C67" s="381"/>
      <c r="D67" s="39">
        <v>5</v>
      </c>
      <c r="E67" s="37" t="s">
        <v>2593</v>
      </c>
      <c r="F67" s="403"/>
      <c r="G67" s="41"/>
      <c r="H67" s="71" t="s">
        <v>577</v>
      </c>
    </row>
    <row r="68" spans="1:8" ht="17">
      <c r="A68" s="387"/>
      <c r="B68" s="381"/>
      <c r="C68" s="381"/>
      <c r="D68" s="39">
        <v>6</v>
      </c>
      <c r="E68" s="37" t="s">
        <v>2594</v>
      </c>
      <c r="F68" s="403"/>
      <c r="G68" s="41"/>
      <c r="H68" s="71" t="s">
        <v>577</v>
      </c>
    </row>
    <row r="69" spans="1:8" ht="17">
      <c r="A69" s="387"/>
      <c r="B69" s="381"/>
      <c r="C69" s="381"/>
      <c r="D69" s="39">
        <v>7</v>
      </c>
      <c r="E69" s="37" t="s">
        <v>2595</v>
      </c>
      <c r="F69" s="403"/>
      <c r="G69" s="41"/>
      <c r="H69" s="71" t="s">
        <v>577</v>
      </c>
    </row>
    <row r="70" spans="1:8" ht="17">
      <c r="A70" s="387"/>
      <c r="B70" s="381"/>
      <c r="C70" s="381"/>
      <c r="D70" s="39">
        <v>8</v>
      </c>
      <c r="E70" s="37" t="s">
        <v>2596</v>
      </c>
      <c r="F70" s="403"/>
      <c r="G70" s="41"/>
      <c r="H70" s="71" t="s">
        <v>577</v>
      </c>
    </row>
    <row r="71" spans="1:8" ht="17">
      <c r="A71" s="388"/>
      <c r="B71" s="382"/>
      <c r="C71" s="382"/>
      <c r="D71" s="39">
        <v>9</v>
      </c>
      <c r="E71" s="37" t="s">
        <v>326</v>
      </c>
      <c r="F71" s="404"/>
      <c r="G71" s="41"/>
      <c r="H71" s="71" t="s">
        <v>577</v>
      </c>
    </row>
    <row r="72" spans="1:8" ht="17">
      <c r="A72" s="386" t="s">
        <v>2609</v>
      </c>
      <c r="B72" s="380" t="s">
        <v>2610</v>
      </c>
      <c r="C72" s="380" t="s">
        <v>2739</v>
      </c>
      <c r="D72" s="39"/>
      <c r="E72" s="37"/>
      <c r="F72" s="402"/>
      <c r="G72" s="126" t="s">
        <v>577</v>
      </c>
      <c r="H72" s="45"/>
    </row>
    <row r="73" spans="1:8" ht="17">
      <c r="A73" s="387"/>
      <c r="B73" s="381"/>
      <c r="C73" s="381"/>
      <c r="D73" s="39">
        <v>1</v>
      </c>
      <c r="E73" s="37" t="s">
        <v>2589</v>
      </c>
      <c r="F73" s="403"/>
      <c r="G73" s="41"/>
      <c r="H73" s="71" t="s">
        <v>577</v>
      </c>
    </row>
    <row r="74" spans="1:8" ht="17">
      <c r="A74" s="387"/>
      <c r="B74" s="381"/>
      <c r="C74" s="381"/>
      <c r="D74" s="39">
        <v>2</v>
      </c>
      <c r="E74" s="37" t="s">
        <v>2590</v>
      </c>
      <c r="F74" s="403"/>
      <c r="G74" s="41"/>
      <c r="H74" s="71" t="s">
        <v>577</v>
      </c>
    </row>
    <row r="75" spans="1:8" ht="17">
      <c r="A75" s="387"/>
      <c r="B75" s="381"/>
      <c r="C75" s="381"/>
      <c r="D75" s="39">
        <v>3</v>
      </c>
      <c r="E75" s="37" t="s">
        <v>2591</v>
      </c>
      <c r="F75" s="403"/>
      <c r="G75" s="41"/>
      <c r="H75" s="71" t="s">
        <v>577</v>
      </c>
    </row>
    <row r="76" spans="1:8" ht="17">
      <c r="A76" s="387"/>
      <c r="B76" s="381"/>
      <c r="C76" s="381"/>
      <c r="D76" s="39">
        <v>4</v>
      </c>
      <c r="E76" s="37" t="s">
        <v>2592</v>
      </c>
      <c r="F76" s="403"/>
      <c r="G76" s="41"/>
      <c r="H76" s="71" t="s">
        <v>577</v>
      </c>
    </row>
    <row r="77" spans="1:8" ht="17">
      <c r="A77" s="387"/>
      <c r="B77" s="381"/>
      <c r="C77" s="381"/>
      <c r="D77" s="39">
        <v>5</v>
      </c>
      <c r="E77" s="37" t="s">
        <v>2593</v>
      </c>
      <c r="F77" s="403"/>
      <c r="G77" s="41"/>
      <c r="H77" s="71" t="s">
        <v>577</v>
      </c>
    </row>
    <row r="78" spans="1:8" ht="17">
      <c r="A78" s="387"/>
      <c r="B78" s="381"/>
      <c r="C78" s="381"/>
      <c r="D78" s="39">
        <v>6</v>
      </c>
      <c r="E78" s="37" t="s">
        <v>2594</v>
      </c>
      <c r="F78" s="403"/>
      <c r="G78" s="41"/>
      <c r="H78" s="71" t="s">
        <v>577</v>
      </c>
    </row>
    <row r="79" spans="1:8" ht="17">
      <c r="A79" s="387"/>
      <c r="B79" s="381"/>
      <c r="C79" s="381"/>
      <c r="D79" s="39">
        <v>7</v>
      </c>
      <c r="E79" s="37" t="s">
        <v>2595</v>
      </c>
      <c r="F79" s="403"/>
      <c r="G79" s="41"/>
      <c r="H79" s="71" t="s">
        <v>577</v>
      </c>
    </row>
    <row r="80" spans="1:8" ht="17">
      <c r="A80" s="387"/>
      <c r="B80" s="381"/>
      <c r="C80" s="381"/>
      <c r="D80" s="39">
        <v>8</v>
      </c>
      <c r="E80" s="37" t="s">
        <v>2596</v>
      </c>
      <c r="F80" s="403"/>
      <c r="G80" s="41"/>
      <c r="H80" s="71" t="s">
        <v>577</v>
      </c>
    </row>
    <row r="81" spans="1:8" ht="17">
      <c r="A81" s="388"/>
      <c r="B81" s="382"/>
      <c r="C81" s="382"/>
      <c r="D81" s="39">
        <v>9</v>
      </c>
      <c r="E81" s="37" t="s">
        <v>326</v>
      </c>
      <c r="F81" s="404"/>
      <c r="G81" s="41"/>
      <c r="H81" s="71" t="s">
        <v>577</v>
      </c>
    </row>
    <row r="82" spans="1:8" ht="17">
      <c r="A82" s="386" t="s">
        <v>2715</v>
      </c>
      <c r="B82" s="380" t="s">
        <v>2611</v>
      </c>
      <c r="C82" s="380" t="s">
        <v>2739</v>
      </c>
      <c r="D82" s="39"/>
      <c r="E82" s="37"/>
      <c r="F82" s="402"/>
      <c r="G82" s="126" t="s">
        <v>577</v>
      </c>
      <c r="H82" s="45"/>
    </row>
    <row r="83" spans="1:8" ht="17">
      <c r="A83" s="387"/>
      <c r="B83" s="381"/>
      <c r="C83" s="381"/>
      <c r="D83" s="39">
        <v>1</v>
      </c>
      <c r="E83" s="37" t="s">
        <v>2589</v>
      </c>
      <c r="F83" s="403"/>
      <c r="G83" s="41"/>
      <c r="H83" s="71" t="s">
        <v>577</v>
      </c>
    </row>
    <row r="84" spans="1:8" ht="17">
      <c r="A84" s="387"/>
      <c r="B84" s="381"/>
      <c r="C84" s="381"/>
      <c r="D84" s="39">
        <v>2</v>
      </c>
      <c r="E84" s="37" t="s">
        <v>2590</v>
      </c>
      <c r="F84" s="403"/>
      <c r="G84" s="41"/>
      <c r="H84" s="71" t="s">
        <v>577</v>
      </c>
    </row>
    <row r="85" spans="1:8" ht="17">
      <c r="A85" s="387"/>
      <c r="B85" s="381"/>
      <c r="C85" s="381"/>
      <c r="D85" s="39">
        <v>3</v>
      </c>
      <c r="E85" s="37" t="s">
        <v>2591</v>
      </c>
      <c r="F85" s="403"/>
      <c r="G85" s="41"/>
      <c r="H85" s="71" t="s">
        <v>577</v>
      </c>
    </row>
    <row r="86" spans="1:8" ht="17">
      <c r="A86" s="387"/>
      <c r="B86" s="381"/>
      <c r="C86" s="381"/>
      <c r="D86" s="39">
        <v>4</v>
      </c>
      <c r="E86" s="37" t="s">
        <v>2592</v>
      </c>
      <c r="F86" s="403"/>
      <c r="G86" s="41"/>
      <c r="H86" s="71" t="s">
        <v>577</v>
      </c>
    </row>
    <row r="87" spans="1:8" ht="17">
      <c r="A87" s="387"/>
      <c r="B87" s="381"/>
      <c r="C87" s="381"/>
      <c r="D87" s="39">
        <v>5</v>
      </c>
      <c r="E87" s="37" t="s">
        <v>2593</v>
      </c>
      <c r="F87" s="403"/>
      <c r="G87" s="41"/>
      <c r="H87" s="71" t="s">
        <v>577</v>
      </c>
    </row>
    <row r="88" spans="1:8" ht="17">
      <c r="A88" s="387"/>
      <c r="B88" s="381"/>
      <c r="C88" s="381"/>
      <c r="D88" s="39">
        <v>6</v>
      </c>
      <c r="E88" s="37" t="s">
        <v>2594</v>
      </c>
      <c r="F88" s="403"/>
      <c r="G88" s="41"/>
      <c r="H88" s="71" t="s">
        <v>577</v>
      </c>
    </row>
    <row r="89" spans="1:8" ht="17">
      <c r="A89" s="387"/>
      <c r="B89" s="381"/>
      <c r="C89" s="381"/>
      <c r="D89" s="39">
        <v>7</v>
      </c>
      <c r="E89" s="37" t="s">
        <v>2595</v>
      </c>
      <c r="F89" s="403"/>
      <c r="G89" s="41"/>
      <c r="H89" s="71" t="s">
        <v>577</v>
      </c>
    </row>
    <row r="90" spans="1:8" ht="17">
      <c r="A90" s="387"/>
      <c r="B90" s="381"/>
      <c r="C90" s="381"/>
      <c r="D90" s="39">
        <v>8</v>
      </c>
      <c r="E90" s="37" t="s">
        <v>2596</v>
      </c>
      <c r="F90" s="403"/>
      <c r="G90" s="41"/>
      <c r="H90" s="71" t="s">
        <v>577</v>
      </c>
    </row>
    <row r="91" spans="1:8" ht="17">
      <c r="A91" s="388"/>
      <c r="B91" s="382"/>
      <c r="C91" s="382"/>
      <c r="D91" s="39">
        <v>9</v>
      </c>
      <c r="E91" s="37" t="s">
        <v>326</v>
      </c>
      <c r="F91" s="404"/>
      <c r="G91" s="41"/>
      <c r="H91" s="71" t="s">
        <v>577</v>
      </c>
    </row>
    <row r="92" spans="1:8" ht="17">
      <c r="A92" s="46" t="s">
        <v>2612</v>
      </c>
      <c r="B92" s="40" t="s">
        <v>2613</v>
      </c>
      <c r="C92" s="40" t="s">
        <v>2716</v>
      </c>
      <c r="D92" s="39"/>
      <c r="E92" s="37"/>
      <c r="F92" s="37"/>
      <c r="G92" s="126">
        <v>2</v>
      </c>
      <c r="H92" s="45"/>
    </row>
    <row r="93" spans="1:8" ht="17">
      <c r="A93" s="386" t="s">
        <v>2614</v>
      </c>
      <c r="B93" s="380" t="s">
        <v>2615</v>
      </c>
      <c r="C93" s="380" t="s">
        <v>2739</v>
      </c>
      <c r="D93" s="39"/>
      <c r="E93" s="37"/>
      <c r="F93" s="402"/>
      <c r="G93" s="126">
        <v>132</v>
      </c>
      <c r="H93" s="45"/>
    </row>
    <row r="94" spans="1:8" ht="17">
      <c r="A94" s="387"/>
      <c r="B94" s="381"/>
      <c r="C94" s="381"/>
      <c r="D94" s="39">
        <v>1</v>
      </c>
      <c r="E94" s="37" t="s">
        <v>2616</v>
      </c>
      <c r="F94" s="403"/>
      <c r="G94" s="41">
        <v>132</v>
      </c>
      <c r="H94" s="45">
        <v>100</v>
      </c>
    </row>
    <row r="95" spans="1:8" ht="17">
      <c r="A95" s="387"/>
      <c r="B95" s="381"/>
      <c r="C95" s="381"/>
      <c r="D95" s="39">
        <v>2</v>
      </c>
      <c r="E95" s="37" t="s">
        <v>2617</v>
      </c>
      <c r="F95" s="403"/>
      <c r="G95" s="41"/>
      <c r="H95" s="45" t="s">
        <v>2040</v>
      </c>
    </row>
    <row r="96" spans="1:8" ht="17">
      <c r="A96" s="46" t="s">
        <v>2618</v>
      </c>
      <c r="B96" s="40" t="s">
        <v>2619</v>
      </c>
      <c r="C96" s="40" t="s">
        <v>2739</v>
      </c>
      <c r="D96" s="39"/>
      <c r="E96" s="37"/>
      <c r="F96" s="37"/>
      <c r="G96" s="126">
        <v>132</v>
      </c>
      <c r="H96" s="45"/>
    </row>
    <row r="97" spans="1:8" ht="17">
      <c r="A97" s="46" t="s">
        <v>2620</v>
      </c>
      <c r="B97" s="40" t="s">
        <v>2621</v>
      </c>
      <c r="C97" s="40" t="s">
        <v>2739</v>
      </c>
      <c r="D97" s="39"/>
      <c r="E97" s="37"/>
      <c r="F97" s="37"/>
      <c r="G97" s="126">
        <v>132</v>
      </c>
      <c r="H97" s="45"/>
    </row>
    <row r="98" spans="1:8" ht="17">
      <c r="A98" s="46" t="s">
        <v>2622</v>
      </c>
      <c r="B98" s="40" t="s">
        <v>2623</v>
      </c>
      <c r="C98" s="40" t="s">
        <v>2739</v>
      </c>
      <c r="D98" s="39"/>
      <c r="E98" s="37"/>
      <c r="F98" s="37"/>
      <c r="G98" s="126">
        <v>132</v>
      </c>
      <c r="H98" s="45"/>
    </row>
    <row r="99" spans="1:8" ht="17">
      <c r="A99" s="386" t="s">
        <v>2717</v>
      </c>
      <c r="B99" s="380" t="s">
        <v>4488</v>
      </c>
      <c r="C99" s="380" t="s">
        <v>2047</v>
      </c>
      <c r="D99" s="39"/>
      <c r="E99" s="37"/>
      <c r="F99" s="402"/>
      <c r="G99" s="126">
        <v>132</v>
      </c>
      <c r="H99" s="45"/>
    </row>
    <row r="100" spans="1:8" ht="17">
      <c r="A100" s="387"/>
      <c r="B100" s="381"/>
      <c r="C100" s="381"/>
      <c r="D100" s="39">
        <v>1</v>
      </c>
      <c r="E100" s="37" t="s">
        <v>2625</v>
      </c>
      <c r="F100" s="403"/>
      <c r="G100" s="41">
        <v>2</v>
      </c>
      <c r="H100" s="45">
        <v>1.5151515151515151</v>
      </c>
    </row>
    <row r="101" spans="1:8" ht="17">
      <c r="A101" s="387"/>
      <c r="B101" s="381"/>
      <c r="C101" s="381"/>
      <c r="D101" s="39">
        <v>2</v>
      </c>
      <c r="E101" s="37" t="s">
        <v>2626</v>
      </c>
      <c r="F101" s="403"/>
      <c r="G101" s="41"/>
      <c r="H101" s="45" t="s">
        <v>2040</v>
      </c>
    </row>
    <row r="102" spans="1:8" ht="17">
      <c r="A102" s="387"/>
      <c r="B102" s="381"/>
      <c r="C102" s="381"/>
      <c r="D102" s="39">
        <v>3</v>
      </c>
      <c r="E102" s="37" t="s">
        <v>2627</v>
      </c>
      <c r="F102" s="403"/>
      <c r="G102" s="41">
        <v>40</v>
      </c>
      <c r="H102" s="45">
        <v>30.303030303030305</v>
      </c>
    </row>
    <row r="103" spans="1:8" ht="17">
      <c r="A103" s="387"/>
      <c r="B103" s="381"/>
      <c r="C103" s="381"/>
      <c r="D103" s="39">
        <v>4</v>
      </c>
      <c r="E103" s="37" t="s">
        <v>2628</v>
      </c>
      <c r="F103" s="403"/>
      <c r="G103" s="41">
        <v>11</v>
      </c>
      <c r="H103" s="45">
        <v>8.3333333333333321</v>
      </c>
    </row>
    <row r="104" spans="1:8" ht="17">
      <c r="A104" s="387"/>
      <c r="B104" s="381"/>
      <c r="C104" s="381"/>
      <c r="D104" s="39">
        <v>5</v>
      </c>
      <c r="E104" s="37" t="s">
        <v>2629</v>
      </c>
      <c r="F104" s="403"/>
      <c r="G104" s="41">
        <v>7</v>
      </c>
      <c r="H104" s="45">
        <v>5.3030303030303028</v>
      </c>
    </row>
    <row r="105" spans="1:8" ht="17">
      <c r="A105" s="387"/>
      <c r="B105" s="381"/>
      <c r="C105" s="381"/>
      <c r="D105" s="39">
        <v>6</v>
      </c>
      <c r="E105" s="37" t="s">
        <v>2630</v>
      </c>
      <c r="F105" s="403"/>
      <c r="G105" s="41">
        <v>6</v>
      </c>
      <c r="H105" s="45">
        <v>4.5454545454545459</v>
      </c>
    </row>
    <row r="106" spans="1:8" ht="17">
      <c r="A106" s="387"/>
      <c r="B106" s="381"/>
      <c r="C106" s="381"/>
      <c r="D106" s="39">
        <v>7</v>
      </c>
      <c r="E106" s="37" t="s">
        <v>2631</v>
      </c>
      <c r="F106" s="403"/>
      <c r="G106" s="41">
        <v>3</v>
      </c>
      <c r="H106" s="45">
        <v>2.2727272727272729</v>
      </c>
    </row>
    <row r="107" spans="1:8" ht="17">
      <c r="A107" s="387"/>
      <c r="B107" s="381"/>
      <c r="C107" s="381"/>
      <c r="D107" s="39">
        <v>8</v>
      </c>
      <c r="E107" s="37" t="s">
        <v>2632</v>
      </c>
      <c r="F107" s="403"/>
      <c r="G107" s="41">
        <v>6</v>
      </c>
      <c r="H107" s="45">
        <v>4.5454545454545459</v>
      </c>
    </row>
    <row r="108" spans="1:8" ht="17">
      <c r="A108" s="387"/>
      <c r="B108" s="381"/>
      <c r="C108" s="381"/>
      <c r="D108" s="39">
        <v>9</v>
      </c>
      <c r="E108" s="37" t="s">
        <v>2633</v>
      </c>
      <c r="F108" s="403"/>
      <c r="G108" s="41"/>
      <c r="H108" s="45" t="s">
        <v>2040</v>
      </c>
    </row>
    <row r="109" spans="1:8" ht="17">
      <c r="A109" s="387"/>
      <c r="B109" s="381"/>
      <c r="C109" s="381"/>
      <c r="D109" s="39">
        <v>10</v>
      </c>
      <c r="E109" s="37" t="s">
        <v>2634</v>
      </c>
      <c r="F109" s="403"/>
      <c r="G109" s="41">
        <v>42</v>
      </c>
      <c r="H109" s="45">
        <v>31.818181818181817</v>
      </c>
    </row>
    <row r="110" spans="1:8" ht="17">
      <c r="A110" s="387"/>
      <c r="B110" s="381"/>
      <c r="C110" s="381"/>
      <c r="D110" s="39">
        <v>11</v>
      </c>
      <c r="E110" s="37" t="s">
        <v>2635</v>
      </c>
      <c r="F110" s="403"/>
      <c r="G110" s="41">
        <v>9</v>
      </c>
      <c r="H110" s="45">
        <v>6.8181818181818175</v>
      </c>
    </row>
    <row r="111" spans="1:8" ht="17">
      <c r="A111" s="387"/>
      <c r="B111" s="381"/>
      <c r="C111" s="381"/>
      <c r="D111" s="39">
        <v>12</v>
      </c>
      <c r="E111" s="37" t="s">
        <v>2636</v>
      </c>
      <c r="F111" s="403"/>
      <c r="G111" s="41">
        <v>4</v>
      </c>
      <c r="H111" s="45">
        <v>3.0303030303030303</v>
      </c>
    </row>
    <row r="112" spans="1:8" ht="17">
      <c r="A112" s="387"/>
      <c r="B112" s="381"/>
      <c r="C112" s="381"/>
      <c r="D112" s="39">
        <v>13</v>
      </c>
      <c r="E112" s="37" t="s">
        <v>2637</v>
      </c>
      <c r="F112" s="403"/>
      <c r="G112" s="41">
        <v>2</v>
      </c>
      <c r="H112" s="45">
        <v>1.5151515151515151</v>
      </c>
    </row>
    <row r="113" spans="1:12" ht="17">
      <c r="A113" s="387"/>
      <c r="B113" s="381"/>
      <c r="C113" s="381"/>
      <c r="D113" s="39">
        <v>14</v>
      </c>
      <c r="E113" s="37" t="s">
        <v>326</v>
      </c>
      <c r="F113" s="403"/>
      <c r="G113" s="41"/>
      <c r="H113" s="45" t="s">
        <v>2040</v>
      </c>
    </row>
    <row r="114" spans="1:12" ht="17">
      <c r="A114" s="46" t="s">
        <v>2719</v>
      </c>
      <c r="B114" s="40" t="s">
        <v>2638</v>
      </c>
      <c r="C114" s="40" t="s">
        <v>2718</v>
      </c>
      <c r="D114" s="39"/>
      <c r="E114" s="37"/>
      <c r="F114" s="37"/>
      <c r="G114" s="126" t="s">
        <v>2040</v>
      </c>
      <c r="H114" s="45"/>
      <c r="I114" s="165"/>
      <c r="J114" s="165"/>
      <c r="K114" s="165"/>
      <c r="L114" s="168"/>
    </row>
    <row r="115" spans="1:12" ht="17">
      <c r="A115" s="369" t="s">
        <v>2639</v>
      </c>
      <c r="B115" s="372" t="s">
        <v>2640</v>
      </c>
      <c r="C115" s="372" t="s">
        <v>2047</v>
      </c>
      <c r="D115" s="228"/>
      <c r="E115" s="233"/>
      <c r="F115" s="399"/>
      <c r="G115" s="160">
        <v>87</v>
      </c>
      <c r="H115" s="157"/>
      <c r="I115" s="165"/>
      <c r="J115" s="165"/>
      <c r="K115" s="165"/>
      <c r="L115" s="168"/>
    </row>
    <row r="116" spans="1:12" ht="17">
      <c r="A116" s="370"/>
      <c r="B116" s="373"/>
      <c r="C116" s="373"/>
      <c r="D116" s="228">
        <v>1</v>
      </c>
      <c r="E116" s="233" t="s">
        <v>2625</v>
      </c>
      <c r="F116" s="400"/>
      <c r="G116" s="231">
        <v>2</v>
      </c>
      <c r="H116" s="230">
        <v>2.2988505747126435</v>
      </c>
      <c r="I116" s="165"/>
      <c r="J116" s="165"/>
      <c r="K116" s="165"/>
      <c r="L116" s="168"/>
    </row>
    <row r="117" spans="1:12" ht="17">
      <c r="A117" s="370"/>
      <c r="B117" s="373"/>
      <c r="C117" s="373"/>
      <c r="D117" s="228">
        <v>2</v>
      </c>
      <c r="E117" s="233" t="s">
        <v>2626</v>
      </c>
      <c r="F117" s="400"/>
      <c r="G117" s="231">
        <v>1</v>
      </c>
      <c r="H117" s="230">
        <v>1.1494252873563218</v>
      </c>
      <c r="I117" s="165"/>
      <c r="J117" s="165"/>
      <c r="K117" s="165"/>
      <c r="L117" s="168"/>
    </row>
    <row r="118" spans="1:12" ht="17">
      <c r="A118" s="370"/>
      <c r="B118" s="373"/>
      <c r="C118" s="373"/>
      <c r="D118" s="228">
        <v>3</v>
      </c>
      <c r="E118" s="233" t="s">
        <v>2627</v>
      </c>
      <c r="F118" s="400"/>
      <c r="G118" s="231">
        <v>19</v>
      </c>
      <c r="H118" s="230">
        <v>21.839080459770116</v>
      </c>
      <c r="I118" s="165"/>
      <c r="J118" s="165"/>
      <c r="K118" s="165"/>
      <c r="L118" s="168"/>
    </row>
    <row r="119" spans="1:12" ht="17">
      <c r="A119" s="370"/>
      <c r="B119" s="373"/>
      <c r="C119" s="373"/>
      <c r="D119" s="228">
        <v>4</v>
      </c>
      <c r="E119" s="233" t="s">
        <v>2628</v>
      </c>
      <c r="F119" s="400"/>
      <c r="G119" s="231">
        <v>7</v>
      </c>
      <c r="H119" s="230">
        <v>8.0459770114942533</v>
      </c>
      <c r="I119" s="165"/>
      <c r="J119" s="165"/>
      <c r="K119" s="165"/>
      <c r="L119" s="168"/>
    </row>
    <row r="120" spans="1:12" ht="17">
      <c r="A120" s="370"/>
      <c r="B120" s="373"/>
      <c r="C120" s="373"/>
      <c r="D120" s="228">
        <v>5</v>
      </c>
      <c r="E120" s="233" t="s">
        <v>2629</v>
      </c>
      <c r="F120" s="400"/>
      <c r="G120" s="231">
        <v>4</v>
      </c>
      <c r="H120" s="230">
        <v>4.5977011494252871</v>
      </c>
      <c r="I120" s="165"/>
      <c r="J120" s="165"/>
      <c r="K120" s="165"/>
      <c r="L120" s="168"/>
    </row>
    <row r="121" spans="1:12" ht="17">
      <c r="A121" s="370"/>
      <c r="B121" s="373"/>
      <c r="C121" s="373"/>
      <c r="D121" s="228">
        <v>6</v>
      </c>
      <c r="E121" s="233" t="s">
        <v>2630</v>
      </c>
      <c r="F121" s="400"/>
      <c r="G121" s="231">
        <v>2</v>
      </c>
      <c r="H121" s="230">
        <v>2.2988505747126435</v>
      </c>
      <c r="I121" s="165"/>
      <c r="J121" s="165"/>
      <c r="K121" s="165"/>
      <c r="L121" s="168"/>
    </row>
    <row r="122" spans="1:12" ht="17">
      <c r="A122" s="370"/>
      <c r="B122" s="373"/>
      <c r="C122" s="373"/>
      <c r="D122" s="228">
        <v>7</v>
      </c>
      <c r="E122" s="233" t="s">
        <v>2631</v>
      </c>
      <c r="F122" s="400"/>
      <c r="G122" s="231">
        <v>6</v>
      </c>
      <c r="H122" s="230">
        <v>6.8965517241379306</v>
      </c>
      <c r="I122" s="165"/>
      <c r="J122" s="165"/>
      <c r="K122" s="165"/>
      <c r="L122" s="168"/>
    </row>
    <row r="123" spans="1:12" ht="17">
      <c r="A123" s="370"/>
      <c r="B123" s="373"/>
      <c r="C123" s="373"/>
      <c r="D123" s="228">
        <v>8</v>
      </c>
      <c r="E123" s="233" t="s">
        <v>2632</v>
      </c>
      <c r="F123" s="400"/>
      <c r="G123" s="231">
        <v>7</v>
      </c>
      <c r="H123" s="230">
        <v>8.0459770114942533</v>
      </c>
      <c r="I123" s="165"/>
      <c r="J123" s="165"/>
      <c r="K123" s="165"/>
      <c r="L123" s="168"/>
    </row>
    <row r="124" spans="1:12" ht="17">
      <c r="A124" s="370"/>
      <c r="B124" s="373"/>
      <c r="C124" s="373"/>
      <c r="D124" s="228">
        <v>9</v>
      </c>
      <c r="E124" s="233" t="s">
        <v>2633</v>
      </c>
      <c r="F124" s="400"/>
      <c r="G124" s="231">
        <v>2</v>
      </c>
      <c r="H124" s="230">
        <v>2.2988505747126435</v>
      </c>
      <c r="I124" s="165"/>
      <c r="J124" s="165"/>
      <c r="K124" s="165"/>
      <c r="L124" s="168"/>
    </row>
    <row r="125" spans="1:12" ht="17">
      <c r="A125" s="370"/>
      <c r="B125" s="373"/>
      <c r="C125" s="373"/>
      <c r="D125" s="228">
        <v>10</v>
      </c>
      <c r="E125" s="233" t="s">
        <v>2634</v>
      </c>
      <c r="F125" s="400"/>
      <c r="G125" s="231">
        <v>9</v>
      </c>
      <c r="H125" s="230">
        <v>10.344827586206897</v>
      </c>
      <c r="I125" s="165"/>
      <c r="J125" s="165"/>
      <c r="K125" s="165"/>
      <c r="L125" s="168"/>
    </row>
    <row r="126" spans="1:12" ht="17">
      <c r="A126" s="370"/>
      <c r="B126" s="373"/>
      <c r="C126" s="373"/>
      <c r="D126" s="228">
        <v>11</v>
      </c>
      <c r="E126" s="233" t="s">
        <v>2635</v>
      </c>
      <c r="F126" s="400"/>
      <c r="G126" s="231">
        <v>10</v>
      </c>
      <c r="H126" s="230">
        <v>11.494252873563218</v>
      </c>
      <c r="I126" s="165"/>
      <c r="J126" s="165"/>
      <c r="K126" s="165"/>
      <c r="L126" s="168"/>
    </row>
    <row r="127" spans="1:12" ht="17">
      <c r="A127" s="370"/>
      <c r="B127" s="373"/>
      <c r="C127" s="373"/>
      <c r="D127" s="228">
        <v>12</v>
      </c>
      <c r="E127" s="233" t="s">
        <v>2636</v>
      </c>
      <c r="F127" s="400"/>
      <c r="G127" s="231">
        <v>17</v>
      </c>
      <c r="H127" s="230">
        <v>19.540229885057471</v>
      </c>
      <c r="I127" s="165"/>
      <c r="J127" s="165"/>
      <c r="K127" s="165"/>
      <c r="L127" s="168"/>
    </row>
    <row r="128" spans="1:12" ht="17">
      <c r="A128" s="370"/>
      <c r="B128" s="373"/>
      <c r="C128" s="373"/>
      <c r="D128" s="228">
        <v>13</v>
      </c>
      <c r="E128" s="233" t="s">
        <v>2637</v>
      </c>
      <c r="F128" s="400"/>
      <c r="G128" s="231">
        <v>1</v>
      </c>
      <c r="H128" s="230">
        <v>1.1494252873563218</v>
      </c>
      <c r="I128" s="165"/>
      <c r="J128" s="165"/>
      <c r="K128" s="165"/>
      <c r="L128" s="168"/>
    </row>
    <row r="129" spans="1:13" ht="17">
      <c r="A129" s="370"/>
      <c r="B129" s="373"/>
      <c r="C129" s="373"/>
      <c r="D129" s="228">
        <v>14</v>
      </c>
      <c r="E129" s="233" t="s">
        <v>326</v>
      </c>
      <c r="F129" s="400"/>
      <c r="G129" s="231"/>
      <c r="H129" s="230" t="s">
        <v>2040</v>
      </c>
      <c r="I129" s="165"/>
      <c r="J129" s="165"/>
      <c r="K129" s="165"/>
      <c r="L129" s="168"/>
    </row>
    <row r="130" spans="1:13" ht="16.5" customHeight="1">
      <c r="A130" s="46" t="s">
        <v>2641</v>
      </c>
      <c r="B130" s="40" t="s">
        <v>2642</v>
      </c>
      <c r="C130" s="40" t="s">
        <v>2720</v>
      </c>
      <c r="D130" s="39"/>
      <c r="E130" s="37"/>
      <c r="F130" s="37"/>
      <c r="G130" s="126" t="s">
        <v>4107</v>
      </c>
      <c r="H130" s="45"/>
      <c r="I130" s="165"/>
      <c r="J130" s="165"/>
      <c r="K130" s="165"/>
      <c r="L130" s="165"/>
      <c r="M130" s="168"/>
    </row>
    <row r="131" spans="1:13" ht="17">
      <c r="A131" s="386" t="s">
        <v>2721</v>
      </c>
      <c r="B131" s="380" t="s">
        <v>2643</v>
      </c>
      <c r="C131" s="380" t="s">
        <v>2047</v>
      </c>
      <c r="D131" s="39"/>
      <c r="E131" s="37"/>
      <c r="F131" s="402"/>
      <c r="G131" s="236">
        <v>26</v>
      </c>
      <c r="H131" s="45"/>
      <c r="I131" s="165"/>
      <c r="J131" s="165"/>
      <c r="K131" s="165"/>
      <c r="L131" s="165"/>
      <c r="M131" s="168"/>
    </row>
    <row r="132" spans="1:13" ht="17">
      <c r="A132" s="387"/>
      <c r="B132" s="381"/>
      <c r="C132" s="381"/>
      <c r="D132" s="39">
        <v>1</v>
      </c>
      <c r="E132" s="37" t="s">
        <v>2625</v>
      </c>
      <c r="F132" s="403"/>
      <c r="G132" s="41">
        <v>1</v>
      </c>
      <c r="H132" s="237">
        <v>3.8461538461538463</v>
      </c>
      <c r="I132" s="165"/>
      <c r="J132" s="165"/>
      <c r="K132" s="165"/>
      <c r="L132" s="165"/>
      <c r="M132" s="168"/>
    </row>
    <row r="133" spans="1:13" ht="17">
      <c r="A133" s="387"/>
      <c r="B133" s="381"/>
      <c r="C133" s="381"/>
      <c r="D133" s="39">
        <v>2</v>
      </c>
      <c r="E133" s="37" t="s">
        <v>2626</v>
      </c>
      <c r="F133" s="403"/>
      <c r="G133" s="41"/>
      <c r="H133" s="237" t="s">
        <v>2040</v>
      </c>
      <c r="I133" s="165"/>
      <c r="J133" s="165"/>
      <c r="K133" s="165"/>
      <c r="L133" s="165"/>
      <c r="M133" s="168"/>
    </row>
    <row r="134" spans="1:13" ht="17">
      <c r="A134" s="387"/>
      <c r="B134" s="381"/>
      <c r="C134" s="381"/>
      <c r="D134" s="39">
        <v>3</v>
      </c>
      <c r="E134" s="37" t="s">
        <v>2627</v>
      </c>
      <c r="F134" s="403"/>
      <c r="G134" s="41">
        <v>2</v>
      </c>
      <c r="H134" s="237">
        <v>7.6923076923076925</v>
      </c>
      <c r="I134" s="165"/>
      <c r="J134" s="165"/>
      <c r="K134" s="165"/>
      <c r="L134" s="165"/>
      <c r="M134" s="168"/>
    </row>
    <row r="135" spans="1:13" ht="17">
      <c r="A135" s="387"/>
      <c r="B135" s="381"/>
      <c r="C135" s="381"/>
      <c r="D135" s="39">
        <v>4</v>
      </c>
      <c r="E135" s="37" t="s">
        <v>2628</v>
      </c>
      <c r="F135" s="403"/>
      <c r="G135" s="41">
        <v>5</v>
      </c>
      <c r="H135" s="237">
        <v>19.230769230769234</v>
      </c>
      <c r="I135" s="165"/>
      <c r="J135" s="165"/>
      <c r="K135" s="165"/>
      <c r="L135" s="165"/>
      <c r="M135" s="168"/>
    </row>
    <row r="136" spans="1:13" ht="17">
      <c r="A136" s="387"/>
      <c r="B136" s="381"/>
      <c r="C136" s="381"/>
      <c r="D136" s="39">
        <v>5</v>
      </c>
      <c r="E136" s="37" t="s">
        <v>2629</v>
      </c>
      <c r="F136" s="403"/>
      <c r="G136" s="41"/>
      <c r="H136" s="237" t="s">
        <v>2040</v>
      </c>
      <c r="I136" s="165"/>
      <c r="J136" s="165"/>
      <c r="K136" s="165"/>
      <c r="L136" s="165"/>
      <c r="M136" s="168"/>
    </row>
    <row r="137" spans="1:13" ht="17">
      <c r="A137" s="387"/>
      <c r="B137" s="381"/>
      <c r="C137" s="381"/>
      <c r="D137" s="39">
        <v>6</v>
      </c>
      <c r="E137" s="37" t="s">
        <v>2630</v>
      </c>
      <c r="F137" s="403"/>
      <c r="G137" s="41">
        <v>1</v>
      </c>
      <c r="H137" s="237">
        <v>3.8461538461538463</v>
      </c>
      <c r="I137" s="165"/>
      <c r="J137" s="165"/>
      <c r="K137" s="165"/>
      <c r="L137" s="165"/>
      <c r="M137" s="168"/>
    </row>
    <row r="138" spans="1:13" ht="17">
      <c r="A138" s="387"/>
      <c r="B138" s="381"/>
      <c r="C138" s="381"/>
      <c r="D138" s="39">
        <v>7</v>
      </c>
      <c r="E138" s="37" t="s">
        <v>2631</v>
      </c>
      <c r="F138" s="403"/>
      <c r="G138" s="41">
        <v>4</v>
      </c>
      <c r="H138" s="237">
        <v>15.384615384615385</v>
      </c>
      <c r="I138" s="165"/>
      <c r="J138" s="165"/>
      <c r="K138" s="165"/>
      <c r="L138" s="165"/>
      <c r="M138" s="168"/>
    </row>
    <row r="139" spans="1:13" ht="17">
      <c r="A139" s="387"/>
      <c r="B139" s="381"/>
      <c r="C139" s="381"/>
      <c r="D139" s="39">
        <v>8</v>
      </c>
      <c r="E139" s="37" t="s">
        <v>2632</v>
      </c>
      <c r="F139" s="403"/>
      <c r="G139" s="41">
        <v>5</v>
      </c>
      <c r="H139" s="237">
        <v>19.230769230769234</v>
      </c>
      <c r="I139" s="165"/>
      <c r="J139" s="165"/>
      <c r="K139" s="165"/>
      <c r="L139" s="165"/>
      <c r="M139" s="168"/>
    </row>
    <row r="140" spans="1:13" ht="17">
      <c r="A140" s="387"/>
      <c r="B140" s="381"/>
      <c r="C140" s="381"/>
      <c r="D140" s="39">
        <v>9</v>
      </c>
      <c r="E140" s="37" t="s">
        <v>2633</v>
      </c>
      <c r="F140" s="403"/>
      <c r="G140" s="41"/>
      <c r="H140" s="237" t="s">
        <v>2040</v>
      </c>
      <c r="I140" s="165"/>
      <c r="J140" s="165"/>
      <c r="K140" s="165"/>
      <c r="L140" s="165"/>
      <c r="M140" s="168"/>
    </row>
    <row r="141" spans="1:13" ht="17">
      <c r="A141" s="387"/>
      <c r="B141" s="381"/>
      <c r="C141" s="381"/>
      <c r="D141" s="39">
        <v>10</v>
      </c>
      <c r="E141" s="37" t="s">
        <v>2634</v>
      </c>
      <c r="F141" s="403"/>
      <c r="G141" s="41">
        <v>2</v>
      </c>
      <c r="H141" s="237">
        <v>7.6923076923076925</v>
      </c>
      <c r="I141" s="165"/>
      <c r="J141" s="165"/>
      <c r="K141" s="165"/>
      <c r="L141" s="165"/>
      <c r="M141" s="168"/>
    </row>
    <row r="142" spans="1:13" ht="17">
      <c r="A142" s="387"/>
      <c r="B142" s="381"/>
      <c r="C142" s="381"/>
      <c r="D142" s="39">
        <v>11</v>
      </c>
      <c r="E142" s="37" t="s">
        <v>2635</v>
      </c>
      <c r="F142" s="403"/>
      <c r="G142" s="41">
        <v>3</v>
      </c>
      <c r="H142" s="237">
        <v>11.538461538461538</v>
      </c>
      <c r="I142" s="165"/>
      <c r="J142" s="165"/>
      <c r="K142" s="165"/>
      <c r="L142" s="165"/>
      <c r="M142" s="168"/>
    </row>
    <row r="143" spans="1:13" ht="17">
      <c r="A143" s="387"/>
      <c r="B143" s="381"/>
      <c r="C143" s="381"/>
      <c r="D143" s="39">
        <v>12</v>
      </c>
      <c r="E143" s="37" t="s">
        <v>2636</v>
      </c>
      <c r="F143" s="403"/>
      <c r="G143" s="41">
        <v>2</v>
      </c>
      <c r="H143" s="237">
        <v>7.6923076923076925</v>
      </c>
      <c r="I143" s="165"/>
      <c r="J143" s="165"/>
      <c r="K143" s="165"/>
      <c r="L143" s="165"/>
      <c r="M143" s="168"/>
    </row>
    <row r="144" spans="1:13" ht="17">
      <c r="A144" s="387"/>
      <c r="B144" s="381"/>
      <c r="C144" s="381"/>
      <c r="D144" s="39">
        <v>13</v>
      </c>
      <c r="E144" s="37" t="s">
        <v>2637</v>
      </c>
      <c r="F144" s="403"/>
      <c r="G144" s="41"/>
      <c r="H144" s="237" t="s">
        <v>2040</v>
      </c>
      <c r="I144" s="165"/>
      <c r="J144" s="165"/>
      <c r="K144" s="165"/>
      <c r="L144" s="165"/>
      <c r="M144" s="168"/>
    </row>
    <row r="145" spans="1:12" ht="17">
      <c r="A145" s="387"/>
      <c r="B145" s="381"/>
      <c r="C145" s="381"/>
      <c r="D145" s="39">
        <v>14</v>
      </c>
      <c r="E145" s="37" t="s">
        <v>326</v>
      </c>
      <c r="F145" s="403"/>
      <c r="G145" s="41">
        <v>1</v>
      </c>
      <c r="H145" s="237">
        <v>3.8461538461538463</v>
      </c>
      <c r="I145" s="165"/>
      <c r="J145" s="165"/>
      <c r="K145" s="165"/>
      <c r="L145" s="165"/>
    </row>
    <row r="146" spans="1:12" ht="17">
      <c r="A146" s="46" t="s">
        <v>2644</v>
      </c>
      <c r="B146" s="40" t="s">
        <v>2645</v>
      </c>
      <c r="C146" s="40" t="s">
        <v>2722</v>
      </c>
      <c r="D146" s="39"/>
      <c r="E146" s="37"/>
      <c r="F146" s="37"/>
      <c r="G146" s="126">
        <v>1</v>
      </c>
      <c r="H146" s="45"/>
      <c r="I146" s="165"/>
      <c r="J146" s="165"/>
      <c r="K146" s="165"/>
      <c r="L146" s="165"/>
    </row>
    <row r="147" spans="1:12" ht="17">
      <c r="A147" s="386" t="s">
        <v>2723</v>
      </c>
      <c r="B147" s="380" t="s">
        <v>185</v>
      </c>
      <c r="C147" s="380" t="s">
        <v>2047</v>
      </c>
      <c r="D147" s="39"/>
      <c r="E147" s="37"/>
      <c r="F147" s="402"/>
      <c r="G147" s="126">
        <v>132</v>
      </c>
      <c r="H147" s="45"/>
    </row>
    <row r="148" spans="1:12" ht="17">
      <c r="A148" s="387"/>
      <c r="B148" s="381"/>
      <c r="C148" s="381"/>
      <c r="D148" s="39">
        <v>1</v>
      </c>
      <c r="E148" s="37" t="s">
        <v>1666</v>
      </c>
      <c r="F148" s="403"/>
      <c r="G148" s="41">
        <v>125</v>
      </c>
      <c r="H148" s="45">
        <v>94.696969696969703</v>
      </c>
    </row>
    <row r="149" spans="1:12" ht="17">
      <c r="A149" s="388"/>
      <c r="B149" s="382"/>
      <c r="C149" s="382"/>
      <c r="D149" s="39">
        <v>2</v>
      </c>
      <c r="E149" s="37" t="s">
        <v>2646</v>
      </c>
      <c r="F149" s="404"/>
      <c r="G149" s="41">
        <v>7</v>
      </c>
      <c r="H149" s="45">
        <v>5.3030303030303028</v>
      </c>
    </row>
    <row r="150" spans="1:12" ht="17">
      <c r="A150" s="386" t="s">
        <v>2726</v>
      </c>
      <c r="B150" s="380" t="s">
        <v>2647</v>
      </c>
      <c r="C150" s="380" t="s">
        <v>2725</v>
      </c>
      <c r="D150" s="39"/>
      <c r="E150" s="37"/>
      <c r="F150" s="402"/>
      <c r="G150" s="126">
        <v>125</v>
      </c>
      <c r="H150" s="45"/>
    </row>
    <row r="151" spans="1:12" ht="17">
      <c r="A151" s="387"/>
      <c r="B151" s="381"/>
      <c r="C151" s="381"/>
      <c r="D151" s="39">
        <v>1</v>
      </c>
      <c r="E151" s="37" t="s">
        <v>2648</v>
      </c>
      <c r="F151" s="403"/>
      <c r="G151" s="41">
        <v>92</v>
      </c>
      <c r="H151" s="45">
        <v>73.599999999999994</v>
      </c>
    </row>
    <row r="152" spans="1:12" ht="17">
      <c r="A152" s="387"/>
      <c r="B152" s="381"/>
      <c r="C152" s="381"/>
      <c r="D152" s="39">
        <v>2</v>
      </c>
      <c r="E152" s="37" t="s">
        <v>2649</v>
      </c>
      <c r="F152" s="403"/>
      <c r="G152" s="41">
        <v>24</v>
      </c>
      <c r="H152" s="45">
        <v>19.2</v>
      </c>
    </row>
    <row r="153" spans="1:12" ht="17">
      <c r="A153" s="387"/>
      <c r="B153" s="381"/>
      <c r="C153" s="381"/>
      <c r="D153" s="39">
        <v>3</v>
      </c>
      <c r="E153" s="37" t="s">
        <v>2650</v>
      </c>
      <c r="F153" s="403"/>
      <c r="G153" s="41">
        <v>4</v>
      </c>
      <c r="H153" s="45">
        <v>3.2</v>
      </c>
    </row>
    <row r="154" spans="1:12" ht="17">
      <c r="A154" s="387"/>
      <c r="B154" s="381"/>
      <c r="C154" s="381"/>
      <c r="D154" s="39">
        <v>4</v>
      </c>
      <c r="E154" s="37" t="s">
        <v>2651</v>
      </c>
      <c r="F154" s="403"/>
      <c r="G154" s="41">
        <v>1</v>
      </c>
      <c r="H154" s="45">
        <v>0.8</v>
      </c>
    </row>
    <row r="155" spans="1:12" ht="17">
      <c r="A155" s="387"/>
      <c r="B155" s="381"/>
      <c r="C155" s="381"/>
      <c r="D155" s="39">
        <v>5</v>
      </c>
      <c r="E155" s="37" t="s">
        <v>2108</v>
      </c>
      <c r="F155" s="403"/>
      <c r="G155" s="41">
        <v>1</v>
      </c>
      <c r="H155" s="45">
        <v>0.8</v>
      </c>
    </row>
    <row r="156" spans="1:12" ht="17">
      <c r="A156" s="387"/>
      <c r="B156" s="381"/>
      <c r="C156" s="381"/>
      <c r="D156" s="39">
        <v>6</v>
      </c>
      <c r="E156" s="37" t="s">
        <v>2109</v>
      </c>
      <c r="F156" s="403"/>
      <c r="G156" s="41">
        <v>1</v>
      </c>
      <c r="H156" s="45">
        <v>0.8</v>
      </c>
    </row>
    <row r="157" spans="1:12" ht="17">
      <c r="A157" s="387"/>
      <c r="B157" s="381"/>
      <c r="C157" s="381"/>
      <c r="D157" s="39">
        <v>7</v>
      </c>
      <c r="E157" s="37" t="s">
        <v>2110</v>
      </c>
      <c r="F157" s="403"/>
      <c r="G157" s="41">
        <v>2</v>
      </c>
      <c r="H157" s="45">
        <v>1.6</v>
      </c>
    </row>
    <row r="158" spans="1:12" ht="17">
      <c r="A158" s="387"/>
      <c r="B158" s="381"/>
      <c r="C158" s="381"/>
      <c r="D158" s="39">
        <v>8</v>
      </c>
      <c r="E158" s="37" t="s">
        <v>2107</v>
      </c>
      <c r="F158" s="403"/>
      <c r="G158" s="41"/>
      <c r="H158" s="45" t="s">
        <v>2040</v>
      </c>
    </row>
    <row r="159" spans="1:12" ht="17">
      <c r="A159" s="388"/>
      <c r="B159" s="382"/>
      <c r="C159" s="382"/>
      <c r="D159" s="39">
        <v>9</v>
      </c>
      <c r="E159" s="37" t="s">
        <v>326</v>
      </c>
      <c r="F159" s="404"/>
      <c r="G159" s="41"/>
      <c r="H159" s="45" t="s">
        <v>2040</v>
      </c>
    </row>
    <row r="160" spans="1:12" ht="17">
      <c r="A160" s="46" t="s">
        <v>2652</v>
      </c>
      <c r="B160" s="40" t="s">
        <v>2653</v>
      </c>
      <c r="C160" s="40" t="s">
        <v>2727</v>
      </c>
      <c r="D160" s="39"/>
      <c r="E160" s="37"/>
      <c r="F160" s="37"/>
      <c r="G160" s="126" t="s">
        <v>2040</v>
      </c>
      <c r="H160" s="45"/>
    </row>
    <row r="161" spans="1:8" ht="17">
      <c r="A161" s="386" t="s">
        <v>2728</v>
      </c>
      <c r="B161" s="380" t="s">
        <v>2654</v>
      </c>
      <c r="C161" s="380" t="s">
        <v>2724</v>
      </c>
      <c r="D161" s="39"/>
      <c r="E161" s="37"/>
      <c r="F161" s="402"/>
      <c r="G161" s="126">
        <v>125</v>
      </c>
      <c r="H161" s="45"/>
    </row>
    <row r="162" spans="1:8" ht="17">
      <c r="A162" s="387"/>
      <c r="B162" s="381"/>
      <c r="C162" s="381"/>
      <c r="D162" s="39">
        <v>1</v>
      </c>
      <c r="E162" s="37" t="s">
        <v>1092</v>
      </c>
      <c r="F162" s="403"/>
      <c r="G162" s="41">
        <v>116</v>
      </c>
      <c r="H162" s="45">
        <v>92.800000000000011</v>
      </c>
    </row>
    <row r="163" spans="1:8" ht="17">
      <c r="A163" s="388"/>
      <c r="B163" s="382"/>
      <c r="C163" s="382"/>
      <c r="D163" s="39">
        <v>2</v>
      </c>
      <c r="E163" s="37" t="s">
        <v>1093</v>
      </c>
      <c r="F163" s="404"/>
      <c r="G163" s="41">
        <v>9</v>
      </c>
      <c r="H163" s="45">
        <v>7.1999999999999993</v>
      </c>
    </row>
    <row r="164" spans="1:8" ht="17">
      <c r="A164" s="386" t="s">
        <v>2730</v>
      </c>
      <c r="B164" s="380" t="s">
        <v>2655</v>
      </c>
      <c r="C164" s="380" t="s">
        <v>2729</v>
      </c>
      <c r="D164" s="39"/>
      <c r="E164" s="37"/>
      <c r="F164" s="402"/>
      <c r="G164" s="126">
        <v>9</v>
      </c>
      <c r="H164" s="45"/>
    </row>
    <row r="165" spans="1:8" ht="17">
      <c r="A165" s="387"/>
      <c r="B165" s="381"/>
      <c r="C165" s="381"/>
      <c r="D165" s="39">
        <v>1</v>
      </c>
      <c r="E165" s="37" t="s">
        <v>2656</v>
      </c>
      <c r="F165" s="403"/>
      <c r="G165" s="41"/>
      <c r="H165" s="45" t="s">
        <v>2040</v>
      </c>
    </row>
    <row r="166" spans="1:8" ht="17">
      <c r="A166" s="387"/>
      <c r="B166" s="381"/>
      <c r="C166" s="381"/>
      <c r="D166" s="39">
        <v>2</v>
      </c>
      <c r="E166" s="37" t="s">
        <v>2657</v>
      </c>
      <c r="F166" s="403"/>
      <c r="G166" s="41">
        <v>1</v>
      </c>
      <c r="H166" s="45">
        <v>11.111111111111111</v>
      </c>
    </row>
    <row r="167" spans="1:8" ht="17">
      <c r="A167" s="387"/>
      <c r="B167" s="381"/>
      <c r="C167" s="381"/>
      <c r="D167" s="39">
        <v>3</v>
      </c>
      <c r="E167" s="37" t="s">
        <v>2658</v>
      </c>
      <c r="F167" s="403"/>
      <c r="G167" s="41"/>
      <c r="H167" s="45" t="s">
        <v>2040</v>
      </c>
    </row>
    <row r="168" spans="1:8" ht="17">
      <c r="A168" s="387"/>
      <c r="B168" s="381"/>
      <c r="C168" s="381"/>
      <c r="D168" s="39">
        <v>4</v>
      </c>
      <c r="E168" s="37" t="s">
        <v>2659</v>
      </c>
      <c r="F168" s="403"/>
      <c r="G168" s="41"/>
      <c r="H168" s="45" t="s">
        <v>2040</v>
      </c>
    </row>
    <row r="169" spans="1:8" ht="17">
      <c r="A169" s="387"/>
      <c r="B169" s="381"/>
      <c r="C169" s="381"/>
      <c r="D169" s="39">
        <v>5</v>
      </c>
      <c r="E169" s="37" t="s">
        <v>2660</v>
      </c>
      <c r="F169" s="403"/>
      <c r="G169" s="41"/>
      <c r="H169" s="45" t="s">
        <v>2040</v>
      </c>
    </row>
    <row r="170" spans="1:8" ht="17">
      <c r="A170" s="387"/>
      <c r="B170" s="381"/>
      <c r="C170" s="381"/>
      <c r="D170" s="39">
        <v>6</v>
      </c>
      <c r="E170" s="37" t="s">
        <v>2661</v>
      </c>
      <c r="F170" s="403"/>
      <c r="G170" s="41">
        <v>8</v>
      </c>
      <c r="H170" s="45">
        <v>88.888888888888886</v>
      </c>
    </row>
    <row r="171" spans="1:8" ht="17">
      <c r="A171" s="388"/>
      <c r="B171" s="382"/>
      <c r="C171" s="382"/>
      <c r="D171" s="39">
        <v>7</v>
      </c>
      <c r="E171" s="37" t="s">
        <v>326</v>
      </c>
      <c r="F171" s="404"/>
      <c r="G171" s="41"/>
      <c r="H171" s="45" t="s">
        <v>2040</v>
      </c>
    </row>
    <row r="172" spans="1:8" ht="17">
      <c r="A172" s="46" t="s">
        <v>4527</v>
      </c>
      <c r="B172" s="40" t="s">
        <v>2662</v>
      </c>
      <c r="C172" s="40" t="s">
        <v>2731</v>
      </c>
      <c r="D172" s="39"/>
      <c r="E172" s="37"/>
      <c r="F172" s="37"/>
      <c r="G172" s="126" t="s">
        <v>2040</v>
      </c>
      <c r="H172" s="45"/>
    </row>
    <row r="173" spans="1:8" ht="17">
      <c r="A173" s="386" t="s">
        <v>2733</v>
      </c>
      <c r="B173" s="380" t="s">
        <v>2663</v>
      </c>
      <c r="C173" s="380" t="s">
        <v>2732</v>
      </c>
      <c r="D173" s="39"/>
      <c r="E173" s="37"/>
      <c r="F173" s="402"/>
      <c r="G173" s="126">
        <v>7</v>
      </c>
      <c r="H173" s="45"/>
    </row>
    <row r="174" spans="1:8" ht="17">
      <c r="A174" s="387"/>
      <c r="B174" s="381"/>
      <c r="C174" s="381"/>
      <c r="D174" s="39">
        <v>1</v>
      </c>
      <c r="E174" s="37" t="s">
        <v>2105</v>
      </c>
      <c r="F174" s="403"/>
      <c r="G174" s="41">
        <v>2</v>
      </c>
      <c r="H174" s="45">
        <v>28.571428571428569</v>
      </c>
    </row>
    <row r="175" spans="1:8" ht="17">
      <c r="A175" s="387"/>
      <c r="B175" s="381"/>
      <c r="C175" s="381"/>
      <c r="D175" s="39">
        <v>2</v>
      </c>
      <c r="E175" s="37" t="s">
        <v>2100</v>
      </c>
      <c r="F175" s="403"/>
      <c r="G175" s="41">
        <v>1</v>
      </c>
      <c r="H175" s="45">
        <v>14.285714285714285</v>
      </c>
    </row>
    <row r="176" spans="1:8" ht="17">
      <c r="A176" s="387"/>
      <c r="B176" s="381"/>
      <c r="C176" s="381"/>
      <c r="D176" s="39">
        <v>3</v>
      </c>
      <c r="E176" s="37" t="s">
        <v>2101</v>
      </c>
      <c r="F176" s="403"/>
      <c r="G176" s="41">
        <v>1</v>
      </c>
      <c r="H176" s="45">
        <v>14.285714285714285</v>
      </c>
    </row>
    <row r="177" spans="1:8" ht="17">
      <c r="A177" s="387"/>
      <c r="B177" s="381"/>
      <c r="C177" s="381"/>
      <c r="D177" s="39">
        <v>4</v>
      </c>
      <c r="E177" s="37" t="s">
        <v>2102</v>
      </c>
      <c r="F177" s="403"/>
      <c r="G177" s="41"/>
      <c r="H177" s="45" t="s">
        <v>2040</v>
      </c>
    </row>
    <row r="178" spans="1:8" ht="17">
      <c r="A178" s="387"/>
      <c r="B178" s="381"/>
      <c r="C178" s="381"/>
      <c r="D178" s="39">
        <v>5</v>
      </c>
      <c r="E178" s="37" t="s">
        <v>2103</v>
      </c>
      <c r="F178" s="403"/>
      <c r="G178" s="41"/>
      <c r="H178" s="45" t="s">
        <v>2040</v>
      </c>
    </row>
    <row r="179" spans="1:8" ht="17">
      <c r="A179" s="387"/>
      <c r="B179" s="381"/>
      <c r="C179" s="381"/>
      <c r="D179" s="39">
        <v>6</v>
      </c>
      <c r="E179" s="37" t="s">
        <v>2104</v>
      </c>
      <c r="F179" s="403"/>
      <c r="G179" s="41">
        <v>1</v>
      </c>
      <c r="H179" s="45">
        <v>14.285714285714285</v>
      </c>
    </row>
    <row r="180" spans="1:8" ht="17">
      <c r="A180" s="387"/>
      <c r="B180" s="381"/>
      <c r="C180" s="381"/>
      <c r="D180" s="39">
        <v>7</v>
      </c>
      <c r="E180" s="37" t="s">
        <v>2107</v>
      </c>
      <c r="F180" s="403"/>
      <c r="G180" s="41"/>
      <c r="H180" s="45" t="s">
        <v>2040</v>
      </c>
    </row>
    <row r="181" spans="1:8" ht="17">
      <c r="A181" s="387"/>
      <c r="B181" s="381"/>
      <c r="C181" s="381"/>
      <c r="D181" s="39">
        <v>8</v>
      </c>
      <c r="E181" s="37" t="s">
        <v>2108</v>
      </c>
      <c r="F181" s="403"/>
      <c r="G181" s="41"/>
      <c r="H181" s="45" t="s">
        <v>2040</v>
      </c>
    </row>
    <row r="182" spans="1:8" ht="17">
      <c r="A182" s="387"/>
      <c r="B182" s="381"/>
      <c r="C182" s="381"/>
      <c r="D182" s="39">
        <v>9</v>
      </c>
      <c r="E182" s="37" t="s">
        <v>2109</v>
      </c>
      <c r="F182" s="403"/>
      <c r="G182" s="41"/>
      <c r="H182" s="45" t="s">
        <v>2040</v>
      </c>
    </row>
    <row r="183" spans="1:8" ht="17">
      <c r="A183" s="387"/>
      <c r="B183" s="381"/>
      <c r="C183" s="381"/>
      <c r="D183" s="39">
        <v>10</v>
      </c>
      <c r="E183" s="37" t="s">
        <v>2110</v>
      </c>
      <c r="F183" s="403"/>
      <c r="G183" s="41">
        <v>2</v>
      </c>
      <c r="H183" s="45">
        <v>28.571428571428569</v>
      </c>
    </row>
    <row r="184" spans="1:8" ht="17">
      <c r="A184" s="387"/>
      <c r="B184" s="381"/>
      <c r="C184" s="381"/>
      <c r="D184" s="39">
        <v>11</v>
      </c>
      <c r="E184" s="37" t="s">
        <v>2111</v>
      </c>
      <c r="F184" s="403"/>
      <c r="G184" s="41"/>
      <c r="H184" s="45" t="s">
        <v>2040</v>
      </c>
    </row>
    <row r="185" spans="1:8" ht="17">
      <c r="A185" s="388"/>
      <c r="B185" s="382"/>
      <c r="C185" s="382"/>
      <c r="D185" s="39">
        <v>12</v>
      </c>
      <c r="E185" s="37" t="s">
        <v>326</v>
      </c>
      <c r="F185" s="404"/>
      <c r="G185" s="41"/>
      <c r="H185" s="45" t="s">
        <v>2040</v>
      </c>
    </row>
    <row r="186" spans="1:8" ht="17">
      <c r="A186" s="46" t="s">
        <v>4528</v>
      </c>
      <c r="B186" s="40" t="s">
        <v>4529</v>
      </c>
      <c r="C186" s="40" t="s">
        <v>2734</v>
      </c>
      <c r="D186" s="39"/>
      <c r="E186" s="37"/>
      <c r="F186" s="37"/>
      <c r="G186" s="126" t="s">
        <v>2040</v>
      </c>
      <c r="H186" s="45"/>
    </row>
    <row r="187" spans="1:8" ht="17">
      <c r="A187" s="386" t="s">
        <v>2735</v>
      </c>
      <c r="B187" s="380" t="s">
        <v>4499</v>
      </c>
      <c r="C187" s="380" t="s">
        <v>2739</v>
      </c>
      <c r="D187" s="39"/>
      <c r="E187" s="37"/>
      <c r="F187" s="402"/>
      <c r="G187" s="126">
        <v>132</v>
      </c>
      <c r="H187" s="45"/>
    </row>
    <row r="188" spans="1:8" ht="17">
      <c r="A188" s="387"/>
      <c r="B188" s="381"/>
      <c r="C188" s="381"/>
      <c r="D188" s="39">
        <v>1</v>
      </c>
      <c r="E188" s="37" t="s">
        <v>1806</v>
      </c>
      <c r="F188" s="403"/>
      <c r="G188" s="41">
        <v>75</v>
      </c>
      <c r="H188" s="45">
        <v>56.81818181818182</v>
      </c>
    </row>
    <row r="189" spans="1:8" ht="17">
      <c r="A189" s="387"/>
      <c r="B189" s="381"/>
      <c r="C189" s="381"/>
      <c r="D189" s="39">
        <v>2</v>
      </c>
      <c r="E189" s="37" t="s">
        <v>1807</v>
      </c>
      <c r="F189" s="403"/>
      <c r="G189" s="41">
        <v>13</v>
      </c>
      <c r="H189" s="45">
        <v>9.8484848484848477</v>
      </c>
    </row>
    <row r="190" spans="1:8" ht="17">
      <c r="A190" s="387"/>
      <c r="B190" s="381"/>
      <c r="C190" s="381"/>
      <c r="D190" s="39">
        <v>3</v>
      </c>
      <c r="E190" s="37" t="s">
        <v>1808</v>
      </c>
      <c r="F190" s="403"/>
      <c r="G190" s="41">
        <v>11</v>
      </c>
      <c r="H190" s="45">
        <v>8.3333333333333321</v>
      </c>
    </row>
    <row r="191" spans="1:8" ht="17">
      <c r="A191" s="387"/>
      <c r="B191" s="381"/>
      <c r="C191" s="381"/>
      <c r="D191" s="39">
        <v>4</v>
      </c>
      <c r="E191" s="37" t="s">
        <v>1809</v>
      </c>
      <c r="F191" s="403"/>
      <c r="G191" s="41">
        <v>16</v>
      </c>
      <c r="H191" s="45">
        <v>12.121212121212121</v>
      </c>
    </row>
    <row r="192" spans="1:8" ht="17">
      <c r="A192" s="387"/>
      <c r="B192" s="381"/>
      <c r="C192" s="381"/>
      <c r="D192" s="39">
        <v>5</v>
      </c>
      <c r="E192" s="37" t="s">
        <v>1810</v>
      </c>
      <c r="F192" s="403"/>
      <c r="G192" s="41">
        <v>5</v>
      </c>
      <c r="H192" s="45">
        <v>3.7878787878787881</v>
      </c>
    </row>
    <row r="193" spans="1:8" ht="17">
      <c r="A193" s="387"/>
      <c r="B193" s="381"/>
      <c r="C193" s="381"/>
      <c r="D193" s="39">
        <v>6</v>
      </c>
      <c r="E193" s="37" t="s">
        <v>1811</v>
      </c>
      <c r="F193" s="403"/>
      <c r="G193" s="41">
        <v>3</v>
      </c>
      <c r="H193" s="45">
        <v>2.2727272727272729</v>
      </c>
    </row>
    <row r="194" spans="1:8" ht="17">
      <c r="A194" s="387"/>
      <c r="B194" s="381"/>
      <c r="C194" s="381"/>
      <c r="D194" s="39">
        <v>7</v>
      </c>
      <c r="E194" s="37" t="s">
        <v>1812</v>
      </c>
      <c r="F194" s="403"/>
      <c r="G194" s="41">
        <v>1</v>
      </c>
      <c r="H194" s="45">
        <v>0.75757575757575757</v>
      </c>
    </row>
    <row r="195" spans="1:8" ht="17">
      <c r="A195" s="387"/>
      <c r="B195" s="381"/>
      <c r="C195" s="381"/>
      <c r="D195" s="39">
        <v>8</v>
      </c>
      <c r="E195" s="37" t="s">
        <v>1813</v>
      </c>
      <c r="F195" s="403"/>
      <c r="G195" s="41">
        <v>2</v>
      </c>
      <c r="H195" s="45">
        <v>1.5151515151515151</v>
      </c>
    </row>
    <row r="196" spans="1:8" ht="17">
      <c r="A196" s="387"/>
      <c r="B196" s="381"/>
      <c r="C196" s="381"/>
      <c r="D196" s="39">
        <v>9</v>
      </c>
      <c r="E196" s="37" t="s">
        <v>1814</v>
      </c>
      <c r="F196" s="403"/>
      <c r="G196" s="41">
        <v>3</v>
      </c>
      <c r="H196" s="45">
        <v>2.2727272727272729</v>
      </c>
    </row>
    <row r="197" spans="1:8" ht="17">
      <c r="A197" s="387"/>
      <c r="B197" s="381"/>
      <c r="C197" s="381"/>
      <c r="D197" s="39">
        <v>10</v>
      </c>
      <c r="E197" s="37" t="s">
        <v>1815</v>
      </c>
      <c r="F197" s="403"/>
      <c r="G197" s="41"/>
      <c r="H197" s="45" t="s">
        <v>2040</v>
      </c>
    </row>
    <row r="198" spans="1:8" ht="17">
      <c r="A198" s="387"/>
      <c r="B198" s="381"/>
      <c r="C198" s="381"/>
      <c r="D198" s="39">
        <v>11</v>
      </c>
      <c r="E198" s="37" t="s">
        <v>1816</v>
      </c>
      <c r="F198" s="403"/>
      <c r="G198" s="41">
        <v>1</v>
      </c>
      <c r="H198" s="45">
        <v>0.75757575757575757</v>
      </c>
    </row>
    <row r="199" spans="1:8" ht="17">
      <c r="A199" s="387"/>
      <c r="B199" s="381"/>
      <c r="C199" s="381"/>
      <c r="D199" s="39">
        <v>12</v>
      </c>
      <c r="E199" s="37" t="s">
        <v>2665</v>
      </c>
      <c r="F199" s="403"/>
      <c r="G199" s="41">
        <v>2</v>
      </c>
      <c r="H199" s="45">
        <v>1.5151515151515151</v>
      </c>
    </row>
    <row r="200" spans="1:8" ht="17">
      <c r="A200" s="387"/>
      <c r="B200" s="381"/>
      <c r="C200" s="381"/>
      <c r="D200" s="39">
        <v>13</v>
      </c>
      <c r="E200" s="37" t="s">
        <v>326</v>
      </c>
      <c r="F200" s="403"/>
      <c r="G200" s="41"/>
      <c r="H200" s="45" t="s">
        <v>2040</v>
      </c>
    </row>
    <row r="201" spans="1:8" ht="17">
      <c r="A201" s="46" t="s">
        <v>2666</v>
      </c>
      <c r="B201" s="40" t="s">
        <v>2667</v>
      </c>
      <c r="C201" s="40" t="s">
        <v>2736</v>
      </c>
      <c r="D201" s="39"/>
      <c r="E201" s="37"/>
      <c r="F201" s="37"/>
      <c r="G201" s="126" t="s">
        <v>2040</v>
      </c>
      <c r="H201" s="45"/>
    </row>
    <row r="202" spans="1:8" ht="17">
      <c r="A202" s="386" t="s">
        <v>2737</v>
      </c>
      <c r="B202" s="380" t="s">
        <v>2668</v>
      </c>
      <c r="C202" s="380" t="s">
        <v>2047</v>
      </c>
      <c r="D202" s="39"/>
      <c r="E202" s="37"/>
      <c r="F202" s="402"/>
      <c r="G202" s="126">
        <v>132</v>
      </c>
      <c r="H202" s="45"/>
    </row>
    <row r="203" spans="1:8" ht="17">
      <c r="A203" s="387"/>
      <c r="B203" s="381"/>
      <c r="C203" s="381"/>
      <c r="D203" s="39">
        <v>1</v>
      </c>
      <c r="E203" s="37" t="s">
        <v>1806</v>
      </c>
      <c r="F203" s="403"/>
      <c r="G203" s="41">
        <v>23</v>
      </c>
      <c r="H203" s="45">
        <v>17.424242424242426</v>
      </c>
    </row>
    <row r="204" spans="1:8" ht="17">
      <c r="A204" s="387"/>
      <c r="B204" s="381"/>
      <c r="C204" s="381"/>
      <c r="D204" s="39">
        <v>2</v>
      </c>
      <c r="E204" s="37" t="s">
        <v>1807</v>
      </c>
      <c r="F204" s="403"/>
      <c r="G204" s="41">
        <v>20</v>
      </c>
      <c r="H204" s="45">
        <v>15.151515151515152</v>
      </c>
    </row>
    <row r="205" spans="1:8" ht="17">
      <c r="A205" s="387"/>
      <c r="B205" s="381"/>
      <c r="C205" s="381"/>
      <c r="D205" s="39">
        <v>3</v>
      </c>
      <c r="E205" s="37" t="s">
        <v>1808</v>
      </c>
      <c r="F205" s="403"/>
      <c r="G205" s="41">
        <v>13</v>
      </c>
      <c r="H205" s="45">
        <v>9.8484848484848477</v>
      </c>
    </row>
    <row r="206" spans="1:8" ht="17">
      <c r="A206" s="387"/>
      <c r="B206" s="381"/>
      <c r="C206" s="381"/>
      <c r="D206" s="39">
        <v>4</v>
      </c>
      <c r="E206" s="37" t="s">
        <v>1809</v>
      </c>
      <c r="F206" s="403"/>
      <c r="G206" s="41">
        <v>28</v>
      </c>
      <c r="H206" s="45">
        <v>21.212121212121211</v>
      </c>
    </row>
    <row r="207" spans="1:8" ht="17">
      <c r="A207" s="387"/>
      <c r="B207" s="381"/>
      <c r="C207" s="381"/>
      <c r="D207" s="39">
        <v>5</v>
      </c>
      <c r="E207" s="37" t="s">
        <v>1810</v>
      </c>
      <c r="F207" s="403"/>
      <c r="G207" s="41">
        <v>20</v>
      </c>
      <c r="H207" s="45">
        <v>15.151515151515152</v>
      </c>
    </row>
    <row r="208" spans="1:8" ht="17">
      <c r="A208" s="387"/>
      <c r="B208" s="381"/>
      <c r="C208" s="381"/>
      <c r="D208" s="39">
        <v>6</v>
      </c>
      <c r="E208" s="37" t="s">
        <v>1811</v>
      </c>
      <c r="F208" s="403"/>
      <c r="G208" s="41">
        <v>5</v>
      </c>
      <c r="H208" s="45">
        <v>3.7878787878787881</v>
      </c>
    </row>
    <row r="209" spans="1:8" ht="17">
      <c r="A209" s="387"/>
      <c r="B209" s="381"/>
      <c r="C209" s="381"/>
      <c r="D209" s="39">
        <v>7</v>
      </c>
      <c r="E209" s="37" t="s">
        <v>1812</v>
      </c>
      <c r="F209" s="403"/>
      <c r="G209" s="41">
        <v>2</v>
      </c>
      <c r="H209" s="45">
        <v>1.5151515151515151</v>
      </c>
    </row>
    <row r="210" spans="1:8" ht="17">
      <c r="A210" s="387"/>
      <c r="B210" s="381"/>
      <c r="C210" s="381"/>
      <c r="D210" s="39">
        <v>8</v>
      </c>
      <c r="E210" s="37" t="s">
        <v>1813</v>
      </c>
      <c r="F210" s="403"/>
      <c r="G210" s="41">
        <v>5</v>
      </c>
      <c r="H210" s="45">
        <v>3.7878787878787881</v>
      </c>
    </row>
    <row r="211" spans="1:8" ht="17">
      <c r="A211" s="387"/>
      <c r="B211" s="381"/>
      <c r="C211" s="381"/>
      <c r="D211" s="39">
        <v>9</v>
      </c>
      <c r="E211" s="37" t="s">
        <v>1814</v>
      </c>
      <c r="F211" s="403"/>
      <c r="G211" s="41">
        <v>10</v>
      </c>
      <c r="H211" s="45">
        <v>7.5757575757575761</v>
      </c>
    </row>
    <row r="212" spans="1:8" ht="17">
      <c r="A212" s="387"/>
      <c r="B212" s="381"/>
      <c r="C212" s="381"/>
      <c r="D212" s="39">
        <v>10</v>
      </c>
      <c r="E212" s="37" t="s">
        <v>1815</v>
      </c>
      <c r="F212" s="403"/>
      <c r="G212" s="41">
        <v>2</v>
      </c>
      <c r="H212" s="45">
        <v>1.5151515151515151</v>
      </c>
    </row>
    <row r="213" spans="1:8" ht="17">
      <c r="A213" s="387"/>
      <c r="B213" s="381"/>
      <c r="C213" s="381"/>
      <c r="D213" s="39">
        <v>11</v>
      </c>
      <c r="E213" s="37" t="s">
        <v>1816</v>
      </c>
      <c r="F213" s="403"/>
      <c r="G213" s="41">
        <v>3</v>
      </c>
      <c r="H213" s="45">
        <v>2.2727272727272729</v>
      </c>
    </row>
    <row r="214" spans="1:8" ht="17">
      <c r="A214" s="387"/>
      <c r="B214" s="381"/>
      <c r="C214" s="381"/>
      <c r="D214" s="39">
        <v>12</v>
      </c>
      <c r="E214" s="37" t="s">
        <v>2665</v>
      </c>
      <c r="F214" s="403"/>
      <c r="G214" s="41">
        <v>1</v>
      </c>
      <c r="H214" s="45">
        <v>0.75757575757575757</v>
      </c>
    </row>
    <row r="215" spans="1:8" ht="17">
      <c r="A215" s="387"/>
      <c r="B215" s="381"/>
      <c r="C215" s="381"/>
      <c r="D215" s="39">
        <v>13</v>
      </c>
      <c r="E215" s="37" t="s">
        <v>326</v>
      </c>
      <c r="F215" s="403"/>
      <c r="G215" s="41"/>
      <c r="H215" s="45" t="s">
        <v>2040</v>
      </c>
    </row>
    <row r="216" spans="1:8" ht="17">
      <c r="A216" s="46" t="s">
        <v>2669</v>
      </c>
      <c r="B216" s="40" t="s">
        <v>2670</v>
      </c>
      <c r="C216" s="40" t="s">
        <v>2738</v>
      </c>
      <c r="D216" s="39"/>
      <c r="E216" s="37"/>
      <c r="F216" s="37"/>
      <c r="G216" s="126" t="s">
        <v>2040</v>
      </c>
      <c r="H216" s="45"/>
    </row>
    <row r="217" spans="1:8" ht="17">
      <c r="A217" s="386" t="s">
        <v>2671</v>
      </c>
      <c r="B217" s="380" t="s">
        <v>2672</v>
      </c>
      <c r="C217" s="380" t="s">
        <v>2047</v>
      </c>
      <c r="D217" s="39"/>
      <c r="E217" s="37"/>
      <c r="F217" s="402"/>
      <c r="G217" s="126">
        <v>132</v>
      </c>
      <c r="H217" s="45"/>
    </row>
    <row r="218" spans="1:8" ht="17">
      <c r="A218" s="387"/>
      <c r="B218" s="381"/>
      <c r="C218" s="381"/>
      <c r="D218" s="39">
        <v>1</v>
      </c>
      <c r="E218" s="37" t="s">
        <v>1607</v>
      </c>
      <c r="F218" s="403"/>
      <c r="G218" s="41">
        <v>28</v>
      </c>
      <c r="H218" s="45">
        <v>21.212121212121211</v>
      </c>
    </row>
    <row r="219" spans="1:8" ht="17">
      <c r="A219" s="387"/>
      <c r="B219" s="381"/>
      <c r="C219" s="381"/>
      <c r="D219" s="39">
        <v>2</v>
      </c>
      <c r="E219" s="37" t="s">
        <v>747</v>
      </c>
      <c r="F219" s="403"/>
      <c r="G219" s="41">
        <v>67</v>
      </c>
      <c r="H219" s="45">
        <v>50.757575757575758</v>
      </c>
    </row>
    <row r="220" spans="1:8" ht="17">
      <c r="A220" s="387"/>
      <c r="B220" s="381"/>
      <c r="C220" s="381"/>
      <c r="D220" s="39">
        <v>3</v>
      </c>
      <c r="E220" s="37" t="s">
        <v>1417</v>
      </c>
      <c r="F220" s="403"/>
      <c r="G220" s="41">
        <v>15</v>
      </c>
      <c r="H220" s="45">
        <v>11.363636363636363</v>
      </c>
    </row>
    <row r="221" spans="1:8" ht="17">
      <c r="A221" s="387"/>
      <c r="B221" s="381"/>
      <c r="C221" s="381"/>
      <c r="D221" s="39">
        <v>4</v>
      </c>
      <c r="E221" s="37" t="s">
        <v>748</v>
      </c>
      <c r="F221" s="403"/>
      <c r="G221" s="41">
        <v>20</v>
      </c>
      <c r="H221" s="45">
        <v>15.151515151515152</v>
      </c>
    </row>
    <row r="222" spans="1:8" ht="17">
      <c r="A222" s="387"/>
      <c r="B222" s="381"/>
      <c r="C222" s="381"/>
      <c r="D222" s="39">
        <v>5</v>
      </c>
      <c r="E222" s="37" t="s">
        <v>1563</v>
      </c>
      <c r="F222" s="403"/>
      <c r="G222" s="41">
        <v>2</v>
      </c>
      <c r="H222" s="45">
        <v>1.5151515151515151</v>
      </c>
    </row>
    <row r="223" spans="1:8" ht="17">
      <c r="A223" s="386" t="s">
        <v>2673</v>
      </c>
      <c r="B223" s="380" t="s">
        <v>2674</v>
      </c>
      <c r="C223" s="380" t="s">
        <v>2047</v>
      </c>
      <c r="D223" s="39"/>
      <c r="E223" s="37"/>
      <c r="F223" s="402"/>
      <c r="G223" s="126">
        <v>132</v>
      </c>
      <c r="H223" s="45"/>
    </row>
    <row r="224" spans="1:8" ht="17">
      <c r="A224" s="387"/>
      <c r="B224" s="381"/>
      <c r="C224" s="381"/>
      <c r="D224" s="39">
        <v>1</v>
      </c>
      <c r="E224" s="37" t="s">
        <v>1607</v>
      </c>
      <c r="F224" s="403"/>
      <c r="G224" s="41">
        <v>13</v>
      </c>
      <c r="H224" s="45">
        <v>9.8484848484848477</v>
      </c>
    </row>
    <row r="225" spans="1:8" ht="17">
      <c r="A225" s="387"/>
      <c r="B225" s="381"/>
      <c r="C225" s="381"/>
      <c r="D225" s="39">
        <v>2</v>
      </c>
      <c r="E225" s="37" t="s">
        <v>747</v>
      </c>
      <c r="F225" s="403"/>
      <c r="G225" s="41">
        <v>44</v>
      </c>
      <c r="H225" s="45">
        <v>33.333333333333329</v>
      </c>
    </row>
    <row r="226" spans="1:8" ht="17">
      <c r="A226" s="387"/>
      <c r="B226" s="381"/>
      <c r="C226" s="381"/>
      <c r="D226" s="39">
        <v>3</v>
      </c>
      <c r="E226" s="37" t="s">
        <v>1417</v>
      </c>
      <c r="F226" s="403"/>
      <c r="G226" s="41">
        <v>35</v>
      </c>
      <c r="H226" s="45">
        <v>26.515151515151516</v>
      </c>
    </row>
    <row r="227" spans="1:8" ht="17">
      <c r="A227" s="387"/>
      <c r="B227" s="381"/>
      <c r="C227" s="381"/>
      <c r="D227" s="39">
        <v>4</v>
      </c>
      <c r="E227" s="37" t="s">
        <v>748</v>
      </c>
      <c r="F227" s="403"/>
      <c r="G227" s="41">
        <v>33</v>
      </c>
      <c r="H227" s="45">
        <v>25</v>
      </c>
    </row>
    <row r="228" spans="1:8" ht="17">
      <c r="A228" s="387"/>
      <c r="B228" s="381"/>
      <c r="C228" s="381"/>
      <c r="D228" s="39">
        <v>5</v>
      </c>
      <c r="E228" s="37" t="s">
        <v>1563</v>
      </c>
      <c r="F228" s="403"/>
      <c r="G228" s="41">
        <v>7</v>
      </c>
      <c r="H228" s="45">
        <v>5.3030303030303028</v>
      </c>
    </row>
    <row r="229" spans="1:8" ht="17">
      <c r="A229" s="386" t="s">
        <v>2675</v>
      </c>
      <c r="B229" s="380" t="s">
        <v>2676</v>
      </c>
      <c r="C229" s="380" t="s">
        <v>2047</v>
      </c>
      <c r="D229" s="39"/>
      <c r="E229" s="37"/>
      <c r="F229" s="402"/>
      <c r="G229" s="126">
        <v>132</v>
      </c>
      <c r="H229" s="45"/>
    </row>
    <row r="230" spans="1:8" ht="17">
      <c r="A230" s="387"/>
      <c r="B230" s="381"/>
      <c r="C230" s="381"/>
      <c r="D230" s="39">
        <v>1</v>
      </c>
      <c r="E230" s="37" t="s">
        <v>1607</v>
      </c>
      <c r="F230" s="403"/>
      <c r="G230" s="41">
        <v>5</v>
      </c>
      <c r="H230" s="45">
        <v>3.7878787878787881</v>
      </c>
    </row>
    <row r="231" spans="1:8" ht="17">
      <c r="A231" s="387"/>
      <c r="B231" s="381"/>
      <c r="C231" s="381"/>
      <c r="D231" s="39">
        <v>2</v>
      </c>
      <c r="E231" s="37" t="s">
        <v>747</v>
      </c>
      <c r="F231" s="403"/>
      <c r="G231" s="41">
        <v>28</v>
      </c>
      <c r="H231" s="45">
        <v>21.212121212121211</v>
      </c>
    </row>
    <row r="232" spans="1:8" ht="17">
      <c r="A232" s="387"/>
      <c r="B232" s="381"/>
      <c r="C232" s="381"/>
      <c r="D232" s="39">
        <v>3</v>
      </c>
      <c r="E232" s="37" t="s">
        <v>1417</v>
      </c>
      <c r="F232" s="403"/>
      <c r="G232" s="41">
        <v>42</v>
      </c>
      <c r="H232" s="45">
        <v>31.818181818181817</v>
      </c>
    </row>
    <row r="233" spans="1:8" ht="17">
      <c r="A233" s="387"/>
      <c r="B233" s="381"/>
      <c r="C233" s="381"/>
      <c r="D233" s="39">
        <v>4</v>
      </c>
      <c r="E233" s="37" t="s">
        <v>748</v>
      </c>
      <c r="F233" s="403"/>
      <c r="G233" s="41">
        <v>47</v>
      </c>
      <c r="H233" s="45">
        <v>35.606060606060609</v>
      </c>
    </row>
    <row r="234" spans="1:8" ht="17">
      <c r="A234" s="387"/>
      <c r="B234" s="381"/>
      <c r="C234" s="381"/>
      <c r="D234" s="39">
        <v>5</v>
      </c>
      <c r="E234" s="37" t="s">
        <v>1563</v>
      </c>
      <c r="F234" s="403"/>
      <c r="G234" s="41">
        <v>10</v>
      </c>
      <c r="H234" s="45">
        <v>7.5757575757575761</v>
      </c>
    </row>
    <row r="235" spans="1:8" ht="17">
      <c r="A235" s="386" t="s">
        <v>2677</v>
      </c>
      <c r="B235" s="380" t="s">
        <v>2678</v>
      </c>
      <c r="C235" s="380" t="s">
        <v>2047</v>
      </c>
      <c r="D235" s="39"/>
      <c r="E235" s="37"/>
      <c r="F235" s="402"/>
      <c r="G235" s="126">
        <v>132</v>
      </c>
      <c r="H235" s="45"/>
    </row>
    <row r="236" spans="1:8" ht="17">
      <c r="A236" s="387"/>
      <c r="B236" s="381"/>
      <c r="C236" s="381"/>
      <c r="D236" s="39">
        <v>1</v>
      </c>
      <c r="E236" s="37" t="s">
        <v>1607</v>
      </c>
      <c r="F236" s="403"/>
      <c r="G236" s="41">
        <v>4</v>
      </c>
      <c r="H236" s="45">
        <v>3.0303030303030303</v>
      </c>
    </row>
    <row r="237" spans="1:8" ht="17">
      <c r="A237" s="387"/>
      <c r="B237" s="381"/>
      <c r="C237" s="381"/>
      <c r="D237" s="39">
        <v>2</v>
      </c>
      <c r="E237" s="37" t="s">
        <v>747</v>
      </c>
      <c r="F237" s="403"/>
      <c r="G237" s="41">
        <v>28</v>
      </c>
      <c r="H237" s="45">
        <v>21.212121212121211</v>
      </c>
    </row>
    <row r="238" spans="1:8" ht="17">
      <c r="A238" s="387"/>
      <c r="B238" s="381"/>
      <c r="C238" s="381"/>
      <c r="D238" s="39">
        <v>3</v>
      </c>
      <c r="E238" s="37" t="s">
        <v>1417</v>
      </c>
      <c r="F238" s="403"/>
      <c r="G238" s="41">
        <v>25</v>
      </c>
      <c r="H238" s="45">
        <v>18.939393939393938</v>
      </c>
    </row>
    <row r="239" spans="1:8" ht="17">
      <c r="A239" s="387"/>
      <c r="B239" s="381"/>
      <c r="C239" s="381"/>
      <c r="D239" s="39">
        <v>4</v>
      </c>
      <c r="E239" s="37" t="s">
        <v>748</v>
      </c>
      <c r="F239" s="403"/>
      <c r="G239" s="41">
        <v>63</v>
      </c>
      <c r="H239" s="45">
        <v>47.727272727272727</v>
      </c>
    </row>
    <row r="240" spans="1:8" ht="17">
      <c r="A240" s="387"/>
      <c r="B240" s="381"/>
      <c r="C240" s="381"/>
      <c r="D240" s="39">
        <v>5</v>
      </c>
      <c r="E240" s="37" t="s">
        <v>1563</v>
      </c>
      <c r="F240" s="403"/>
      <c r="G240" s="41">
        <v>12</v>
      </c>
      <c r="H240" s="45">
        <v>9.0909090909090917</v>
      </c>
    </row>
    <row r="241" spans="1:8" ht="17">
      <c r="A241" s="386" t="s">
        <v>2679</v>
      </c>
      <c r="B241" s="380" t="s">
        <v>2680</v>
      </c>
      <c r="C241" s="380" t="s">
        <v>2047</v>
      </c>
      <c r="D241" s="39"/>
      <c r="E241" s="37"/>
      <c r="F241" s="402"/>
      <c r="G241" s="126">
        <v>132</v>
      </c>
      <c r="H241" s="45"/>
    </row>
    <row r="242" spans="1:8" ht="17">
      <c r="A242" s="387"/>
      <c r="B242" s="381"/>
      <c r="C242" s="381"/>
      <c r="D242" s="39">
        <v>1</v>
      </c>
      <c r="E242" s="37" t="s">
        <v>1607</v>
      </c>
      <c r="F242" s="403"/>
      <c r="G242" s="41">
        <v>7</v>
      </c>
      <c r="H242" s="45">
        <v>5.3030303030303028</v>
      </c>
    </row>
    <row r="243" spans="1:8" ht="17">
      <c r="A243" s="387"/>
      <c r="B243" s="381"/>
      <c r="C243" s="381"/>
      <c r="D243" s="39">
        <v>2</v>
      </c>
      <c r="E243" s="37" t="s">
        <v>747</v>
      </c>
      <c r="F243" s="403"/>
      <c r="G243" s="41">
        <v>40</v>
      </c>
      <c r="H243" s="45">
        <v>30.303030303030305</v>
      </c>
    </row>
    <row r="244" spans="1:8" ht="17">
      <c r="A244" s="387"/>
      <c r="B244" s="381"/>
      <c r="C244" s="381"/>
      <c r="D244" s="39">
        <v>3</v>
      </c>
      <c r="E244" s="37" t="s">
        <v>1417</v>
      </c>
      <c r="F244" s="403"/>
      <c r="G244" s="41">
        <v>51</v>
      </c>
      <c r="H244" s="45">
        <v>38.636363636363633</v>
      </c>
    </row>
    <row r="245" spans="1:8" ht="17">
      <c r="A245" s="387"/>
      <c r="B245" s="381"/>
      <c r="C245" s="381"/>
      <c r="D245" s="39">
        <v>4</v>
      </c>
      <c r="E245" s="37" t="s">
        <v>748</v>
      </c>
      <c r="F245" s="403"/>
      <c r="G245" s="41">
        <v>31</v>
      </c>
      <c r="H245" s="45">
        <v>23.484848484848484</v>
      </c>
    </row>
    <row r="246" spans="1:8" ht="17">
      <c r="A246" s="387"/>
      <c r="B246" s="381"/>
      <c r="C246" s="381"/>
      <c r="D246" s="39">
        <v>5</v>
      </c>
      <c r="E246" s="37" t="s">
        <v>1563</v>
      </c>
      <c r="F246" s="403"/>
      <c r="G246" s="41">
        <v>3</v>
      </c>
      <c r="H246" s="45">
        <v>2.2727272727272729</v>
      </c>
    </row>
    <row r="247" spans="1:8" ht="17">
      <c r="A247" s="386" t="s">
        <v>2681</v>
      </c>
      <c r="B247" s="380" t="s">
        <v>2682</v>
      </c>
      <c r="C247" s="380" t="s">
        <v>2047</v>
      </c>
      <c r="D247" s="39"/>
      <c r="E247" s="37"/>
      <c r="F247" s="402"/>
      <c r="G247" s="126">
        <v>132</v>
      </c>
      <c r="H247" s="45"/>
    </row>
    <row r="248" spans="1:8" ht="17">
      <c r="A248" s="387"/>
      <c r="B248" s="381"/>
      <c r="C248" s="381"/>
      <c r="D248" s="39">
        <v>1</v>
      </c>
      <c r="E248" s="37" t="s">
        <v>1607</v>
      </c>
      <c r="F248" s="403"/>
      <c r="G248" s="41">
        <v>6</v>
      </c>
      <c r="H248" s="45">
        <v>4.5454545454545459</v>
      </c>
    </row>
    <row r="249" spans="1:8" ht="17">
      <c r="A249" s="387"/>
      <c r="B249" s="381"/>
      <c r="C249" s="381"/>
      <c r="D249" s="39">
        <v>2</v>
      </c>
      <c r="E249" s="37" t="s">
        <v>747</v>
      </c>
      <c r="F249" s="403"/>
      <c r="G249" s="41">
        <v>28</v>
      </c>
      <c r="H249" s="45">
        <v>21.212121212121211</v>
      </c>
    </row>
    <row r="250" spans="1:8" ht="17">
      <c r="A250" s="387"/>
      <c r="B250" s="381"/>
      <c r="C250" s="381"/>
      <c r="D250" s="39">
        <v>3</v>
      </c>
      <c r="E250" s="37" t="s">
        <v>1417</v>
      </c>
      <c r="F250" s="403"/>
      <c r="G250" s="41">
        <v>48</v>
      </c>
      <c r="H250" s="45">
        <v>36.363636363636367</v>
      </c>
    </row>
    <row r="251" spans="1:8" ht="17">
      <c r="A251" s="387"/>
      <c r="B251" s="381"/>
      <c r="C251" s="381"/>
      <c r="D251" s="39">
        <v>4</v>
      </c>
      <c r="E251" s="37" t="s">
        <v>748</v>
      </c>
      <c r="F251" s="403"/>
      <c r="G251" s="41">
        <v>44</v>
      </c>
      <c r="H251" s="45">
        <v>33.333333333333329</v>
      </c>
    </row>
    <row r="252" spans="1:8" ht="17">
      <c r="A252" s="387"/>
      <c r="B252" s="381"/>
      <c r="C252" s="381"/>
      <c r="D252" s="39">
        <v>5</v>
      </c>
      <c r="E252" s="37" t="s">
        <v>1563</v>
      </c>
      <c r="F252" s="403"/>
      <c r="G252" s="41">
        <v>6</v>
      </c>
      <c r="H252" s="45">
        <v>4.5454545454545459</v>
      </c>
    </row>
    <row r="253" spans="1:8" ht="17">
      <c r="A253" s="386" t="s">
        <v>2683</v>
      </c>
      <c r="B253" s="380" t="s">
        <v>2684</v>
      </c>
      <c r="C253" s="380" t="s">
        <v>2739</v>
      </c>
      <c r="D253" s="39"/>
      <c r="E253" s="37"/>
      <c r="F253" s="402"/>
      <c r="G253" s="126">
        <v>132</v>
      </c>
      <c r="H253" s="45"/>
    </row>
    <row r="254" spans="1:8" ht="17">
      <c r="A254" s="387"/>
      <c r="B254" s="381"/>
      <c r="C254" s="381"/>
      <c r="D254" s="39">
        <v>1</v>
      </c>
      <c r="E254" s="37" t="s">
        <v>1607</v>
      </c>
      <c r="F254" s="403"/>
      <c r="G254" s="41">
        <v>12</v>
      </c>
      <c r="H254" s="45">
        <v>9.0909090909090917</v>
      </c>
    </row>
    <row r="255" spans="1:8" ht="17">
      <c r="A255" s="387"/>
      <c r="B255" s="381"/>
      <c r="C255" s="381"/>
      <c r="D255" s="39">
        <v>2</v>
      </c>
      <c r="E255" s="37" t="s">
        <v>747</v>
      </c>
      <c r="F255" s="403"/>
      <c r="G255" s="41">
        <v>37</v>
      </c>
      <c r="H255" s="45">
        <v>28.030303030303028</v>
      </c>
    </row>
    <row r="256" spans="1:8" ht="17">
      <c r="A256" s="387"/>
      <c r="B256" s="381"/>
      <c r="C256" s="381"/>
      <c r="D256" s="39">
        <v>3</v>
      </c>
      <c r="E256" s="37" t="s">
        <v>1417</v>
      </c>
      <c r="F256" s="403"/>
      <c r="G256" s="41">
        <v>35</v>
      </c>
      <c r="H256" s="45">
        <v>26.515151515151516</v>
      </c>
    </row>
    <row r="257" spans="1:8" ht="17">
      <c r="A257" s="387"/>
      <c r="B257" s="381"/>
      <c r="C257" s="381"/>
      <c r="D257" s="39">
        <v>4</v>
      </c>
      <c r="E257" s="37" t="s">
        <v>748</v>
      </c>
      <c r="F257" s="403"/>
      <c r="G257" s="41">
        <v>41</v>
      </c>
      <c r="H257" s="45">
        <v>31.060606060606062</v>
      </c>
    </row>
    <row r="258" spans="1:8" ht="17">
      <c r="A258" s="387"/>
      <c r="B258" s="381"/>
      <c r="C258" s="381"/>
      <c r="D258" s="39">
        <v>5</v>
      </c>
      <c r="E258" s="37" t="s">
        <v>1563</v>
      </c>
      <c r="F258" s="403"/>
      <c r="G258" s="41">
        <v>7</v>
      </c>
      <c r="H258" s="45">
        <v>5.3030303030303028</v>
      </c>
    </row>
    <row r="259" spans="1:8" ht="17">
      <c r="A259" s="386" t="s">
        <v>2685</v>
      </c>
      <c r="B259" s="380" t="s">
        <v>2686</v>
      </c>
      <c r="C259" s="380" t="s">
        <v>2740</v>
      </c>
      <c r="D259" s="39"/>
      <c r="E259" s="37"/>
      <c r="F259" s="402"/>
      <c r="G259" s="126">
        <v>7</v>
      </c>
      <c r="H259" s="45"/>
    </row>
    <row r="260" spans="1:8" ht="17">
      <c r="A260" s="387"/>
      <c r="B260" s="381"/>
      <c r="C260" s="381"/>
      <c r="D260" s="39">
        <v>1</v>
      </c>
      <c r="E260" s="37" t="s">
        <v>1607</v>
      </c>
      <c r="F260" s="403"/>
      <c r="G260" s="41">
        <v>1</v>
      </c>
      <c r="H260" s="45">
        <v>14.285714285714285</v>
      </c>
    </row>
    <row r="261" spans="1:8" ht="17">
      <c r="A261" s="387"/>
      <c r="B261" s="381"/>
      <c r="C261" s="381"/>
      <c r="D261" s="39">
        <v>2</v>
      </c>
      <c r="E261" s="37" t="s">
        <v>747</v>
      </c>
      <c r="F261" s="403"/>
      <c r="G261" s="41">
        <v>3</v>
      </c>
      <c r="H261" s="45">
        <v>42.857142857142854</v>
      </c>
    </row>
    <row r="262" spans="1:8" ht="17">
      <c r="A262" s="387"/>
      <c r="B262" s="381"/>
      <c r="C262" s="381"/>
      <c r="D262" s="39">
        <v>3</v>
      </c>
      <c r="E262" s="37" t="s">
        <v>1417</v>
      </c>
      <c r="F262" s="403"/>
      <c r="G262" s="41">
        <v>1</v>
      </c>
      <c r="H262" s="45">
        <v>14.285714285714285</v>
      </c>
    </row>
    <row r="263" spans="1:8" ht="17">
      <c r="A263" s="387"/>
      <c r="B263" s="381"/>
      <c r="C263" s="381"/>
      <c r="D263" s="39">
        <v>4</v>
      </c>
      <c r="E263" s="37" t="s">
        <v>748</v>
      </c>
      <c r="F263" s="403"/>
      <c r="G263" s="41">
        <v>1</v>
      </c>
      <c r="H263" s="45">
        <v>14.285714285714285</v>
      </c>
    </row>
    <row r="264" spans="1:8" ht="17">
      <c r="A264" s="387"/>
      <c r="B264" s="381"/>
      <c r="C264" s="381"/>
      <c r="D264" s="39">
        <v>5</v>
      </c>
      <c r="E264" s="37" t="s">
        <v>1563</v>
      </c>
      <c r="F264" s="403"/>
      <c r="G264" s="41">
        <v>1</v>
      </c>
      <c r="H264" s="45">
        <v>14.285714285714285</v>
      </c>
    </row>
    <row r="265" spans="1:8" ht="17">
      <c r="A265" s="386" t="s">
        <v>2687</v>
      </c>
      <c r="B265" s="380" t="s">
        <v>2688</v>
      </c>
      <c r="C265" s="380" t="s">
        <v>2741</v>
      </c>
      <c r="D265" s="39"/>
      <c r="E265" s="37"/>
      <c r="F265" s="402"/>
      <c r="G265" s="126">
        <v>21</v>
      </c>
      <c r="H265" s="45"/>
    </row>
    <row r="266" spans="1:8" ht="17">
      <c r="A266" s="387"/>
      <c r="B266" s="381"/>
      <c r="C266" s="381"/>
      <c r="D266" s="39">
        <v>1</v>
      </c>
      <c r="E266" s="37" t="s">
        <v>1607</v>
      </c>
      <c r="F266" s="403"/>
      <c r="G266" s="41">
        <v>1</v>
      </c>
      <c r="H266" s="45">
        <v>4.7619047619047619</v>
      </c>
    </row>
    <row r="267" spans="1:8" ht="17">
      <c r="A267" s="387"/>
      <c r="B267" s="381"/>
      <c r="C267" s="381"/>
      <c r="D267" s="39">
        <v>2</v>
      </c>
      <c r="E267" s="37" t="s">
        <v>747</v>
      </c>
      <c r="F267" s="403"/>
      <c r="G267" s="41">
        <v>2</v>
      </c>
      <c r="H267" s="45">
        <v>9.5238095238095237</v>
      </c>
    </row>
    <row r="268" spans="1:8" ht="17">
      <c r="A268" s="387"/>
      <c r="B268" s="381"/>
      <c r="C268" s="381"/>
      <c r="D268" s="39">
        <v>3</v>
      </c>
      <c r="E268" s="37" t="s">
        <v>1417</v>
      </c>
      <c r="F268" s="403"/>
      <c r="G268" s="41">
        <v>11</v>
      </c>
      <c r="H268" s="45">
        <v>52.380952380952387</v>
      </c>
    </row>
    <row r="269" spans="1:8" ht="17">
      <c r="A269" s="387"/>
      <c r="B269" s="381"/>
      <c r="C269" s="381"/>
      <c r="D269" s="39">
        <v>4</v>
      </c>
      <c r="E269" s="37" t="s">
        <v>748</v>
      </c>
      <c r="F269" s="403"/>
      <c r="G269" s="41">
        <v>6</v>
      </c>
      <c r="H269" s="45">
        <v>28.571428571428569</v>
      </c>
    </row>
    <row r="270" spans="1:8" ht="17">
      <c r="A270" s="387"/>
      <c r="B270" s="381"/>
      <c r="C270" s="381"/>
      <c r="D270" s="39">
        <v>5</v>
      </c>
      <c r="E270" s="37" t="s">
        <v>1563</v>
      </c>
      <c r="F270" s="403"/>
      <c r="G270" s="41">
        <v>1</v>
      </c>
      <c r="H270" s="45">
        <v>4.7619047619047619</v>
      </c>
    </row>
    <row r="271" spans="1:8" ht="17">
      <c r="A271" s="386" t="s">
        <v>4124</v>
      </c>
      <c r="B271" s="380" t="s">
        <v>2689</v>
      </c>
      <c r="C271" s="380" t="s">
        <v>2739</v>
      </c>
      <c r="D271" s="39"/>
      <c r="E271" s="37"/>
      <c r="F271" s="402"/>
      <c r="G271" s="126">
        <v>132</v>
      </c>
      <c r="H271" s="45"/>
    </row>
    <row r="272" spans="1:8" ht="17">
      <c r="A272" s="387"/>
      <c r="B272" s="381"/>
      <c r="C272" s="381"/>
      <c r="D272" s="39">
        <v>1</v>
      </c>
      <c r="E272" s="37" t="s">
        <v>1607</v>
      </c>
      <c r="F272" s="403"/>
      <c r="G272" s="41">
        <v>20</v>
      </c>
      <c r="H272" s="45">
        <v>15.151515151515152</v>
      </c>
    </row>
    <row r="273" spans="1:8" ht="17">
      <c r="A273" s="387"/>
      <c r="B273" s="381"/>
      <c r="C273" s="381"/>
      <c r="D273" s="39">
        <v>2</v>
      </c>
      <c r="E273" s="37" t="s">
        <v>747</v>
      </c>
      <c r="F273" s="403"/>
      <c r="G273" s="41">
        <v>26</v>
      </c>
      <c r="H273" s="45">
        <v>19.696969696969695</v>
      </c>
    </row>
    <row r="274" spans="1:8" ht="17">
      <c r="A274" s="387"/>
      <c r="B274" s="381"/>
      <c r="C274" s="381"/>
      <c r="D274" s="39">
        <v>3</v>
      </c>
      <c r="E274" s="37" t="s">
        <v>1417</v>
      </c>
      <c r="F274" s="403"/>
      <c r="G274" s="41">
        <v>32</v>
      </c>
      <c r="H274" s="45">
        <v>24.242424242424242</v>
      </c>
    </row>
    <row r="275" spans="1:8" ht="17">
      <c r="A275" s="387"/>
      <c r="B275" s="381"/>
      <c r="C275" s="381"/>
      <c r="D275" s="39">
        <v>4</v>
      </c>
      <c r="E275" s="37" t="s">
        <v>748</v>
      </c>
      <c r="F275" s="403"/>
      <c r="G275" s="41">
        <v>47</v>
      </c>
      <c r="H275" s="45">
        <v>35.606060606060609</v>
      </c>
    </row>
    <row r="276" spans="1:8" ht="17">
      <c r="A276" s="387"/>
      <c r="B276" s="381"/>
      <c r="C276" s="381"/>
      <c r="D276" s="39">
        <v>5</v>
      </c>
      <c r="E276" s="37" t="s">
        <v>1563</v>
      </c>
      <c r="F276" s="403"/>
      <c r="G276" s="41">
        <v>7</v>
      </c>
      <c r="H276" s="45">
        <v>5.3030303030303028</v>
      </c>
    </row>
    <row r="277" spans="1:8" ht="17">
      <c r="A277" s="386" t="s">
        <v>2690</v>
      </c>
      <c r="B277" s="380" t="s">
        <v>2691</v>
      </c>
      <c r="C277" s="380" t="s">
        <v>2739</v>
      </c>
      <c r="D277" s="39"/>
      <c r="E277" s="37"/>
      <c r="F277" s="402"/>
      <c r="G277" s="126">
        <v>132</v>
      </c>
      <c r="H277" s="45"/>
    </row>
    <row r="278" spans="1:8" ht="17">
      <c r="A278" s="387"/>
      <c r="B278" s="381"/>
      <c r="C278" s="381"/>
      <c r="D278" s="39">
        <v>1</v>
      </c>
      <c r="E278" s="37" t="s">
        <v>1607</v>
      </c>
      <c r="F278" s="403"/>
      <c r="G278" s="41">
        <v>14</v>
      </c>
      <c r="H278" s="45">
        <v>10.606060606060606</v>
      </c>
    </row>
    <row r="279" spans="1:8" ht="17">
      <c r="A279" s="387"/>
      <c r="B279" s="381"/>
      <c r="C279" s="381"/>
      <c r="D279" s="39">
        <v>2</v>
      </c>
      <c r="E279" s="37" t="s">
        <v>747</v>
      </c>
      <c r="F279" s="403"/>
      <c r="G279" s="41">
        <v>20</v>
      </c>
      <c r="H279" s="45">
        <v>15.151515151515152</v>
      </c>
    </row>
    <row r="280" spans="1:8" ht="17">
      <c r="A280" s="387"/>
      <c r="B280" s="381"/>
      <c r="C280" s="381"/>
      <c r="D280" s="39">
        <v>3</v>
      </c>
      <c r="E280" s="37" t="s">
        <v>1417</v>
      </c>
      <c r="F280" s="403"/>
      <c r="G280" s="41">
        <v>35</v>
      </c>
      <c r="H280" s="45">
        <v>26.515151515151516</v>
      </c>
    </row>
    <row r="281" spans="1:8" ht="17">
      <c r="A281" s="387"/>
      <c r="B281" s="381"/>
      <c r="C281" s="381"/>
      <c r="D281" s="39">
        <v>4</v>
      </c>
      <c r="E281" s="37" t="s">
        <v>748</v>
      </c>
      <c r="F281" s="403"/>
      <c r="G281" s="41">
        <v>51</v>
      </c>
      <c r="H281" s="45">
        <v>38.636363636363633</v>
      </c>
    </row>
    <row r="282" spans="1:8" ht="17">
      <c r="A282" s="387"/>
      <c r="B282" s="381"/>
      <c r="C282" s="381"/>
      <c r="D282" s="39">
        <v>5</v>
      </c>
      <c r="E282" s="37" t="s">
        <v>1563</v>
      </c>
      <c r="F282" s="403"/>
      <c r="G282" s="41">
        <v>12</v>
      </c>
      <c r="H282" s="45">
        <v>9.0909090909090917</v>
      </c>
    </row>
    <row r="283" spans="1:8" ht="17">
      <c r="A283" s="386" t="s">
        <v>2742</v>
      </c>
      <c r="B283" s="380" t="s">
        <v>2692</v>
      </c>
      <c r="C283" s="380" t="s">
        <v>2047</v>
      </c>
      <c r="D283" s="39"/>
      <c r="E283" s="37"/>
      <c r="F283" s="402"/>
      <c r="G283" s="126">
        <v>132</v>
      </c>
      <c r="H283" s="45"/>
    </row>
    <row r="284" spans="1:8" ht="17">
      <c r="A284" s="387"/>
      <c r="B284" s="381"/>
      <c r="C284" s="381"/>
      <c r="D284" s="39">
        <v>1</v>
      </c>
      <c r="E284" s="37" t="s">
        <v>2693</v>
      </c>
      <c r="F284" s="403"/>
      <c r="G284" s="41">
        <v>28</v>
      </c>
      <c r="H284" s="45">
        <v>21.212121212121211</v>
      </c>
    </row>
    <row r="285" spans="1:8" ht="17">
      <c r="A285" s="388"/>
      <c r="B285" s="382"/>
      <c r="C285" s="382"/>
      <c r="D285" s="39">
        <v>2</v>
      </c>
      <c r="E285" s="37" t="s">
        <v>2694</v>
      </c>
      <c r="F285" s="404"/>
      <c r="G285" s="41">
        <v>104</v>
      </c>
      <c r="H285" s="45">
        <v>78.787878787878782</v>
      </c>
    </row>
    <row r="286" spans="1:8" ht="17">
      <c r="A286" s="386" t="s">
        <v>2695</v>
      </c>
      <c r="B286" s="380" t="s">
        <v>2696</v>
      </c>
      <c r="C286" s="380" t="s">
        <v>2047</v>
      </c>
      <c r="D286" s="39"/>
      <c r="E286" s="37"/>
      <c r="F286" s="402"/>
      <c r="G286" s="126">
        <v>132</v>
      </c>
      <c r="H286" s="45"/>
    </row>
    <row r="287" spans="1:8" ht="17">
      <c r="A287" s="387"/>
      <c r="B287" s="381"/>
      <c r="C287" s="381"/>
      <c r="D287" s="39">
        <v>1</v>
      </c>
      <c r="E287" s="37" t="s">
        <v>2693</v>
      </c>
      <c r="F287" s="403"/>
      <c r="G287" s="41">
        <v>11</v>
      </c>
      <c r="H287" s="45">
        <v>8.3333333333333321</v>
      </c>
    </row>
    <row r="288" spans="1:8" ht="17">
      <c r="A288" s="388"/>
      <c r="B288" s="382"/>
      <c r="C288" s="382"/>
      <c r="D288" s="39">
        <v>2</v>
      </c>
      <c r="E288" s="37" t="s">
        <v>2694</v>
      </c>
      <c r="F288" s="404"/>
      <c r="G288" s="41">
        <v>121</v>
      </c>
      <c r="H288" s="45">
        <v>91.666666666666657</v>
      </c>
    </row>
    <row r="289" spans="1:8" ht="17">
      <c r="A289" s="386" t="s">
        <v>2697</v>
      </c>
      <c r="B289" s="380" t="s">
        <v>2698</v>
      </c>
      <c r="C289" s="380" t="s">
        <v>2047</v>
      </c>
      <c r="D289" s="39"/>
      <c r="E289" s="37"/>
      <c r="F289" s="402"/>
      <c r="G289" s="126">
        <v>132</v>
      </c>
      <c r="H289" s="45"/>
    </row>
    <row r="290" spans="1:8" ht="17">
      <c r="A290" s="387"/>
      <c r="B290" s="381"/>
      <c r="C290" s="381"/>
      <c r="D290" s="39">
        <v>1</v>
      </c>
      <c r="E290" s="37" t="s">
        <v>2693</v>
      </c>
      <c r="F290" s="403"/>
      <c r="G290" s="41">
        <v>13</v>
      </c>
      <c r="H290" s="45">
        <v>9.8484848484848477</v>
      </c>
    </row>
    <row r="291" spans="1:8" ht="17">
      <c r="A291" s="388"/>
      <c r="B291" s="382"/>
      <c r="C291" s="382"/>
      <c r="D291" s="39">
        <v>2</v>
      </c>
      <c r="E291" s="37" t="s">
        <v>2694</v>
      </c>
      <c r="F291" s="404"/>
      <c r="G291" s="41">
        <v>119</v>
      </c>
      <c r="H291" s="45">
        <v>90.151515151515156</v>
      </c>
    </row>
    <row r="292" spans="1:8" ht="17">
      <c r="A292" s="386" t="s">
        <v>2699</v>
      </c>
      <c r="B292" s="380" t="s">
        <v>2700</v>
      </c>
      <c r="C292" s="380" t="s">
        <v>2047</v>
      </c>
      <c r="D292" s="39"/>
      <c r="E292" s="37"/>
      <c r="F292" s="402"/>
      <c r="G292" s="126">
        <v>132</v>
      </c>
      <c r="H292" s="45"/>
    </row>
    <row r="293" spans="1:8" ht="17">
      <c r="A293" s="387"/>
      <c r="B293" s="381"/>
      <c r="C293" s="381"/>
      <c r="D293" s="39">
        <v>1</v>
      </c>
      <c r="E293" s="37" t="s">
        <v>2693</v>
      </c>
      <c r="F293" s="403"/>
      <c r="G293" s="41">
        <v>25</v>
      </c>
      <c r="H293" s="45">
        <v>18.939393939393938</v>
      </c>
    </row>
    <row r="294" spans="1:8" ht="17">
      <c r="A294" s="388"/>
      <c r="B294" s="382"/>
      <c r="C294" s="382"/>
      <c r="D294" s="39">
        <v>2</v>
      </c>
      <c r="E294" s="37" t="s">
        <v>2694</v>
      </c>
      <c r="F294" s="404"/>
      <c r="G294" s="41">
        <v>107</v>
      </c>
      <c r="H294" s="45">
        <v>81.060606060606062</v>
      </c>
    </row>
    <row r="295" spans="1:8" ht="17">
      <c r="A295" s="386" t="s">
        <v>2701</v>
      </c>
      <c r="B295" s="380" t="s">
        <v>2702</v>
      </c>
      <c r="C295" s="380" t="s">
        <v>2047</v>
      </c>
      <c r="D295" s="39"/>
      <c r="E295" s="37"/>
      <c r="F295" s="402"/>
      <c r="G295" s="126">
        <v>132</v>
      </c>
      <c r="H295" s="45"/>
    </row>
    <row r="296" spans="1:8" ht="17">
      <c r="A296" s="387"/>
      <c r="B296" s="381"/>
      <c r="C296" s="381"/>
      <c r="D296" s="39">
        <v>1</v>
      </c>
      <c r="E296" s="37" t="s">
        <v>2693</v>
      </c>
      <c r="F296" s="403"/>
      <c r="G296" s="41">
        <v>14</v>
      </c>
      <c r="H296" s="45">
        <v>10.606060606060606</v>
      </c>
    </row>
    <row r="297" spans="1:8" ht="17">
      <c r="A297" s="388"/>
      <c r="B297" s="382"/>
      <c r="C297" s="382"/>
      <c r="D297" s="39">
        <v>2</v>
      </c>
      <c r="E297" s="37" t="s">
        <v>2694</v>
      </c>
      <c r="F297" s="404"/>
      <c r="G297" s="41">
        <v>118</v>
      </c>
      <c r="H297" s="45">
        <v>89.393939393939391</v>
      </c>
    </row>
    <row r="298" spans="1:8" ht="17">
      <c r="A298" s="386" t="s">
        <v>2703</v>
      </c>
      <c r="B298" s="380" t="s">
        <v>2704</v>
      </c>
      <c r="C298" s="380" t="s">
        <v>2047</v>
      </c>
      <c r="D298" s="39"/>
      <c r="E298" s="37"/>
      <c r="F298" s="402"/>
      <c r="G298" s="126">
        <v>132</v>
      </c>
      <c r="H298" s="45"/>
    </row>
    <row r="299" spans="1:8" ht="17">
      <c r="A299" s="387"/>
      <c r="B299" s="381"/>
      <c r="C299" s="381"/>
      <c r="D299" s="39">
        <v>1</v>
      </c>
      <c r="E299" s="37" t="s">
        <v>2693</v>
      </c>
      <c r="F299" s="403"/>
      <c r="G299" s="41">
        <v>21</v>
      </c>
      <c r="H299" s="45">
        <v>15.909090909090908</v>
      </c>
    </row>
    <row r="300" spans="1:8" ht="17">
      <c r="A300" s="388"/>
      <c r="B300" s="382"/>
      <c r="C300" s="382"/>
      <c r="D300" s="39">
        <v>2</v>
      </c>
      <c r="E300" s="37" t="s">
        <v>2694</v>
      </c>
      <c r="F300" s="404"/>
      <c r="G300" s="41">
        <v>111</v>
      </c>
      <c r="H300" s="45">
        <v>84.090909090909093</v>
      </c>
    </row>
    <row r="301" spans="1:8" ht="17">
      <c r="A301" s="386" t="s">
        <v>2705</v>
      </c>
      <c r="B301" s="380" t="s">
        <v>2706</v>
      </c>
      <c r="C301" s="380" t="s">
        <v>2047</v>
      </c>
      <c r="D301" s="39"/>
      <c r="E301" s="37"/>
      <c r="F301" s="402"/>
      <c r="G301" s="126">
        <v>132</v>
      </c>
      <c r="H301" s="45"/>
    </row>
    <row r="302" spans="1:8" ht="17">
      <c r="A302" s="387"/>
      <c r="B302" s="381"/>
      <c r="C302" s="381"/>
      <c r="D302" s="39">
        <v>1</v>
      </c>
      <c r="E302" s="37" t="s">
        <v>2693</v>
      </c>
      <c r="F302" s="403"/>
      <c r="G302" s="41">
        <v>2</v>
      </c>
      <c r="H302" s="45">
        <v>1.5151515151515151</v>
      </c>
    </row>
    <row r="303" spans="1:8" ht="17">
      <c r="A303" s="388"/>
      <c r="B303" s="382"/>
      <c r="C303" s="382"/>
      <c r="D303" s="39">
        <v>2</v>
      </c>
      <c r="E303" s="37" t="s">
        <v>2694</v>
      </c>
      <c r="F303" s="404"/>
      <c r="G303" s="41">
        <v>130</v>
      </c>
      <c r="H303" s="45">
        <v>98.484848484848484</v>
      </c>
    </row>
    <row r="304" spans="1:8" ht="17">
      <c r="A304" s="386" t="s">
        <v>2707</v>
      </c>
      <c r="B304" s="380" t="s">
        <v>2708</v>
      </c>
      <c r="C304" s="380" t="s">
        <v>2047</v>
      </c>
      <c r="D304" s="39"/>
      <c r="E304" s="37"/>
      <c r="F304" s="402"/>
      <c r="G304" s="126">
        <v>132</v>
      </c>
      <c r="H304" s="45"/>
    </row>
    <row r="305" spans="1:8" ht="17">
      <c r="A305" s="387"/>
      <c r="B305" s="381"/>
      <c r="C305" s="381"/>
      <c r="D305" s="39">
        <v>1</v>
      </c>
      <c r="E305" s="37" t="s">
        <v>2693</v>
      </c>
      <c r="F305" s="403"/>
      <c r="G305" s="41">
        <v>11</v>
      </c>
      <c r="H305" s="45">
        <v>8.3333333333333321</v>
      </c>
    </row>
    <row r="306" spans="1:8" ht="17">
      <c r="A306" s="388"/>
      <c r="B306" s="382"/>
      <c r="C306" s="382"/>
      <c r="D306" s="39">
        <v>2</v>
      </c>
      <c r="E306" s="37" t="s">
        <v>2694</v>
      </c>
      <c r="F306" s="404"/>
      <c r="G306" s="41">
        <v>121</v>
      </c>
      <c r="H306" s="45">
        <v>91.666666666666657</v>
      </c>
    </row>
    <row r="307" spans="1:8" ht="17">
      <c r="A307" s="386" t="s">
        <v>2709</v>
      </c>
      <c r="B307" s="380" t="s">
        <v>2710</v>
      </c>
      <c r="C307" s="380" t="s">
        <v>2047</v>
      </c>
      <c r="D307" s="39"/>
      <c r="E307" s="37"/>
      <c r="F307" s="402"/>
      <c r="G307" s="126">
        <v>132</v>
      </c>
      <c r="H307" s="45"/>
    </row>
    <row r="308" spans="1:8" ht="17">
      <c r="A308" s="387"/>
      <c r="B308" s="381"/>
      <c r="C308" s="381"/>
      <c r="D308" s="39">
        <v>1</v>
      </c>
      <c r="E308" s="37" t="s">
        <v>2693</v>
      </c>
      <c r="F308" s="403"/>
      <c r="G308" s="41">
        <v>14</v>
      </c>
      <c r="H308" s="45">
        <v>10.606060606060606</v>
      </c>
    </row>
    <row r="309" spans="1:8" ht="17">
      <c r="A309" s="388"/>
      <c r="B309" s="382"/>
      <c r="C309" s="382"/>
      <c r="D309" s="39">
        <v>2</v>
      </c>
      <c r="E309" s="37" t="s">
        <v>2694</v>
      </c>
      <c r="F309" s="404"/>
      <c r="G309" s="41">
        <v>118</v>
      </c>
      <c r="H309" s="45">
        <v>89.393939393939391</v>
      </c>
    </row>
    <row r="310" spans="1:8" ht="17">
      <c r="A310" s="386" t="s">
        <v>2711</v>
      </c>
      <c r="B310" s="380" t="s">
        <v>2712</v>
      </c>
      <c r="C310" s="380" t="s">
        <v>2047</v>
      </c>
      <c r="D310" s="39"/>
      <c r="E310" s="37"/>
      <c r="F310" s="402"/>
      <c r="G310" s="126" t="s">
        <v>2040</v>
      </c>
      <c r="H310" s="45"/>
    </row>
    <row r="311" spans="1:8" ht="17">
      <c r="A311" s="387"/>
      <c r="B311" s="381"/>
      <c r="C311" s="381"/>
      <c r="D311" s="39">
        <v>1</v>
      </c>
      <c r="E311" s="37" t="s">
        <v>2693</v>
      </c>
      <c r="F311" s="403"/>
      <c r="G311" s="41"/>
      <c r="H311" s="45" t="s">
        <v>2040</v>
      </c>
    </row>
    <row r="312" spans="1:8" ht="17">
      <c r="A312" s="388"/>
      <c r="B312" s="382"/>
      <c r="C312" s="382"/>
      <c r="D312" s="39">
        <v>2</v>
      </c>
      <c r="E312" s="37" t="s">
        <v>2694</v>
      </c>
      <c r="F312" s="404"/>
      <c r="G312" s="41"/>
      <c r="H312" s="45" t="s">
        <v>2040</v>
      </c>
    </row>
    <row r="313" spans="1:8" ht="17.5" thickBot="1">
      <c r="A313" s="47" t="s">
        <v>2713</v>
      </c>
      <c r="B313" s="48" t="s">
        <v>2714</v>
      </c>
      <c r="C313" s="48" t="s">
        <v>2743</v>
      </c>
      <c r="D313" s="49"/>
      <c r="E313" s="50"/>
      <c r="F313" s="50"/>
      <c r="G313" s="129" t="s">
        <v>2040</v>
      </c>
      <c r="H313" s="51"/>
    </row>
  </sheetData>
  <mergeCells count="164">
    <mergeCell ref="A307:A309"/>
    <mergeCell ref="B307:B309"/>
    <mergeCell ref="C307:C309"/>
    <mergeCell ref="F307:F309"/>
    <mergeCell ref="A310:A312"/>
    <mergeCell ref="B310:B312"/>
    <mergeCell ref="C310:C312"/>
    <mergeCell ref="F310:F312"/>
    <mergeCell ref="A301:A303"/>
    <mergeCell ref="B301:B303"/>
    <mergeCell ref="C301:C303"/>
    <mergeCell ref="F301:F303"/>
    <mergeCell ref="A304:A306"/>
    <mergeCell ref="B304:B306"/>
    <mergeCell ref="C304:C306"/>
    <mergeCell ref="F304:F306"/>
    <mergeCell ref="A295:A297"/>
    <mergeCell ref="B295:B297"/>
    <mergeCell ref="C295:C297"/>
    <mergeCell ref="F295:F297"/>
    <mergeCell ref="A298:A300"/>
    <mergeCell ref="B298:B300"/>
    <mergeCell ref="C298:C300"/>
    <mergeCell ref="F298:F300"/>
    <mergeCell ref="A289:A291"/>
    <mergeCell ref="B289:B291"/>
    <mergeCell ref="C289:C291"/>
    <mergeCell ref="F289:F291"/>
    <mergeCell ref="A292:A294"/>
    <mergeCell ref="B292:B294"/>
    <mergeCell ref="C292:C294"/>
    <mergeCell ref="F292:F294"/>
    <mergeCell ref="A283:A285"/>
    <mergeCell ref="B283:B285"/>
    <mergeCell ref="C283:C285"/>
    <mergeCell ref="F283:F285"/>
    <mergeCell ref="A286:A288"/>
    <mergeCell ref="B286:B288"/>
    <mergeCell ref="C286:C288"/>
    <mergeCell ref="F286:F288"/>
    <mergeCell ref="A271:A276"/>
    <mergeCell ref="B271:B276"/>
    <mergeCell ref="C271:C276"/>
    <mergeCell ref="F271:F276"/>
    <mergeCell ref="A277:A282"/>
    <mergeCell ref="B277:B282"/>
    <mergeCell ref="C277:C282"/>
    <mergeCell ref="F277:F282"/>
    <mergeCell ref="A259:A264"/>
    <mergeCell ref="B259:B264"/>
    <mergeCell ref="C259:C264"/>
    <mergeCell ref="F259:F264"/>
    <mergeCell ref="A265:A270"/>
    <mergeCell ref="B265:B270"/>
    <mergeCell ref="C265:C270"/>
    <mergeCell ref="F265:F270"/>
    <mergeCell ref="A247:A252"/>
    <mergeCell ref="B247:B252"/>
    <mergeCell ref="C247:C252"/>
    <mergeCell ref="F247:F252"/>
    <mergeCell ref="A253:A258"/>
    <mergeCell ref="B253:B258"/>
    <mergeCell ref="C253:C258"/>
    <mergeCell ref="F253:F258"/>
    <mergeCell ref="A235:A240"/>
    <mergeCell ref="B235:B240"/>
    <mergeCell ref="C235:C240"/>
    <mergeCell ref="F235:F240"/>
    <mergeCell ref="A241:A246"/>
    <mergeCell ref="B241:B246"/>
    <mergeCell ref="C241:C246"/>
    <mergeCell ref="F241:F246"/>
    <mergeCell ref="C223:C228"/>
    <mergeCell ref="F223:F228"/>
    <mergeCell ref="A229:A234"/>
    <mergeCell ref="B229:B234"/>
    <mergeCell ref="C229:C234"/>
    <mergeCell ref="F229:F234"/>
    <mergeCell ref="C115:C129"/>
    <mergeCell ref="F115:F129"/>
    <mergeCell ref="A99:A113"/>
    <mergeCell ref="B99:B113"/>
    <mergeCell ref="C99:C113"/>
    <mergeCell ref="F99:F113"/>
    <mergeCell ref="C202:C215"/>
    <mergeCell ref="F202:F215"/>
    <mergeCell ref="A217:A222"/>
    <mergeCell ref="B217:B222"/>
    <mergeCell ref="C217:C222"/>
    <mergeCell ref="F217:F222"/>
    <mergeCell ref="C164:C171"/>
    <mergeCell ref="F164:F171"/>
    <mergeCell ref="A173:A185"/>
    <mergeCell ref="B173:B185"/>
    <mergeCell ref="C173:C185"/>
    <mergeCell ref="F173:F185"/>
    <mergeCell ref="C150:C159"/>
    <mergeCell ref="F150:F159"/>
    <mergeCell ref="A161:A163"/>
    <mergeCell ref="B161:B163"/>
    <mergeCell ref="C161:C163"/>
    <mergeCell ref="F161:F163"/>
    <mergeCell ref="C131:C145"/>
    <mergeCell ref="F131:F145"/>
    <mergeCell ref="A147:A149"/>
    <mergeCell ref="B147:B149"/>
    <mergeCell ref="C147:C149"/>
    <mergeCell ref="F147:F149"/>
    <mergeCell ref="A22:A31"/>
    <mergeCell ref="B22:B31"/>
    <mergeCell ref="C22:C31"/>
    <mergeCell ref="F22:F31"/>
    <mergeCell ref="A32:A41"/>
    <mergeCell ref="B32:B41"/>
    <mergeCell ref="C32:C41"/>
    <mergeCell ref="F32:F41"/>
    <mergeCell ref="A42:A51"/>
    <mergeCell ref="B42:B51"/>
    <mergeCell ref="C42:C51"/>
    <mergeCell ref="F42:F51"/>
    <mergeCell ref="A52:A61"/>
    <mergeCell ref="B52:B61"/>
    <mergeCell ref="C52:C61"/>
    <mergeCell ref="F52:F61"/>
    <mergeCell ref="A62:A71"/>
    <mergeCell ref="B62:B71"/>
    <mergeCell ref="C62:C71"/>
    <mergeCell ref="F62:F71"/>
    <mergeCell ref="A93:A95"/>
    <mergeCell ref="B93:B95"/>
    <mergeCell ref="C93:C95"/>
    <mergeCell ref="F93:F95"/>
    <mergeCell ref="C72:C81"/>
    <mergeCell ref="F72:F81"/>
    <mergeCell ref="A82:A91"/>
    <mergeCell ref="B82:B91"/>
    <mergeCell ref="C82:C91"/>
    <mergeCell ref="F82:F91"/>
    <mergeCell ref="A72:A81"/>
    <mergeCell ref="B72:B81"/>
    <mergeCell ref="C12:C21"/>
    <mergeCell ref="F12:F21"/>
    <mergeCell ref="A2:A11"/>
    <mergeCell ref="B2:B11"/>
    <mergeCell ref="C2:C11"/>
    <mergeCell ref="F2:F11"/>
    <mergeCell ref="A12:A21"/>
    <mergeCell ref="B12:B21"/>
    <mergeCell ref="A223:A228"/>
    <mergeCell ref="B223:B228"/>
    <mergeCell ref="A202:A215"/>
    <mergeCell ref="B202:B215"/>
    <mergeCell ref="A187:A200"/>
    <mergeCell ref="B187:B200"/>
    <mergeCell ref="C187:C200"/>
    <mergeCell ref="F187:F200"/>
    <mergeCell ref="A164:A171"/>
    <mergeCell ref="B164:B171"/>
    <mergeCell ref="A150:A159"/>
    <mergeCell ref="B150:B159"/>
    <mergeCell ref="A131:A145"/>
    <mergeCell ref="B131:B145"/>
    <mergeCell ref="A115:A129"/>
    <mergeCell ref="B115:B129"/>
  </mergeCells>
  <phoneticPr fontId="8" type="noConversion"/>
  <pageMargins left="0.25" right="0.25" top="0.75" bottom="0.75" header="0.3" footer="0.3"/>
  <pageSetup paperSize="9" scale="7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theme="8"/>
    <pageSetUpPr fitToPage="1"/>
  </sheetPr>
  <dimension ref="A1:L403"/>
  <sheetViews>
    <sheetView showGridLines="0" zoomScaleNormal="100" workbookViewId="0">
      <pane ySplit="1" topLeftCell="A2" activePane="bottomLeft" state="frozen"/>
      <selection sqref="A1:XFD1"/>
      <selection pane="bottomLeft"/>
    </sheetView>
  </sheetViews>
  <sheetFormatPr defaultRowHeight="20.149999999999999" customHeight="1"/>
  <cols>
    <col min="1" max="1" width="16.08203125" style="19" bestFit="1" customWidth="1"/>
    <col min="2" max="2" width="56.58203125" style="19" bestFit="1" customWidth="1"/>
    <col min="3" max="3" width="23.5" style="19" customWidth="1"/>
    <col min="4" max="4" width="7.33203125" style="20" customWidth="1"/>
    <col min="5" max="5" width="53.75" style="19" customWidth="1"/>
    <col min="6" max="6" width="10.25" style="20" customWidth="1"/>
    <col min="7" max="7" width="9" style="24"/>
    <col min="8" max="8" width="9" style="28"/>
  </cols>
  <sheetData>
    <row r="1" spans="1:12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44" t="s">
        <v>417</v>
      </c>
    </row>
    <row r="2" spans="1:12" ht="16.5" customHeight="1">
      <c r="A2" s="386" t="s">
        <v>2744</v>
      </c>
      <c r="B2" s="380" t="s">
        <v>2588</v>
      </c>
      <c r="C2" s="380" t="s">
        <v>2822</v>
      </c>
      <c r="D2" s="39"/>
      <c r="E2" s="37"/>
      <c r="F2" s="402"/>
      <c r="G2" s="126">
        <v>1218</v>
      </c>
      <c r="H2" s="45"/>
      <c r="I2" s="165"/>
      <c r="J2" s="165"/>
      <c r="K2" s="165"/>
      <c r="L2" s="167"/>
    </row>
    <row r="3" spans="1:12" ht="17">
      <c r="A3" s="387"/>
      <c r="B3" s="381"/>
      <c r="C3" s="381"/>
      <c r="D3" s="39">
        <v>1</v>
      </c>
      <c r="E3" s="37" t="s">
        <v>2589</v>
      </c>
      <c r="F3" s="403"/>
      <c r="G3" s="41">
        <v>232</v>
      </c>
      <c r="H3" s="45">
        <v>19.047619047619047</v>
      </c>
      <c r="I3" s="165"/>
      <c r="J3" s="165"/>
      <c r="K3" s="165"/>
      <c r="L3" s="167"/>
    </row>
    <row r="4" spans="1:12" ht="17">
      <c r="A4" s="387"/>
      <c r="B4" s="381"/>
      <c r="C4" s="381"/>
      <c r="D4" s="39">
        <v>2</v>
      </c>
      <c r="E4" s="37" t="s">
        <v>2590</v>
      </c>
      <c r="F4" s="403"/>
      <c r="G4" s="41">
        <v>13</v>
      </c>
      <c r="H4" s="45">
        <v>1.0673234811165846</v>
      </c>
      <c r="I4" s="165"/>
      <c r="J4" s="165"/>
      <c r="K4" s="165"/>
      <c r="L4" s="167"/>
    </row>
    <row r="5" spans="1:12" ht="17">
      <c r="A5" s="387"/>
      <c r="B5" s="381"/>
      <c r="C5" s="381"/>
      <c r="D5" s="39">
        <v>3</v>
      </c>
      <c r="E5" s="37" t="s">
        <v>2591</v>
      </c>
      <c r="F5" s="403"/>
      <c r="G5" s="41">
        <v>423</v>
      </c>
      <c r="H5" s="45">
        <v>34.729064039408868</v>
      </c>
      <c r="I5" s="165"/>
      <c r="J5" s="165"/>
      <c r="K5" s="165"/>
      <c r="L5" s="167"/>
    </row>
    <row r="6" spans="1:12" ht="17">
      <c r="A6" s="387"/>
      <c r="B6" s="381"/>
      <c r="C6" s="381"/>
      <c r="D6" s="39">
        <v>4</v>
      </c>
      <c r="E6" s="37" t="s">
        <v>2592</v>
      </c>
      <c r="F6" s="403"/>
      <c r="G6" s="41">
        <v>310</v>
      </c>
      <c r="H6" s="45">
        <v>25.451559934318556</v>
      </c>
      <c r="I6" s="165"/>
      <c r="J6" s="165"/>
      <c r="K6" s="165"/>
      <c r="L6" s="167"/>
    </row>
    <row r="7" spans="1:12" ht="17">
      <c r="A7" s="387"/>
      <c r="B7" s="381"/>
      <c r="C7" s="381"/>
      <c r="D7" s="39">
        <v>5</v>
      </c>
      <c r="E7" s="37" t="s">
        <v>2593</v>
      </c>
      <c r="F7" s="403"/>
      <c r="G7" s="41">
        <v>87</v>
      </c>
      <c r="H7" s="45">
        <v>7.1428571428571423</v>
      </c>
      <c r="I7" s="165"/>
      <c r="J7" s="165"/>
      <c r="K7" s="165"/>
      <c r="L7" s="167"/>
    </row>
    <row r="8" spans="1:12" ht="17">
      <c r="A8" s="387"/>
      <c r="B8" s="381"/>
      <c r="C8" s="381"/>
      <c r="D8" s="39">
        <v>6</v>
      </c>
      <c r="E8" s="37" t="s">
        <v>2594</v>
      </c>
      <c r="F8" s="403"/>
      <c r="G8" s="41">
        <v>138</v>
      </c>
      <c r="H8" s="45">
        <v>11.330049261083744</v>
      </c>
      <c r="I8" s="165"/>
      <c r="J8" s="165"/>
      <c r="K8" s="165"/>
      <c r="L8" s="167"/>
    </row>
    <row r="9" spans="1:12" ht="17">
      <c r="A9" s="387"/>
      <c r="B9" s="381"/>
      <c r="C9" s="381"/>
      <c r="D9" s="39">
        <v>7</v>
      </c>
      <c r="E9" s="37" t="s">
        <v>2595</v>
      </c>
      <c r="F9" s="403"/>
      <c r="G9" s="41">
        <v>6</v>
      </c>
      <c r="H9" s="45">
        <v>0.49261083743842365</v>
      </c>
      <c r="I9" s="165"/>
      <c r="J9" s="165"/>
      <c r="K9" s="165"/>
      <c r="L9" s="167"/>
    </row>
    <row r="10" spans="1:12" ht="17">
      <c r="A10" s="387"/>
      <c r="B10" s="381"/>
      <c r="C10" s="381"/>
      <c r="D10" s="39">
        <v>8</v>
      </c>
      <c r="E10" s="37" t="s">
        <v>2596</v>
      </c>
      <c r="F10" s="403"/>
      <c r="G10" s="41">
        <v>3</v>
      </c>
      <c r="H10" s="45">
        <v>0.24630541871921183</v>
      </c>
      <c r="I10" s="165"/>
      <c r="J10" s="165"/>
      <c r="K10" s="165"/>
      <c r="L10" s="167"/>
    </row>
    <row r="11" spans="1:12" ht="16.5" customHeight="1">
      <c r="A11" s="388"/>
      <c r="B11" s="382"/>
      <c r="C11" s="382"/>
      <c r="D11" s="39">
        <v>9</v>
      </c>
      <c r="E11" s="37" t="s">
        <v>326</v>
      </c>
      <c r="F11" s="404"/>
      <c r="G11" s="41">
        <v>6</v>
      </c>
      <c r="H11" s="45">
        <v>0.49261083743842365</v>
      </c>
      <c r="I11" s="165"/>
      <c r="J11" s="165"/>
      <c r="K11" s="165"/>
      <c r="L11" s="167"/>
    </row>
    <row r="12" spans="1:12" ht="17">
      <c r="A12" s="386" t="s">
        <v>2745</v>
      </c>
      <c r="B12" s="380" t="s">
        <v>2598</v>
      </c>
      <c r="C12" s="380" t="s">
        <v>2822</v>
      </c>
      <c r="D12" s="39"/>
      <c r="E12" s="37"/>
      <c r="F12" s="402"/>
      <c r="G12" s="126">
        <v>520</v>
      </c>
      <c r="H12" s="45"/>
      <c r="I12" s="165"/>
      <c r="J12" s="165"/>
      <c r="K12" s="165"/>
      <c r="L12" s="167"/>
    </row>
    <row r="13" spans="1:12" ht="17">
      <c r="A13" s="387"/>
      <c r="B13" s="381"/>
      <c r="C13" s="381"/>
      <c r="D13" s="39">
        <v>1</v>
      </c>
      <c r="E13" s="37" t="s">
        <v>2589</v>
      </c>
      <c r="F13" s="403"/>
      <c r="G13" s="41"/>
      <c r="H13" s="45" t="s">
        <v>2040</v>
      </c>
      <c r="I13" s="165"/>
      <c r="J13" s="165"/>
      <c r="K13" s="165"/>
      <c r="L13" s="167"/>
    </row>
    <row r="14" spans="1:12" ht="17">
      <c r="A14" s="387"/>
      <c r="B14" s="381"/>
      <c r="C14" s="381"/>
      <c r="D14" s="39">
        <v>2</v>
      </c>
      <c r="E14" s="37" t="s">
        <v>2590</v>
      </c>
      <c r="F14" s="403"/>
      <c r="G14" s="41">
        <v>3</v>
      </c>
      <c r="H14" s="45">
        <v>0.57692307692307687</v>
      </c>
      <c r="I14" s="165"/>
      <c r="J14" s="165"/>
      <c r="K14" s="165"/>
      <c r="L14" s="167"/>
    </row>
    <row r="15" spans="1:12" ht="17">
      <c r="A15" s="387"/>
      <c r="B15" s="381"/>
      <c r="C15" s="381"/>
      <c r="D15" s="39">
        <v>3</v>
      </c>
      <c r="E15" s="37" t="s">
        <v>2591</v>
      </c>
      <c r="F15" s="403"/>
      <c r="G15" s="41">
        <v>86</v>
      </c>
      <c r="H15" s="45">
        <v>16.538461538461537</v>
      </c>
      <c r="I15" s="165"/>
      <c r="J15" s="165"/>
      <c r="K15" s="165"/>
      <c r="L15" s="167"/>
    </row>
    <row r="16" spans="1:12" ht="17">
      <c r="A16" s="387"/>
      <c r="B16" s="381"/>
      <c r="C16" s="381"/>
      <c r="D16" s="39">
        <v>4</v>
      </c>
      <c r="E16" s="37" t="s">
        <v>2592</v>
      </c>
      <c r="F16" s="403"/>
      <c r="G16" s="41">
        <v>144</v>
      </c>
      <c r="H16" s="45">
        <v>27.69230769230769</v>
      </c>
      <c r="I16" s="165"/>
      <c r="J16" s="165"/>
      <c r="K16" s="165"/>
      <c r="L16" s="167"/>
    </row>
    <row r="17" spans="1:12" ht="17">
      <c r="A17" s="387"/>
      <c r="B17" s="381"/>
      <c r="C17" s="381"/>
      <c r="D17" s="39">
        <v>5</v>
      </c>
      <c r="E17" s="37" t="s">
        <v>2593</v>
      </c>
      <c r="F17" s="403"/>
      <c r="G17" s="41">
        <v>102</v>
      </c>
      <c r="H17" s="45">
        <v>19.615384615384613</v>
      </c>
      <c r="I17" s="165"/>
      <c r="J17" s="165"/>
      <c r="K17" s="165"/>
      <c r="L17" s="167"/>
    </row>
    <row r="18" spans="1:12" ht="17">
      <c r="A18" s="387"/>
      <c r="B18" s="381"/>
      <c r="C18" s="381"/>
      <c r="D18" s="39">
        <v>6</v>
      </c>
      <c r="E18" s="37" t="s">
        <v>2594</v>
      </c>
      <c r="F18" s="403"/>
      <c r="G18" s="41">
        <v>145</v>
      </c>
      <c r="H18" s="45">
        <v>27.884615384615383</v>
      </c>
      <c r="I18" s="165"/>
      <c r="J18" s="165"/>
      <c r="K18" s="165"/>
      <c r="L18" s="167"/>
    </row>
    <row r="19" spans="1:12" ht="17">
      <c r="A19" s="387"/>
      <c r="B19" s="381"/>
      <c r="C19" s="381"/>
      <c r="D19" s="39">
        <v>7</v>
      </c>
      <c r="E19" s="37" t="s">
        <v>2595</v>
      </c>
      <c r="F19" s="403"/>
      <c r="G19" s="41">
        <v>28</v>
      </c>
      <c r="H19" s="45">
        <v>5.3846153846153841</v>
      </c>
      <c r="I19" s="165"/>
      <c r="J19" s="165"/>
      <c r="K19" s="165"/>
      <c r="L19" s="167"/>
    </row>
    <row r="20" spans="1:12" ht="17">
      <c r="A20" s="387"/>
      <c r="B20" s="381"/>
      <c r="C20" s="381"/>
      <c r="D20" s="39">
        <v>8</v>
      </c>
      <c r="E20" s="37" t="s">
        <v>2596</v>
      </c>
      <c r="F20" s="403"/>
      <c r="G20" s="41">
        <v>9</v>
      </c>
      <c r="H20" s="45">
        <v>1.7307692307692306</v>
      </c>
      <c r="I20" s="165"/>
      <c r="J20" s="165"/>
      <c r="K20" s="165"/>
      <c r="L20" s="167"/>
    </row>
    <row r="21" spans="1:12" ht="17">
      <c r="A21" s="388"/>
      <c r="B21" s="382"/>
      <c r="C21" s="382"/>
      <c r="D21" s="39">
        <v>9</v>
      </c>
      <c r="E21" s="37" t="s">
        <v>326</v>
      </c>
      <c r="F21" s="404"/>
      <c r="G21" s="41">
        <v>3</v>
      </c>
      <c r="H21" s="45">
        <v>0.57692307692307687</v>
      </c>
      <c r="I21" s="165"/>
      <c r="J21" s="165"/>
      <c r="K21" s="165"/>
      <c r="L21" s="167"/>
    </row>
    <row r="22" spans="1:12" ht="17">
      <c r="A22" s="386" t="s">
        <v>2746</v>
      </c>
      <c r="B22" s="380" t="s">
        <v>2600</v>
      </c>
      <c r="C22" s="380" t="s">
        <v>2822</v>
      </c>
      <c r="D22" s="39"/>
      <c r="E22" s="37"/>
      <c r="F22" s="402"/>
      <c r="G22" s="126">
        <v>69</v>
      </c>
      <c r="H22" s="45"/>
      <c r="I22" s="165"/>
      <c r="J22" s="165"/>
      <c r="K22" s="165"/>
      <c r="L22" s="167"/>
    </row>
    <row r="23" spans="1:12" ht="17">
      <c r="A23" s="387"/>
      <c r="B23" s="381"/>
      <c r="C23" s="381"/>
      <c r="D23" s="39">
        <v>1</v>
      </c>
      <c r="E23" s="37" t="s">
        <v>2589</v>
      </c>
      <c r="F23" s="403"/>
      <c r="G23" s="41"/>
      <c r="H23" s="45" t="s">
        <v>2040</v>
      </c>
      <c r="I23" s="165"/>
      <c r="J23" s="165"/>
      <c r="K23" s="165"/>
      <c r="L23" s="167"/>
    </row>
    <row r="24" spans="1:12" ht="17">
      <c r="A24" s="387"/>
      <c r="B24" s="381"/>
      <c r="C24" s="381"/>
      <c r="D24" s="39">
        <v>2</v>
      </c>
      <c r="E24" s="37" t="s">
        <v>2590</v>
      </c>
      <c r="F24" s="403"/>
      <c r="G24" s="41"/>
      <c r="H24" s="45" t="s">
        <v>2040</v>
      </c>
      <c r="I24" s="165"/>
      <c r="J24" s="165"/>
      <c r="K24" s="165"/>
      <c r="L24" s="165"/>
    </row>
    <row r="25" spans="1:12" ht="17">
      <c r="A25" s="387"/>
      <c r="B25" s="381"/>
      <c r="C25" s="381"/>
      <c r="D25" s="39">
        <v>3</v>
      </c>
      <c r="E25" s="37" t="s">
        <v>2591</v>
      </c>
      <c r="F25" s="403"/>
      <c r="G25" s="41">
        <v>1</v>
      </c>
      <c r="H25" s="45">
        <v>1.4492753623188408</v>
      </c>
      <c r="I25" s="165"/>
      <c r="J25" s="165"/>
      <c r="K25" s="165"/>
      <c r="L25" s="165"/>
    </row>
    <row r="26" spans="1:12" ht="17">
      <c r="A26" s="387"/>
      <c r="B26" s="381"/>
      <c r="C26" s="381"/>
      <c r="D26" s="39">
        <v>4</v>
      </c>
      <c r="E26" s="37" t="s">
        <v>2592</v>
      </c>
      <c r="F26" s="403"/>
      <c r="G26" s="41">
        <v>12</v>
      </c>
      <c r="H26" s="45">
        <v>17.39130434782609</v>
      </c>
      <c r="I26" s="165"/>
      <c r="J26" s="165"/>
      <c r="K26" s="165"/>
      <c r="L26" s="165"/>
    </row>
    <row r="27" spans="1:12" ht="17">
      <c r="A27" s="387"/>
      <c r="B27" s="381"/>
      <c r="C27" s="381"/>
      <c r="D27" s="39">
        <v>5</v>
      </c>
      <c r="E27" s="37" t="s">
        <v>2593</v>
      </c>
      <c r="F27" s="403"/>
      <c r="G27" s="41">
        <v>24</v>
      </c>
      <c r="H27" s="45">
        <v>34.782608695652179</v>
      </c>
    </row>
    <row r="28" spans="1:12" ht="17">
      <c r="A28" s="387"/>
      <c r="B28" s="381"/>
      <c r="C28" s="381"/>
      <c r="D28" s="39">
        <v>6</v>
      </c>
      <c r="E28" s="37" t="s">
        <v>2594</v>
      </c>
      <c r="F28" s="403"/>
      <c r="G28" s="41">
        <v>17</v>
      </c>
      <c r="H28" s="45">
        <v>24.637681159420293</v>
      </c>
    </row>
    <row r="29" spans="1:12" ht="17">
      <c r="A29" s="387"/>
      <c r="B29" s="381"/>
      <c r="C29" s="381"/>
      <c r="D29" s="39">
        <v>7</v>
      </c>
      <c r="E29" s="37" t="s">
        <v>2595</v>
      </c>
      <c r="F29" s="403"/>
      <c r="G29" s="41">
        <v>11</v>
      </c>
      <c r="H29" s="45">
        <v>15.942028985507248</v>
      </c>
    </row>
    <row r="30" spans="1:12" ht="17">
      <c r="A30" s="387"/>
      <c r="B30" s="381"/>
      <c r="C30" s="381"/>
      <c r="D30" s="39">
        <v>8</v>
      </c>
      <c r="E30" s="37" t="s">
        <v>2596</v>
      </c>
      <c r="F30" s="403"/>
      <c r="G30" s="41">
        <v>4</v>
      </c>
      <c r="H30" s="45">
        <v>5.7971014492753632</v>
      </c>
    </row>
    <row r="31" spans="1:12" ht="17">
      <c r="A31" s="388"/>
      <c r="B31" s="382"/>
      <c r="C31" s="382"/>
      <c r="D31" s="39">
        <v>9</v>
      </c>
      <c r="E31" s="37" t="s">
        <v>326</v>
      </c>
      <c r="F31" s="404"/>
      <c r="G31" s="41"/>
      <c r="H31" s="45" t="s">
        <v>2040</v>
      </c>
    </row>
    <row r="32" spans="1:12" ht="17">
      <c r="A32" s="386" t="s">
        <v>2747</v>
      </c>
      <c r="B32" s="380" t="s">
        <v>2602</v>
      </c>
      <c r="C32" s="380" t="s">
        <v>2822</v>
      </c>
      <c r="D32" s="39"/>
      <c r="E32" s="37"/>
      <c r="F32" s="402"/>
      <c r="G32" s="126">
        <v>6</v>
      </c>
      <c r="H32" s="45"/>
    </row>
    <row r="33" spans="1:8" ht="17">
      <c r="A33" s="387"/>
      <c r="B33" s="381"/>
      <c r="C33" s="381"/>
      <c r="D33" s="39">
        <v>1</v>
      </c>
      <c r="E33" s="37" t="s">
        <v>2589</v>
      </c>
      <c r="F33" s="403"/>
      <c r="G33" s="41"/>
      <c r="H33" s="45" t="s">
        <v>2040</v>
      </c>
    </row>
    <row r="34" spans="1:8" ht="17">
      <c r="A34" s="387"/>
      <c r="B34" s="381"/>
      <c r="C34" s="381"/>
      <c r="D34" s="39">
        <v>2</v>
      </c>
      <c r="E34" s="37" t="s">
        <v>2590</v>
      </c>
      <c r="F34" s="403"/>
      <c r="G34" s="41"/>
      <c r="H34" s="45" t="s">
        <v>2040</v>
      </c>
    </row>
    <row r="35" spans="1:8" ht="17">
      <c r="A35" s="387"/>
      <c r="B35" s="381"/>
      <c r="C35" s="381"/>
      <c r="D35" s="39">
        <v>3</v>
      </c>
      <c r="E35" s="37" t="s">
        <v>2591</v>
      </c>
      <c r="F35" s="403"/>
      <c r="G35" s="41"/>
      <c r="H35" s="45" t="s">
        <v>2040</v>
      </c>
    </row>
    <row r="36" spans="1:8" ht="17">
      <c r="A36" s="387"/>
      <c r="B36" s="381"/>
      <c r="C36" s="381"/>
      <c r="D36" s="39">
        <v>4</v>
      </c>
      <c r="E36" s="37" t="s">
        <v>2592</v>
      </c>
      <c r="F36" s="403"/>
      <c r="G36" s="41"/>
      <c r="H36" s="45" t="s">
        <v>2040</v>
      </c>
    </row>
    <row r="37" spans="1:8" ht="17">
      <c r="A37" s="387"/>
      <c r="B37" s="381"/>
      <c r="C37" s="381"/>
      <c r="D37" s="39">
        <v>5</v>
      </c>
      <c r="E37" s="37" t="s">
        <v>2593</v>
      </c>
      <c r="F37" s="403"/>
      <c r="G37" s="41"/>
      <c r="H37" s="45" t="s">
        <v>2040</v>
      </c>
    </row>
    <row r="38" spans="1:8" ht="17">
      <c r="A38" s="387"/>
      <c r="B38" s="381"/>
      <c r="C38" s="381"/>
      <c r="D38" s="39">
        <v>6</v>
      </c>
      <c r="E38" s="37" t="s">
        <v>2594</v>
      </c>
      <c r="F38" s="403"/>
      <c r="G38" s="41">
        <v>3</v>
      </c>
      <c r="H38" s="45">
        <v>50</v>
      </c>
    </row>
    <row r="39" spans="1:8" ht="17">
      <c r="A39" s="387"/>
      <c r="B39" s="381"/>
      <c r="C39" s="381"/>
      <c r="D39" s="39">
        <v>7</v>
      </c>
      <c r="E39" s="37" t="s">
        <v>2595</v>
      </c>
      <c r="F39" s="403"/>
      <c r="G39" s="41">
        <v>2</v>
      </c>
      <c r="H39" s="45">
        <v>33.333333333333336</v>
      </c>
    </row>
    <row r="40" spans="1:8" ht="17">
      <c r="A40" s="387"/>
      <c r="B40" s="381"/>
      <c r="C40" s="381"/>
      <c r="D40" s="39">
        <v>8</v>
      </c>
      <c r="E40" s="37" t="s">
        <v>2596</v>
      </c>
      <c r="F40" s="403"/>
      <c r="G40" s="41">
        <v>1</v>
      </c>
      <c r="H40" s="45">
        <v>16.666666666666668</v>
      </c>
    </row>
    <row r="41" spans="1:8" ht="17">
      <c r="A41" s="388"/>
      <c r="B41" s="382"/>
      <c r="C41" s="382"/>
      <c r="D41" s="39">
        <v>9</v>
      </c>
      <c r="E41" s="37" t="s">
        <v>326</v>
      </c>
      <c r="F41" s="404"/>
      <c r="G41" s="41"/>
      <c r="H41" s="45" t="s">
        <v>2040</v>
      </c>
    </row>
    <row r="42" spans="1:8" ht="17">
      <c r="A42" s="386" t="s">
        <v>2748</v>
      </c>
      <c r="B42" s="380" t="s">
        <v>2604</v>
      </c>
      <c r="C42" s="380" t="s">
        <v>2822</v>
      </c>
      <c r="D42" s="39"/>
      <c r="E42" s="37"/>
      <c r="F42" s="402"/>
      <c r="G42" s="126" t="s">
        <v>577</v>
      </c>
      <c r="H42" s="45"/>
    </row>
    <row r="43" spans="1:8" ht="17">
      <c r="A43" s="387"/>
      <c r="B43" s="381"/>
      <c r="C43" s="381"/>
      <c r="D43" s="39">
        <v>1</v>
      </c>
      <c r="E43" s="37" t="s">
        <v>2589</v>
      </c>
      <c r="F43" s="403"/>
      <c r="G43" s="41"/>
      <c r="H43" s="45" t="s">
        <v>2040</v>
      </c>
    </row>
    <row r="44" spans="1:8" ht="17">
      <c r="A44" s="387"/>
      <c r="B44" s="381"/>
      <c r="C44" s="381"/>
      <c r="D44" s="39">
        <v>2</v>
      </c>
      <c r="E44" s="37" t="s">
        <v>2590</v>
      </c>
      <c r="F44" s="403"/>
      <c r="G44" s="41"/>
      <c r="H44" s="45" t="s">
        <v>2040</v>
      </c>
    </row>
    <row r="45" spans="1:8" ht="17">
      <c r="A45" s="387"/>
      <c r="B45" s="381"/>
      <c r="C45" s="381"/>
      <c r="D45" s="39">
        <v>3</v>
      </c>
      <c r="E45" s="37" t="s">
        <v>2591</v>
      </c>
      <c r="F45" s="403"/>
      <c r="G45" s="41"/>
      <c r="H45" s="45" t="s">
        <v>2040</v>
      </c>
    </row>
    <row r="46" spans="1:8" ht="17">
      <c r="A46" s="387"/>
      <c r="B46" s="381"/>
      <c r="C46" s="381"/>
      <c r="D46" s="39">
        <v>4</v>
      </c>
      <c r="E46" s="37" t="s">
        <v>2592</v>
      </c>
      <c r="F46" s="403"/>
      <c r="G46" s="41"/>
      <c r="H46" s="45" t="s">
        <v>2040</v>
      </c>
    </row>
    <row r="47" spans="1:8" ht="17">
      <c r="A47" s="387"/>
      <c r="B47" s="381"/>
      <c r="C47" s="381"/>
      <c r="D47" s="39">
        <v>5</v>
      </c>
      <c r="E47" s="37" t="s">
        <v>2593</v>
      </c>
      <c r="F47" s="403"/>
      <c r="G47" s="41"/>
      <c r="H47" s="45" t="s">
        <v>2040</v>
      </c>
    </row>
    <row r="48" spans="1:8" ht="17">
      <c r="A48" s="387"/>
      <c r="B48" s="381"/>
      <c r="C48" s="381"/>
      <c r="D48" s="39">
        <v>6</v>
      </c>
      <c r="E48" s="37" t="s">
        <v>2594</v>
      </c>
      <c r="F48" s="403"/>
      <c r="G48" s="41"/>
      <c r="H48" s="45" t="s">
        <v>2040</v>
      </c>
    </row>
    <row r="49" spans="1:8" ht="17">
      <c r="A49" s="387"/>
      <c r="B49" s="381"/>
      <c r="C49" s="381"/>
      <c r="D49" s="39">
        <v>7</v>
      </c>
      <c r="E49" s="37" t="s">
        <v>2595</v>
      </c>
      <c r="F49" s="403"/>
      <c r="G49" s="41"/>
      <c r="H49" s="45" t="s">
        <v>2040</v>
      </c>
    </row>
    <row r="50" spans="1:8" ht="17">
      <c r="A50" s="387"/>
      <c r="B50" s="381"/>
      <c r="C50" s="381"/>
      <c r="D50" s="39">
        <v>8</v>
      </c>
      <c r="E50" s="37" t="s">
        <v>2596</v>
      </c>
      <c r="F50" s="403"/>
      <c r="G50" s="41"/>
      <c r="H50" s="45" t="s">
        <v>2040</v>
      </c>
    </row>
    <row r="51" spans="1:8" ht="17">
      <c r="A51" s="388"/>
      <c r="B51" s="382"/>
      <c r="C51" s="382"/>
      <c r="D51" s="39">
        <v>9</v>
      </c>
      <c r="E51" s="37" t="s">
        <v>326</v>
      </c>
      <c r="F51" s="404"/>
      <c r="G51" s="41"/>
      <c r="H51" s="45" t="s">
        <v>2040</v>
      </c>
    </row>
    <row r="52" spans="1:8" ht="17">
      <c r="A52" s="386" t="s">
        <v>2749</v>
      </c>
      <c r="B52" s="380" t="s">
        <v>2606</v>
      </c>
      <c r="C52" s="380" t="s">
        <v>2822</v>
      </c>
      <c r="D52" s="39"/>
      <c r="E52" s="37"/>
      <c r="F52" s="402"/>
      <c r="G52" s="126" t="s">
        <v>577</v>
      </c>
      <c r="H52" s="45"/>
    </row>
    <row r="53" spans="1:8" ht="17">
      <c r="A53" s="387"/>
      <c r="B53" s="381"/>
      <c r="C53" s="381"/>
      <c r="D53" s="39">
        <v>1</v>
      </c>
      <c r="E53" s="37" t="s">
        <v>2589</v>
      </c>
      <c r="F53" s="403"/>
      <c r="G53" s="41"/>
      <c r="H53" s="45" t="s">
        <v>2040</v>
      </c>
    </row>
    <row r="54" spans="1:8" ht="17">
      <c r="A54" s="387"/>
      <c r="B54" s="381"/>
      <c r="C54" s="381"/>
      <c r="D54" s="39">
        <v>2</v>
      </c>
      <c r="E54" s="37" t="s">
        <v>2590</v>
      </c>
      <c r="F54" s="403"/>
      <c r="G54" s="41"/>
      <c r="H54" s="45" t="s">
        <v>2040</v>
      </c>
    </row>
    <row r="55" spans="1:8" ht="17">
      <c r="A55" s="387"/>
      <c r="B55" s="381"/>
      <c r="C55" s="381"/>
      <c r="D55" s="39">
        <v>3</v>
      </c>
      <c r="E55" s="37" t="s">
        <v>2591</v>
      </c>
      <c r="F55" s="403"/>
      <c r="G55" s="41"/>
      <c r="H55" s="45" t="s">
        <v>2040</v>
      </c>
    </row>
    <row r="56" spans="1:8" ht="17">
      <c r="A56" s="387"/>
      <c r="B56" s="381"/>
      <c r="C56" s="381"/>
      <c r="D56" s="39">
        <v>4</v>
      </c>
      <c r="E56" s="37" t="s">
        <v>2592</v>
      </c>
      <c r="F56" s="403"/>
      <c r="G56" s="41"/>
      <c r="H56" s="45" t="s">
        <v>2040</v>
      </c>
    </row>
    <row r="57" spans="1:8" ht="17">
      <c r="A57" s="387"/>
      <c r="B57" s="381"/>
      <c r="C57" s="381"/>
      <c r="D57" s="39">
        <v>5</v>
      </c>
      <c r="E57" s="37" t="s">
        <v>2593</v>
      </c>
      <c r="F57" s="403"/>
      <c r="G57" s="41"/>
      <c r="H57" s="45" t="s">
        <v>2040</v>
      </c>
    </row>
    <row r="58" spans="1:8" ht="17">
      <c r="A58" s="387"/>
      <c r="B58" s="381"/>
      <c r="C58" s="381"/>
      <c r="D58" s="39">
        <v>6</v>
      </c>
      <c r="E58" s="37" t="s">
        <v>2594</v>
      </c>
      <c r="F58" s="403"/>
      <c r="G58" s="41"/>
      <c r="H58" s="45" t="s">
        <v>2040</v>
      </c>
    </row>
    <row r="59" spans="1:8" ht="17">
      <c r="A59" s="387"/>
      <c r="B59" s="381"/>
      <c r="C59" s="381"/>
      <c r="D59" s="39">
        <v>7</v>
      </c>
      <c r="E59" s="37" t="s">
        <v>2595</v>
      </c>
      <c r="F59" s="403"/>
      <c r="G59" s="41"/>
      <c r="H59" s="45" t="s">
        <v>2040</v>
      </c>
    </row>
    <row r="60" spans="1:8" ht="17">
      <c r="A60" s="387"/>
      <c r="B60" s="381"/>
      <c r="C60" s="381"/>
      <c r="D60" s="39">
        <v>8</v>
      </c>
      <c r="E60" s="37" t="s">
        <v>2596</v>
      </c>
      <c r="F60" s="403"/>
      <c r="G60" s="41"/>
      <c r="H60" s="45" t="s">
        <v>2040</v>
      </c>
    </row>
    <row r="61" spans="1:8" ht="17">
      <c r="A61" s="388"/>
      <c r="B61" s="382"/>
      <c r="C61" s="382"/>
      <c r="D61" s="39">
        <v>9</v>
      </c>
      <c r="E61" s="37" t="s">
        <v>326</v>
      </c>
      <c r="F61" s="404"/>
      <c r="G61" s="41"/>
      <c r="H61" s="45" t="s">
        <v>2040</v>
      </c>
    </row>
    <row r="62" spans="1:8" ht="17">
      <c r="A62" s="386" t="s">
        <v>2750</v>
      </c>
      <c r="B62" s="380" t="s">
        <v>2608</v>
      </c>
      <c r="C62" s="380" t="s">
        <v>2822</v>
      </c>
      <c r="D62" s="39"/>
      <c r="E62" s="37"/>
      <c r="F62" s="402"/>
      <c r="G62" s="126" t="s">
        <v>577</v>
      </c>
      <c r="H62" s="45"/>
    </row>
    <row r="63" spans="1:8" ht="17">
      <c r="A63" s="387"/>
      <c r="B63" s="381"/>
      <c r="C63" s="381"/>
      <c r="D63" s="39">
        <v>1</v>
      </c>
      <c r="E63" s="37" t="s">
        <v>2589</v>
      </c>
      <c r="F63" s="403"/>
      <c r="G63" s="41"/>
      <c r="H63" s="45" t="s">
        <v>2040</v>
      </c>
    </row>
    <row r="64" spans="1:8" ht="17">
      <c r="A64" s="387"/>
      <c r="B64" s="381"/>
      <c r="C64" s="381"/>
      <c r="D64" s="39">
        <v>2</v>
      </c>
      <c r="E64" s="37" t="s">
        <v>2590</v>
      </c>
      <c r="F64" s="403"/>
      <c r="G64" s="41"/>
      <c r="H64" s="45" t="s">
        <v>2040</v>
      </c>
    </row>
    <row r="65" spans="1:8" ht="17">
      <c r="A65" s="387"/>
      <c r="B65" s="381"/>
      <c r="C65" s="381"/>
      <c r="D65" s="39">
        <v>3</v>
      </c>
      <c r="E65" s="37" t="s">
        <v>2591</v>
      </c>
      <c r="F65" s="403"/>
      <c r="G65" s="41"/>
      <c r="H65" s="45" t="s">
        <v>2040</v>
      </c>
    </row>
    <row r="66" spans="1:8" ht="17">
      <c r="A66" s="387"/>
      <c r="B66" s="381"/>
      <c r="C66" s="381"/>
      <c r="D66" s="39">
        <v>4</v>
      </c>
      <c r="E66" s="37" t="s">
        <v>2592</v>
      </c>
      <c r="F66" s="403"/>
      <c r="G66" s="41"/>
      <c r="H66" s="45" t="s">
        <v>2040</v>
      </c>
    </row>
    <row r="67" spans="1:8" ht="17">
      <c r="A67" s="387"/>
      <c r="B67" s="381"/>
      <c r="C67" s="381"/>
      <c r="D67" s="39">
        <v>5</v>
      </c>
      <c r="E67" s="37" t="s">
        <v>2593</v>
      </c>
      <c r="F67" s="403"/>
      <c r="G67" s="41"/>
      <c r="H67" s="45" t="s">
        <v>2040</v>
      </c>
    </row>
    <row r="68" spans="1:8" ht="17">
      <c r="A68" s="387"/>
      <c r="B68" s="381"/>
      <c r="C68" s="381"/>
      <c r="D68" s="39">
        <v>6</v>
      </c>
      <c r="E68" s="37" t="s">
        <v>2594</v>
      </c>
      <c r="F68" s="403"/>
      <c r="G68" s="41"/>
      <c r="H68" s="45" t="s">
        <v>2040</v>
      </c>
    </row>
    <row r="69" spans="1:8" ht="17">
      <c r="A69" s="387"/>
      <c r="B69" s="381"/>
      <c r="C69" s="381"/>
      <c r="D69" s="39">
        <v>7</v>
      </c>
      <c r="E69" s="37" t="s">
        <v>2595</v>
      </c>
      <c r="F69" s="403"/>
      <c r="G69" s="41"/>
      <c r="H69" s="45" t="s">
        <v>2040</v>
      </c>
    </row>
    <row r="70" spans="1:8" ht="17">
      <c r="A70" s="387"/>
      <c r="B70" s="381"/>
      <c r="C70" s="381"/>
      <c r="D70" s="39">
        <v>8</v>
      </c>
      <c r="E70" s="37" t="s">
        <v>2596</v>
      </c>
      <c r="F70" s="403"/>
      <c r="G70" s="41"/>
      <c r="H70" s="45" t="s">
        <v>2040</v>
      </c>
    </row>
    <row r="71" spans="1:8" ht="17">
      <c r="A71" s="388"/>
      <c r="B71" s="382"/>
      <c r="C71" s="382"/>
      <c r="D71" s="39">
        <v>9</v>
      </c>
      <c r="E71" s="37" t="s">
        <v>326</v>
      </c>
      <c r="F71" s="404"/>
      <c r="G71" s="41"/>
      <c r="H71" s="45" t="s">
        <v>2040</v>
      </c>
    </row>
    <row r="72" spans="1:8" ht="17">
      <c r="A72" s="386" t="s">
        <v>2751</v>
      </c>
      <c r="B72" s="380" t="s">
        <v>2610</v>
      </c>
      <c r="C72" s="380" t="s">
        <v>2822</v>
      </c>
      <c r="D72" s="39"/>
      <c r="E72" s="37"/>
      <c r="F72" s="402"/>
      <c r="G72" s="126" t="s">
        <v>577</v>
      </c>
      <c r="H72" s="45"/>
    </row>
    <row r="73" spans="1:8" ht="17">
      <c r="A73" s="387"/>
      <c r="B73" s="381"/>
      <c r="C73" s="381"/>
      <c r="D73" s="39">
        <v>1</v>
      </c>
      <c r="E73" s="37" t="s">
        <v>2589</v>
      </c>
      <c r="F73" s="403"/>
      <c r="G73" s="41"/>
      <c r="H73" s="45" t="s">
        <v>2040</v>
      </c>
    </row>
    <row r="74" spans="1:8" ht="17">
      <c r="A74" s="387"/>
      <c r="B74" s="381"/>
      <c r="C74" s="381"/>
      <c r="D74" s="39">
        <v>2</v>
      </c>
      <c r="E74" s="37" t="s">
        <v>2590</v>
      </c>
      <c r="F74" s="403"/>
      <c r="G74" s="41"/>
      <c r="H74" s="45" t="s">
        <v>2040</v>
      </c>
    </row>
    <row r="75" spans="1:8" ht="17">
      <c r="A75" s="387"/>
      <c r="B75" s="381"/>
      <c r="C75" s="381"/>
      <c r="D75" s="39">
        <v>3</v>
      </c>
      <c r="E75" s="37" t="s">
        <v>2591</v>
      </c>
      <c r="F75" s="403"/>
      <c r="G75" s="41"/>
      <c r="H75" s="45" t="s">
        <v>2040</v>
      </c>
    </row>
    <row r="76" spans="1:8" ht="17">
      <c r="A76" s="387"/>
      <c r="B76" s="381"/>
      <c r="C76" s="381"/>
      <c r="D76" s="39">
        <v>4</v>
      </c>
      <c r="E76" s="37" t="s">
        <v>2592</v>
      </c>
      <c r="F76" s="403"/>
      <c r="G76" s="41"/>
      <c r="H76" s="45" t="s">
        <v>2040</v>
      </c>
    </row>
    <row r="77" spans="1:8" ht="17">
      <c r="A77" s="387"/>
      <c r="B77" s="381"/>
      <c r="C77" s="381"/>
      <c r="D77" s="39">
        <v>5</v>
      </c>
      <c r="E77" s="37" t="s">
        <v>2593</v>
      </c>
      <c r="F77" s="403"/>
      <c r="G77" s="41"/>
      <c r="H77" s="45" t="s">
        <v>2040</v>
      </c>
    </row>
    <row r="78" spans="1:8" ht="17">
      <c r="A78" s="387"/>
      <c r="B78" s="381"/>
      <c r="C78" s="381"/>
      <c r="D78" s="39">
        <v>6</v>
      </c>
      <c r="E78" s="37" t="s">
        <v>2594</v>
      </c>
      <c r="F78" s="403"/>
      <c r="G78" s="41"/>
      <c r="H78" s="45" t="s">
        <v>2040</v>
      </c>
    </row>
    <row r="79" spans="1:8" ht="17">
      <c r="A79" s="387"/>
      <c r="B79" s="381"/>
      <c r="C79" s="381"/>
      <c r="D79" s="39">
        <v>7</v>
      </c>
      <c r="E79" s="37" t="s">
        <v>2595</v>
      </c>
      <c r="F79" s="403"/>
      <c r="G79" s="41"/>
      <c r="H79" s="45" t="s">
        <v>2040</v>
      </c>
    </row>
    <row r="80" spans="1:8" ht="17">
      <c r="A80" s="387"/>
      <c r="B80" s="381"/>
      <c r="C80" s="381"/>
      <c r="D80" s="39">
        <v>8</v>
      </c>
      <c r="E80" s="37" t="s">
        <v>2596</v>
      </c>
      <c r="F80" s="403"/>
      <c r="G80" s="41"/>
      <c r="H80" s="45" t="s">
        <v>2040</v>
      </c>
    </row>
    <row r="81" spans="1:12" ht="17">
      <c r="A81" s="388"/>
      <c r="B81" s="382"/>
      <c r="C81" s="382"/>
      <c r="D81" s="39">
        <v>9</v>
      </c>
      <c r="E81" s="37" t="s">
        <v>326</v>
      </c>
      <c r="F81" s="404"/>
      <c r="G81" s="41"/>
      <c r="H81" s="45" t="s">
        <v>2040</v>
      </c>
    </row>
    <row r="82" spans="1:12" ht="17">
      <c r="A82" s="386" t="s">
        <v>2823</v>
      </c>
      <c r="B82" s="380" t="s">
        <v>2611</v>
      </c>
      <c r="C82" s="380" t="s">
        <v>2822</v>
      </c>
      <c r="D82" s="39"/>
      <c r="E82" s="37"/>
      <c r="F82" s="402"/>
      <c r="G82" s="126" t="s">
        <v>577</v>
      </c>
      <c r="H82" s="45"/>
    </row>
    <row r="83" spans="1:12" ht="17">
      <c r="A83" s="387"/>
      <c r="B83" s="381"/>
      <c r="C83" s="381"/>
      <c r="D83" s="39">
        <v>1</v>
      </c>
      <c r="E83" s="37" t="s">
        <v>2589</v>
      </c>
      <c r="F83" s="403"/>
      <c r="G83" s="41"/>
      <c r="H83" s="45" t="s">
        <v>2040</v>
      </c>
    </row>
    <row r="84" spans="1:12" ht="17">
      <c r="A84" s="387"/>
      <c r="B84" s="381"/>
      <c r="C84" s="381"/>
      <c r="D84" s="39">
        <v>2</v>
      </c>
      <c r="E84" s="37" t="s">
        <v>2590</v>
      </c>
      <c r="F84" s="403"/>
      <c r="G84" s="41"/>
      <c r="H84" s="45" t="s">
        <v>2040</v>
      </c>
    </row>
    <row r="85" spans="1:12" ht="17">
      <c r="A85" s="387"/>
      <c r="B85" s="381"/>
      <c r="C85" s="381"/>
      <c r="D85" s="39">
        <v>3</v>
      </c>
      <c r="E85" s="37" t="s">
        <v>2591</v>
      </c>
      <c r="F85" s="403"/>
      <c r="G85" s="41"/>
      <c r="H85" s="45" t="s">
        <v>2040</v>
      </c>
    </row>
    <row r="86" spans="1:12" ht="17">
      <c r="A86" s="387"/>
      <c r="B86" s="381"/>
      <c r="C86" s="381"/>
      <c r="D86" s="39">
        <v>4</v>
      </c>
      <c r="E86" s="37" t="s">
        <v>2592</v>
      </c>
      <c r="F86" s="403"/>
      <c r="G86" s="41"/>
      <c r="H86" s="45" t="s">
        <v>2040</v>
      </c>
    </row>
    <row r="87" spans="1:12" ht="17">
      <c r="A87" s="387"/>
      <c r="B87" s="381"/>
      <c r="C87" s="381"/>
      <c r="D87" s="39">
        <v>5</v>
      </c>
      <c r="E87" s="37" t="s">
        <v>2593</v>
      </c>
      <c r="F87" s="403"/>
      <c r="G87" s="41"/>
      <c r="H87" s="45" t="s">
        <v>2040</v>
      </c>
    </row>
    <row r="88" spans="1:12" ht="17">
      <c r="A88" s="387"/>
      <c r="B88" s="381"/>
      <c r="C88" s="381"/>
      <c r="D88" s="39">
        <v>6</v>
      </c>
      <c r="E88" s="37" t="s">
        <v>2594</v>
      </c>
      <c r="F88" s="403"/>
      <c r="G88" s="41"/>
      <c r="H88" s="45" t="s">
        <v>2040</v>
      </c>
    </row>
    <row r="89" spans="1:12" ht="17">
      <c r="A89" s="387"/>
      <c r="B89" s="381"/>
      <c r="C89" s="381"/>
      <c r="D89" s="39">
        <v>7</v>
      </c>
      <c r="E89" s="37" t="s">
        <v>2595</v>
      </c>
      <c r="F89" s="403"/>
      <c r="G89" s="41"/>
      <c r="H89" s="45" t="s">
        <v>2040</v>
      </c>
    </row>
    <row r="90" spans="1:12" ht="17">
      <c r="A90" s="387"/>
      <c r="B90" s="381"/>
      <c r="C90" s="381"/>
      <c r="D90" s="39">
        <v>8</v>
      </c>
      <c r="E90" s="37" t="s">
        <v>2596</v>
      </c>
      <c r="F90" s="403"/>
      <c r="G90" s="41"/>
      <c r="H90" s="45" t="s">
        <v>2040</v>
      </c>
    </row>
    <row r="91" spans="1:12" ht="17">
      <c r="A91" s="388"/>
      <c r="B91" s="382"/>
      <c r="C91" s="382"/>
      <c r="D91" s="39">
        <v>9</v>
      </c>
      <c r="E91" s="37" t="s">
        <v>326</v>
      </c>
      <c r="F91" s="404"/>
      <c r="G91" s="41"/>
      <c r="H91" s="45" t="s">
        <v>2040</v>
      </c>
    </row>
    <row r="92" spans="1:12" ht="16.5" customHeight="1">
      <c r="A92" s="46" t="s">
        <v>2752</v>
      </c>
      <c r="B92" s="40" t="s">
        <v>2613</v>
      </c>
      <c r="C92" s="40" t="s">
        <v>2824</v>
      </c>
      <c r="D92" s="39"/>
      <c r="E92" s="37"/>
      <c r="F92" s="37"/>
      <c r="G92" s="126">
        <v>10</v>
      </c>
      <c r="H92" s="45"/>
      <c r="I92" s="165"/>
      <c r="J92" s="165"/>
      <c r="K92" s="165"/>
      <c r="L92" s="167"/>
    </row>
    <row r="93" spans="1:12" ht="17">
      <c r="A93" s="386" t="s">
        <v>2827</v>
      </c>
      <c r="B93" s="380" t="s">
        <v>2753</v>
      </c>
      <c r="C93" s="380" t="s">
        <v>2826</v>
      </c>
      <c r="D93" s="39"/>
      <c r="E93" s="37"/>
      <c r="F93" s="402"/>
      <c r="G93" s="126">
        <v>1185</v>
      </c>
      <c r="H93" s="45"/>
      <c r="I93" s="165"/>
      <c r="J93" s="165"/>
      <c r="K93" s="165"/>
      <c r="L93" s="167"/>
    </row>
    <row r="94" spans="1:12" ht="17">
      <c r="A94" s="387"/>
      <c r="B94" s="381"/>
      <c r="C94" s="381"/>
      <c r="D94" s="39">
        <v>1</v>
      </c>
      <c r="E94" s="37" t="s">
        <v>2754</v>
      </c>
      <c r="F94" s="403"/>
      <c r="G94" s="41">
        <v>212</v>
      </c>
      <c r="H94" s="45">
        <v>17.890295358649787</v>
      </c>
      <c r="I94" s="165"/>
      <c r="J94" s="165"/>
      <c r="K94" s="165"/>
      <c r="L94" s="167"/>
    </row>
    <row r="95" spans="1:12" ht="16.5" customHeight="1">
      <c r="A95" s="388"/>
      <c r="B95" s="382"/>
      <c r="C95" s="382"/>
      <c r="D95" s="39">
        <v>2</v>
      </c>
      <c r="E95" s="37" t="s">
        <v>2755</v>
      </c>
      <c r="F95" s="404"/>
      <c r="G95" s="41">
        <v>973</v>
      </c>
      <c r="H95" s="45">
        <v>82.109704641350206</v>
      </c>
      <c r="I95" s="165"/>
      <c r="J95" s="165"/>
      <c r="K95" s="165"/>
      <c r="L95" s="167"/>
    </row>
    <row r="96" spans="1:12" ht="17">
      <c r="A96" s="386" t="s">
        <v>2756</v>
      </c>
      <c r="B96" s="380" t="s">
        <v>2757</v>
      </c>
      <c r="C96" s="380" t="s">
        <v>2828</v>
      </c>
      <c r="D96" s="39"/>
      <c r="E96" s="37"/>
      <c r="F96" s="402"/>
      <c r="G96" s="126">
        <v>212</v>
      </c>
      <c r="H96" s="45"/>
      <c r="I96" s="165"/>
      <c r="J96" s="165"/>
      <c r="K96" s="165"/>
      <c r="L96" s="167"/>
    </row>
    <row r="97" spans="1:12" ht="17">
      <c r="A97" s="387"/>
      <c r="B97" s="381"/>
      <c r="C97" s="381"/>
      <c r="D97" s="39">
        <v>1</v>
      </c>
      <c r="E97" s="37" t="s">
        <v>2758</v>
      </c>
      <c r="F97" s="403"/>
      <c r="G97" s="41">
        <v>124</v>
      </c>
      <c r="H97" s="45">
        <v>58.490566037735846</v>
      </c>
      <c r="I97" s="165"/>
      <c r="J97" s="165"/>
      <c r="K97" s="165"/>
      <c r="L97" s="167"/>
    </row>
    <row r="98" spans="1:12" ht="16.5" customHeight="1">
      <c r="A98" s="388"/>
      <c r="B98" s="382"/>
      <c r="C98" s="382"/>
      <c r="D98" s="39">
        <v>2</v>
      </c>
      <c r="E98" s="37" t="s">
        <v>2759</v>
      </c>
      <c r="F98" s="404"/>
      <c r="G98" s="41">
        <v>88</v>
      </c>
      <c r="H98" s="45">
        <v>41.509433962264154</v>
      </c>
      <c r="I98" s="165"/>
      <c r="J98" s="165"/>
      <c r="K98" s="165"/>
      <c r="L98" s="167"/>
    </row>
    <row r="99" spans="1:12" ht="17">
      <c r="A99" s="386" t="s">
        <v>2829</v>
      </c>
      <c r="B99" s="380" t="s">
        <v>2760</v>
      </c>
      <c r="C99" s="380" t="s">
        <v>2825</v>
      </c>
      <c r="D99" s="39"/>
      <c r="E99" s="37"/>
      <c r="F99" s="402"/>
      <c r="G99" s="126">
        <v>1185</v>
      </c>
      <c r="H99" s="45"/>
      <c r="I99" s="165"/>
      <c r="J99" s="165"/>
      <c r="K99" s="165"/>
      <c r="L99" s="167"/>
    </row>
    <row r="100" spans="1:12" ht="17">
      <c r="A100" s="387"/>
      <c r="B100" s="381"/>
      <c r="C100" s="381"/>
      <c r="D100" s="39">
        <v>1</v>
      </c>
      <c r="E100" s="37" t="s">
        <v>2761</v>
      </c>
      <c r="F100" s="403"/>
      <c r="G100" s="41">
        <v>35</v>
      </c>
      <c r="H100" s="45">
        <v>2.9535864978902953</v>
      </c>
      <c r="I100" s="165"/>
      <c r="J100" s="165"/>
      <c r="K100" s="165"/>
      <c r="L100" s="167"/>
    </row>
    <row r="101" spans="1:12" ht="17">
      <c r="A101" s="387"/>
      <c r="B101" s="381"/>
      <c r="C101" s="381"/>
      <c r="D101" s="39">
        <v>2</v>
      </c>
      <c r="E101" s="37" t="s">
        <v>2762</v>
      </c>
      <c r="F101" s="403"/>
      <c r="G101" s="41">
        <v>41</v>
      </c>
      <c r="H101" s="45">
        <v>3.4599156118143459</v>
      </c>
      <c r="I101" s="165"/>
      <c r="J101" s="165"/>
      <c r="K101" s="165"/>
      <c r="L101" s="167"/>
    </row>
    <row r="102" spans="1:12" ht="17">
      <c r="A102" s="387"/>
      <c r="B102" s="381"/>
      <c r="C102" s="381"/>
      <c r="D102" s="39">
        <v>3</v>
      </c>
      <c r="E102" s="37" t="s">
        <v>2763</v>
      </c>
      <c r="F102" s="403"/>
      <c r="G102" s="41">
        <v>23</v>
      </c>
      <c r="H102" s="45">
        <v>1.9409282700421944</v>
      </c>
      <c r="I102" s="165"/>
      <c r="J102" s="165"/>
      <c r="K102" s="165"/>
      <c r="L102" s="167"/>
    </row>
    <row r="103" spans="1:12" ht="17">
      <c r="A103" s="387"/>
      <c r="B103" s="381"/>
      <c r="C103" s="381"/>
      <c r="D103" s="39">
        <v>4</v>
      </c>
      <c r="E103" s="37" t="s">
        <v>2764</v>
      </c>
      <c r="F103" s="403"/>
      <c r="G103" s="41">
        <v>9</v>
      </c>
      <c r="H103" s="45">
        <v>0.75949367088607589</v>
      </c>
      <c r="I103" s="165"/>
      <c r="J103" s="165"/>
      <c r="K103" s="165"/>
      <c r="L103" s="167"/>
    </row>
    <row r="104" spans="1:12" ht="17">
      <c r="A104" s="387"/>
      <c r="B104" s="381"/>
      <c r="C104" s="381"/>
      <c r="D104" s="39">
        <v>5</v>
      </c>
      <c r="E104" s="37" t="s">
        <v>2765</v>
      </c>
      <c r="F104" s="403"/>
      <c r="G104" s="41">
        <v>37</v>
      </c>
      <c r="H104" s="45">
        <v>3.1223628691983123</v>
      </c>
      <c r="I104" s="165"/>
      <c r="J104" s="165"/>
      <c r="K104" s="165"/>
      <c r="L104" s="167"/>
    </row>
    <row r="105" spans="1:12" ht="17">
      <c r="A105" s="387"/>
      <c r="B105" s="381"/>
      <c r="C105" s="381"/>
      <c r="D105" s="39">
        <v>6</v>
      </c>
      <c r="E105" s="37" t="s">
        <v>2766</v>
      </c>
      <c r="F105" s="403"/>
      <c r="G105" s="41">
        <v>37</v>
      </c>
      <c r="H105" s="45">
        <v>3.1223628691983123</v>
      </c>
      <c r="I105" s="165"/>
      <c r="J105" s="165"/>
      <c r="K105" s="165"/>
      <c r="L105" s="167"/>
    </row>
    <row r="106" spans="1:12" ht="17">
      <c r="A106" s="387"/>
      <c r="B106" s="381"/>
      <c r="C106" s="381"/>
      <c r="D106" s="39">
        <v>7</v>
      </c>
      <c r="E106" s="37" t="s">
        <v>2767</v>
      </c>
      <c r="F106" s="403"/>
      <c r="G106" s="41">
        <v>3</v>
      </c>
      <c r="H106" s="45">
        <v>0.25316455696202533</v>
      </c>
      <c r="I106" s="165"/>
      <c r="J106" s="165"/>
      <c r="K106" s="165"/>
      <c r="L106" s="167"/>
    </row>
    <row r="107" spans="1:12" ht="17">
      <c r="A107" s="387"/>
      <c r="B107" s="381"/>
      <c r="C107" s="381"/>
      <c r="D107" s="39">
        <v>8</v>
      </c>
      <c r="E107" s="37" t="s">
        <v>2768</v>
      </c>
      <c r="F107" s="403"/>
      <c r="G107" s="41">
        <v>6</v>
      </c>
      <c r="H107" s="45">
        <v>0.50632911392405067</v>
      </c>
      <c r="I107" s="165"/>
      <c r="J107" s="165"/>
      <c r="K107" s="165"/>
      <c r="L107" s="167"/>
    </row>
    <row r="108" spans="1:12" ht="17">
      <c r="A108" s="387"/>
      <c r="B108" s="381"/>
      <c r="C108" s="381"/>
      <c r="D108" s="39">
        <v>9</v>
      </c>
      <c r="E108" s="37" t="s">
        <v>2769</v>
      </c>
      <c r="F108" s="403"/>
      <c r="G108" s="41">
        <v>23</v>
      </c>
      <c r="H108" s="45">
        <v>1.9409282700421944</v>
      </c>
      <c r="I108" s="165"/>
      <c r="J108" s="165"/>
      <c r="K108" s="165"/>
      <c r="L108" s="167"/>
    </row>
    <row r="109" spans="1:12" ht="17">
      <c r="A109" s="387"/>
      <c r="B109" s="381"/>
      <c r="C109" s="381"/>
      <c r="D109" s="39">
        <v>10</v>
      </c>
      <c r="E109" s="37" t="s">
        <v>2770</v>
      </c>
      <c r="F109" s="403"/>
      <c r="G109" s="41">
        <v>834</v>
      </c>
      <c r="H109" s="45">
        <v>70.379746835443029</v>
      </c>
      <c r="I109" s="165"/>
      <c r="J109" s="165"/>
      <c r="K109" s="165"/>
      <c r="L109" s="167"/>
    </row>
    <row r="110" spans="1:12" ht="17">
      <c r="A110" s="387"/>
      <c r="B110" s="381"/>
      <c r="C110" s="381"/>
      <c r="D110" s="39">
        <v>11</v>
      </c>
      <c r="E110" s="37" t="s">
        <v>2771</v>
      </c>
      <c r="F110" s="403"/>
      <c r="G110" s="41">
        <v>127</v>
      </c>
      <c r="H110" s="45">
        <v>10.717299578059073</v>
      </c>
      <c r="I110" s="165"/>
      <c r="J110" s="165"/>
      <c r="K110" s="165"/>
      <c r="L110" s="167"/>
    </row>
    <row r="111" spans="1:12" ht="17">
      <c r="A111" s="388"/>
      <c r="B111" s="382"/>
      <c r="C111" s="382"/>
      <c r="D111" s="39">
        <v>12</v>
      </c>
      <c r="E111" s="37" t="s">
        <v>326</v>
      </c>
      <c r="F111" s="404"/>
      <c r="G111" s="41">
        <v>10</v>
      </c>
      <c r="H111" s="45">
        <v>0.8438818565400843</v>
      </c>
      <c r="I111" s="165"/>
      <c r="J111" s="165"/>
      <c r="K111" s="165"/>
      <c r="L111" s="167"/>
    </row>
    <row r="112" spans="1:12" ht="17">
      <c r="A112" s="46" t="s">
        <v>2772</v>
      </c>
      <c r="B112" s="40" t="s">
        <v>2773</v>
      </c>
      <c r="C112" s="40" t="s">
        <v>2830</v>
      </c>
      <c r="D112" s="39"/>
      <c r="E112" s="37"/>
      <c r="F112" s="37"/>
      <c r="G112" s="126">
        <v>10</v>
      </c>
      <c r="H112" s="45"/>
      <c r="I112" s="165"/>
      <c r="J112" s="165"/>
      <c r="K112" s="165"/>
      <c r="L112" s="167"/>
    </row>
    <row r="113" spans="1:12" ht="17">
      <c r="A113" s="386" t="s">
        <v>2833</v>
      </c>
      <c r="B113" s="380" t="s">
        <v>2774</v>
      </c>
      <c r="C113" s="380" t="s">
        <v>2832</v>
      </c>
      <c r="D113" s="39"/>
      <c r="E113" s="37"/>
      <c r="F113" s="402"/>
      <c r="G113" s="126">
        <v>33</v>
      </c>
      <c r="H113" s="45"/>
      <c r="I113" s="165"/>
      <c r="J113" s="165"/>
      <c r="K113" s="165"/>
      <c r="L113" s="167"/>
    </row>
    <row r="114" spans="1:12" ht="17">
      <c r="A114" s="387"/>
      <c r="B114" s="381"/>
      <c r="C114" s="381"/>
      <c r="D114" s="39">
        <v>1</v>
      </c>
      <c r="E114" s="37" t="s">
        <v>2775</v>
      </c>
      <c r="F114" s="403"/>
      <c r="G114" s="41"/>
      <c r="H114" s="45" t="s">
        <v>2040</v>
      </c>
      <c r="I114" s="165"/>
      <c r="J114" s="165"/>
      <c r="K114" s="165"/>
      <c r="L114" s="167"/>
    </row>
    <row r="115" spans="1:12" ht="17">
      <c r="A115" s="387"/>
      <c r="B115" s="381"/>
      <c r="C115" s="381"/>
      <c r="D115" s="39">
        <v>2</v>
      </c>
      <c r="E115" s="37" t="s">
        <v>2776</v>
      </c>
      <c r="F115" s="403"/>
      <c r="G115" s="41"/>
      <c r="H115" s="45" t="s">
        <v>2040</v>
      </c>
    </row>
    <row r="116" spans="1:12" ht="17">
      <c r="A116" s="387"/>
      <c r="B116" s="381"/>
      <c r="C116" s="381"/>
      <c r="D116" s="39">
        <v>3</v>
      </c>
      <c r="E116" s="37" t="s">
        <v>2657</v>
      </c>
      <c r="F116" s="403"/>
      <c r="G116" s="41"/>
      <c r="H116" s="45" t="s">
        <v>2040</v>
      </c>
    </row>
    <row r="117" spans="1:12" ht="17">
      <c r="A117" s="387"/>
      <c r="B117" s="381"/>
      <c r="C117" s="381"/>
      <c r="D117" s="39">
        <v>4</v>
      </c>
      <c r="E117" s="37" t="s">
        <v>2777</v>
      </c>
      <c r="F117" s="403"/>
      <c r="G117" s="41">
        <v>1</v>
      </c>
      <c r="H117" s="45">
        <v>3.0303030303030303</v>
      </c>
    </row>
    <row r="118" spans="1:12" ht="17">
      <c r="A118" s="387"/>
      <c r="B118" s="381"/>
      <c r="C118" s="381"/>
      <c r="D118" s="39">
        <v>5</v>
      </c>
      <c r="E118" s="37" t="s">
        <v>2778</v>
      </c>
      <c r="F118" s="403"/>
      <c r="G118" s="41">
        <v>2</v>
      </c>
      <c r="H118" s="45">
        <v>6.0606060606060606</v>
      </c>
    </row>
    <row r="119" spans="1:12" ht="17">
      <c r="A119" s="387"/>
      <c r="B119" s="381"/>
      <c r="C119" s="381"/>
      <c r="D119" s="39">
        <v>6</v>
      </c>
      <c r="E119" s="37" t="s">
        <v>2779</v>
      </c>
      <c r="F119" s="403"/>
      <c r="G119" s="41">
        <v>5</v>
      </c>
      <c r="H119" s="45">
        <v>15.151515151515152</v>
      </c>
    </row>
    <row r="120" spans="1:12" ht="17">
      <c r="A120" s="387"/>
      <c r="B120" s="381"/>
      <c r="C120" s="381"/>
      <c r="D120" s="39">
        <v>7</v>
      </c>
      <c r="E120" s="37" t="s">
        <v>2780</v>
      </c>
      <c r="F120" s="403"/>
      <c r="G120" s="41">
        <v>18</v>
      </c>
      <c r="H120" s="45">
        <v>54.54545454545454</v>
      </c>
    </row>
    <row r="121" spans="1:12" ht="17">
      <c r="A121" s="387"/>
      <c r="B121" s="381"/>
      <c r="C121" s="381"/>
      <c r="D121" s="39">
        <v>8</v>
      </c>
      <c r="E121" s="37" t="s">
        <v>2781</v>
      </c>
      <c r="F121" s="403"/>
      <c r="G121" s="41">
        <v>3</v>
      </c>
      <c r="H121" s="45">
        <v>9.0909090909090917</v>
      </c>
    </row>
    <row r="122" spans="1:12" ht="16.5" customHeight="1">
      <c r="A122" s="388"/>
      <c r="B122" s="382"/>
      <c r="C122" s="382"/>
      <c r="D122" s="39">
        <v>9</v>
      </c>
      <c r="E122" s="37" t="s">
        <v>326</v>
      </c>
      <c r="F122" s="404"/>
      <c r="G122" s="41">
        <v>4</v>
      </c>
      <c r="H122" s="45">
        <v>12.121212121212121</v>
      </c>
      <c r="I122" s="165"/>
      <c r="J122" s="165"/>
      <c r="K122" s="165"/>
      <c r="L122" s="167"/>
    </row>
    <row r="123" spans="1:12" ht="17">
      <c r="A123" s="46" t="s">
        <v>2782</v>
      </c>
      <c r="B123" s="40" t="s">
        <v>2783</v>
      </c>
      <c r="C123" s="40" t="s">
        <v>2834</v>
      </c>
      <c r="D123" s="39"/>
      <c r="E123" s="37"/>
      <c r="F123" s="37"/>
      <c r="G123" s="126">
        <v>4</v>
      </c>
      <c r="H123" s="45"/>
      <c r="I123" s="165"/>
      <c r="J123" s="165"/>
      <c r="K123" s="165"/>
      <c r="L123" s="167"/>
    </row>
    <row r="124" spans="1:12" ht="17">
      <c r="A124" s="386" t="s">
        <v>2835</v>
      </c>
      <c r="B124" s="380" t="s">
        <v>2784</v>
      </c>
      <c r="C124" s="380" t="s">
        <v>2825</v>
      </c>
      <c r="D124" s="39"/>
      <c r="E124" s="37"/>
      <c r="F124" s="402"/>
      <c r="G124" s="126">
        <v>1185</v>
      </c>
      <c r="H124" s="45"/>
      <c r="I124" s="165"/>
      <c r="J124" s="165"/>
      <c r="K124" s="165"/>
      <c r="L124" s="167"/>
    </row>
    <row r="125" spans="1:12" ht="17">
      <c r="A125" s="387"/>
      <c r="B125" s="381"/>
      <c r="C125" s="381"/>
      <c r="D125" s="39">
        <v>1</v>
      </c>
      <c r="E125" s="37" t="s">
        <v>2616</v>
      </c>
      <c r="F125" s="403"/>
      <c r="G125" s="41">
        <v>63</v>
      </c>
      <c r="H125" s="45">
        <v>5.3164556962025316</v>
      </c>
      <c r="I125" s="165"/>
      <c r="J125" s="165"/>
      <c r="K125" s="165"/>
      <c r="L125" s="167"/>
    </row>
    <row r="126" spans="1:12" ht="17">
      <c r="A126" s="388"/>
      <c r="B126" s="382"/>
      <c r="C126" s="382"/>
      <c r="D126" s="39">
        <v>2</v>
      </c>
      <c r="E126" s="37" t="s">
        <v>2617</v>
      </c>
      <c r="F126" s="404"/>
      <c r="G126" s="41">
        <v>1122</v>
      </c>
      <c r="H126" s="45">
        <v>94.683544303797476</v>
      </c>
      <c r="I126" s="165"/>
      <c r="J126" s="165"/>
      <c r="K126" s="165"/>
      <c r="L126" s="167"/>
    </row>
    <row r="127" spans="1:12" ht="17">
      <c r="A127" s="46" t="s">
        <v>2837</v>
      </c>
      <c r="B127" s="40" t="s">
        <v>2619</v>
      </c>
      <c r="C127" s="40" t="s">
        <v>2836</v>
      </c>
      <c r="D127" s="39"/>
      <c r="E127" s="37"/>
      <c r="F127" s="37"/>
      <c r="G127" s="126">
        <v>63</v>
      </c>
      <c r="H127" s="45"/>
      <c r="I127" s="165"/>
      <c r="J127" s="165"/>
      <c r="K127" s="165"/>
      <c r="L127" s="167"/>
    </row>
    <row r="128" spans="1:12" ht="17">
      <c r="A128" s="386" t="s">
        <v>2785</v>
      </c>
      <c r="B128" s="380" t="s">
        <v>2621</v>
      </c>
      <c r="C128" s="380" t="s">
        <v>2836</v>
      </c>
      <c r="D128" s="17"/>
      <c r="E128" s="18"/>
      <c r="F128" s="286" t="s">
        <v>285</v>
      </c>
      <c r="G128" s="126">
        <v>63</v>
      </c>
      <c r="H128" s="45"/>
      <c r="I128" s="165"/>
      <c r="J128" s="165"/>
      <c r="K128" s="165"/>
      <c r="L128" s="167"/>
    </row>
    <row r="129" spans="1:12" ht="17">
      <c r="A129" s="392"/>
      <c r="B129" s="389"/>
      <c r="C129" s="389"/>
      <c r="D129" s="17">
        <v>98</v>
      </c>
      <c r="E129" s="18" t="s">
        <v>589</v>
      </c>
      <c r="F129" s="287"/>
      <c r="G129" s="41"/>
      <c r="H129" s="45" t="s">
        <v>2040</v>
      </c>
    </row>
    <row r="130" spans="1:12" ht="17">
      <c r="A130" s="393"/>
      <c r="B130" s="390"/>
      <c r="C130" s="390"/>
      <c r="D130" s="17">
        <v>99</v>
      </c>
      <c r="E130" s="18" t="s">
        <v>621</v>
      </c>
      <c r="F130" s="288"/>
      <c r="G130" s="41">
        <v>14</v>
      </c>
      <c r="H130" s="45">
        <v>22.222222222222221</v>
      </c>
    </row>
    <row r="131" spans="1:12" ht="17">
      <c r="A131" s="386" t="s">
        <v>2786</v>
      </c>
      <c r="B131" s="380" t="s">
        <v>2787</v>
      </c>
      <c r="C131" s="380" t="s">
        <v>2838</v>
      </c>
      <c r="D131" s="17"/>
      <c r="E131" s="18"/>
      <c r="F131" s="286" t="s">
        <v>16</v>
      </c>
      <c r="G131" s="126">
        <v>14</v>
      </c>
      <c r="H131" s="45"/>
    </row>
    <row r="132" spans="1:12" ht="17">
      <c r="A132" s="387"/>
      <c r="B132" s="381"/>
      <c r="C132" s="381"/>
      <c r="D132" s="17">
        <v>91</v>
      </c>
      <c r="E132" s="18" t="s">
        <v>459</v>
      </c>
      <c r="F132" s="287"/>
      <c r="G132" s="41"/>
      <c r="H132" s="45" t="s">
        <v>2040</v>
      </c>
    </row>
    <row r="133" spans="1:12" ht="17">
      <c r="A133" s="387"/>
      <c r="B133" s="381"/>
      <c r="C133" s="381"/>
      <c r="D133" s="17">
        <v>92</v>
      </c>
      <c r="E133" s="18" t="s">
        <v>460</v>
      </c>
      <c r="F133" s="287"/>
      <c r="G133" s="41">
        <v>9</v>
      </c>
      <c r="H133" s="45">
        <v>64.285714285714292</v>
      </c>
    </row>
    <row r="134" spans="1:12" ht="17">
      <c r="A134" s="387"/>
      <c r="B134" s="381"/>
      <c r="C134" s="381"/>
      <c r="D134" s="17">
        <v>93</v>
      </c>
      <c r="E134" s="18" t="s">
        <v>461</v>
      </c>
      <c r="F134" s="287"/>
      <c r="G134" s="41">
        <v>1</v>
      </c>
      <c r="H134" s="45">
        <v>7.1428571428571423</v>
      </c>
    </row>
    <row r="135" spans="1:12" ht="17">
      <c r="A135" s="387"/>
      <c r="B135" s="381"/>
      <c r="C135" s="381"/>
      <c r="D135" s="17">
        <v>94</v>
      </c>
      <c r="E135" s="18" t="s">
        <v>462</v>
      </c>
      <c r="F135" s="287"/>
      <c r="G135" s="41">
        <v>4</v>
      </c>
      <c r="H135" s="45">
        <v>28.571428571428569</v>
      </c>
    </row>
    <row r="136" spans="1:12" ht="17">
      <c r="A136" s="387"/>
      <c r="B136" s="381"/>
      <c r="C136" s="381"/>
      <c r="D136" s="17">
        <v>98</v>
      </c>
      <c r="E136" s="18" t="s">
        <v>589</v>
      </c>
      <c r="F136" s="287"/>
      <c r="G136" s="41"/>
      <c r="H136" s="45" t="s">
        <v>2040</v>
      </c>
    </row>
    <row r="137" spans="1:12" ht="16.5" customHeight="1">
      <c r="A137" s="388"/>
      <c r="B137" s="382"/>
      <c r="C137" s="382"/>
      <c r="D137" s="17">
        <v>99</v>
      </c>
      <c r="E137" s="18" t="s">
        <v>621</v>
      </c>
      <c r="F137" s="288"/>
      <c r="G137" s="41"/>
      <c r="H137" s="45" t="s">
        <v>2040</v>
      </c>
      <c r="I137" s="165"/>
      <c r="J137" s="165"/>
      <c r="K137" s="165"/>
      <c r="L137" s="167"/>
    </row>
    <row r="138" spans="1:12" ht="17">
      <c r="A138" s="386" t="s">
        <v>2840</v>
      </c>
      <c r="B138" s="380" t="s">
        <v>2624</v>
      </c>
      <c r="C138" s="380" t="s">
        <v>2839</v>
      </c>
      <c r="D138" s="39"/>
      <c r="E138" s="37"/>
      <c r="F138" s="402"/>
      <c r="G138" s="126">
        <v>96</v>
      </c>
      <c r="H138" s="45"/>
      <c r="I138" s="165"/>
      <c r="J138" s="165"/>
      <c r="K138" s="165"/>
      <c r="L138" s="167"/>
    </row>
    <row r="139" spans="1:12" ht="17">
      <c r="A139" s="387"/>
      <c r="B139" s="381"/>
      <c r="C139" s="381"/>
      <c r="D139" s="39">
        <v>1</v>
      </c>
      <c r="E139" s="37" t="s">
        <v>2625</v>
      </c>
      <c r="F139" s="403"/>
      <c r="G139" s="41">
        <v>4</v>
      </c>
      <c r="H139" s="45">
        <v>4.1666666666666661</v>
      </c>
      <c r="I139" s="165"/>
      <c r="J139" s="165"/>
      <c r="K139" s="165"/>
      <c r="L139" s="167"/>
    </row>
    <row r="140" spans="1:12" ht="17">
      <c r="A140" s="387"/>
      <c r="B140" s="381"/>
      <c r="C140" s="381"/>
      <c r="D140" s="39">
        <v>2</v>
      </c>
      <c r="E140" s="37" t="s">
        <v>2626</v>
      </c>
      <c r="F140" s="403"/>
      <c r="G140" s="41"/>
      <c r="H140" s="45" t="s">
        <v>2040</v>
      </c>
      <c r="I140" s="165"/>
      <c r="J140" s="165"/>
      <c r="K140" s="165"/>
      <c r="L140" s="167"/>
    </row>
    <row r="141" spans="1:12" ht="17">
      <c r="A141" s="387"/>
      <c r="B141" s="381"/>
      <c r="C141" s="381"/>
      <c r="D141" s="39">
        <v>3</v>
      </c>
      <c r="E141" s="37" t="s">
        <v>2627</v>
      </c>
      <c r="F141" s="403"/>
      <c r="G141" s="41">
        <v>24</v>
      </c>
      <c r="H141" s="45">
        <v>25</v>
      </c>
      <c r="I141" s="165"/>
      <c r="J141" s="165"/>
      <c r="K141" s="165"/>
      <c r="L141" s="167"/>
    </row>
    <row r="142" spans="1:12" ht="17">
      <c r="A142" s="387"/>
      <c r="B142" s="381"/>
      <c r="C142" s="381"/>
      <c r="D142" s="39">
        <v>4</v>
      </c>
      <c r="E142" s="37" t="s">
        <v>2628</v>
      </c>
      <c r="F142" s="403"/>
      <c r="G142" s="41">
        <v>5</v>
      </c>
      <c r="H142" s="45">
        <v>5.2083333333333339</v>
      </c>
      <c r="I142" s="165"/>
      <c r="J142" s="165"/>
      <c r="K142" s="165"/>
      <c r="L142" s="167"/>
    </row>
    <row r="143" spans="1:12" ht="17">
      <c r="A143" s="387"/>
      <c r="B143" s="381"/>
      <c r="C143" s="381"/>
      <c r="D143" s="39">
        <v>5</v>
      </c>
      <c r="E143" s="37" t="s">
        <v>2629</v>
      </c>
      <c r="F143" s="403"/>
      <c r="G143" s="41">
        <v>8</v>
      </c>
      <c r="H143" s="45">
        <v>8.3333333333333321</v>
      </c>
      <c r="I143" s="165"/>
      <c r="J143" s="165"/>
      <c r="K143" s="165"/>
      <c r="L143" s="167"/>
    </row>
    <row r="144" spans="1:12" ht="17">
      <c r="A144" s="387"/>
      <c r="B144" s="381"/>
      <c r="C144" s="381"/>
      <c r="D144" s="39">
        <v>6</v>
      </c>
      <c r="E144" s="37" t="s">
        <v>2630</v>
      </c>
      <c r="F144" s="403"/>
      <c r="G144" s="41">
        <v>1</v>
      </c>
      <c r="H144" s="45">
        <v>1.0416666666666665</v>
      </c>
      <c r="I144" s="165"/>
      <c r="J144" s="165"/>
      <c r="K144" s="165"/>
      <c r="L144" s="167"/>
    </row>
    <row r="145" spans="1:12" ht="17">
      <c r="A145" s="387"/>
      <c r="B145" s="381"/>
      <c r="C145" s="381"/>
      <c r="D145" s="39">
        <v>7</v>
      </c>
      <c r="E145" s="37" t="s">
        <v>2631</v>
      </c>
      <c r="F145" s="403"/>
      <c r="G145" s="41">
        <v>2</v>
      </c>
      <c r="H145" s="45">
        <v>2.083333333333333</v>
      </c>
      <c r="I145" s="165"/>
      <c r="J145" s="165"/>
      <c r="K145" s="165"/>
      <c r="L145" s="167"/>
    </row>
    <row r="146" spans="1:12" ht="17">
      <c r="A146" s="387"/>
      <c r="B146" s="381"/>
      <c r="C146" s="381"/>
      <c r="D146" s="39">
        <v>8</v>
      </c>
      <c r="E146" s="37" t="s">
        <v>2632</v>
      </c>
      <c r="F146" s="403"/>
      <c r="G146" s="41">
        <v>6</v>
      </c>
      <c r="H146" s="45">
        <v>6.25</v>
      </c>
      <c r="I146" s="165"/>
      <c r="J146" s="165"/>
      <c r="K146" s="165"/>
      <c r="L146" s="167"/>
    </row>
    <row r="147" spans="1:12" ht="17">
      <c r="A147" s="387"/>
      <c r="B147" s="381"/>
      <c r="C147" s="381"/>
      <c r="D147" s="39">
        <v>9</v>
      </c>
      <c r="E147" s="37" t="s">
        <v>2633</v>
      </c>
      <c r="F147" s="403"/>
      <c r="G147" s="41">
        <v>2</v>
      </c>
      <c r="H147" s="45">
        <v>2.083333333333333</v>
      </c>
      <c r="I147" s="165"/>
      <c r="J147" s="165"/>
      <c r="K147" s="165"/>
      <c r="L147" s="167"/>
    </row>
    <row r="148" spans="1:12" ht="17">
      <c r="A148" s="387"/>
      <c r="B148" s="381"/>
      <c r="C148" s="381"/>
      <c r="D148" s="39">
        <v>10</v>
      </c>
      <c r="E148" s="37" t="s">
        <v>2634</v>
      </c>
      <c r="F148" s="403"/>
      <c r="G148" s="41">
        <v>21</v>
      </c>
      <c r="H148" s="45">
        <v>21.875</v>
      </c>
      <c r="I148" s="165"/>
      <c r="J148" s="165"/>
      <c r="K148" s="165"/>
      <c r="L148" s="167"/>
    </row>
    <row r="149" spans="1:12" ht="17">
      <c r="A149" s="387"/>
      <c r="B149" s="381"/>
      <c r="C149" s="381"/>
      <c r="D149" s="39">
        <v>11</v>
      </c>
      <c r="E149" s="37" t="s">
        <v>2635</v>
      </c>
      <c r="F149" s="403"/>
      <c r="G149" s="41">
        <v>6</v>
      </c>
      <c r="H149" s="45">
        <v>6.25</v>
      </c>
      <c r="I149" s="165"/>
      <c r="J149" s="165"/>
      <c r="K149" s="165"/>
      <c r="L149" s="167"/>
    </row>
    <row r="150" spans="1:12" ht="17">
      <c r="A150" s="387"/>
      <c r="B150" s="381"/>
      <c r="C150" s="381"/>
      <c r="D150" s="39">
        <v>12</v>
      </c>
      <c r="E150" s="37" t="s">
        <v>2636</v>
      </c>
      <c r="F150" s="403"/>
      <c r="G150" s="41">
        <v>17</v>
      </c>
      <c r="H150" s="45">
        <v>17.708333333333336</v>
      </c>
      <c r="I150" s="165"/>
      <c r="J150" s="165"/>
      <c r="K150" s="165"/>
      <c r="L150" s="167"/>
    </row>
    <row r="151" spans="1:12" ht="17">
      <c r="A151" s="387"/>
      <c r="B151" s="381"/>
      <c r="C151" s="381"/>
      <c r="D151" s="39">
        <v>13</v>
      </c>
      <c r="E151" s="37" t="s">
        <v>2637</v>
      </c>
      <c r="F151" s="403"/>
      <c r="G151" s="41"/>
      <c r="H151" s="45" t="s">
        <v>2040</v>
      </c>
      <c r="I151" s="165"/>
      <c r="J151" s="165"/>
      <c r="K151" s="165"/>
      <c r="L151" s="167"/>
    </row>
    <row r="152" spans="1:12" ht="17">
      <c r="A152" s="387"/>
      <c r="B152" s="381"/>
      <c r="C152" s="381"/>
      <c r="D152" s="39">
        <v>14</v>
      </c>
      <c r="E152" s="37" t="s">
        <v>326</v>
      </c>
      <c r="F152" s="403"/>
      <c r="G152" s="41"/>
      <c r="H152" s="45" t="s">
        <v>2040</v>
      </c>
      <c r="I152" s="165"/>
      <c r="J152" s="165"/>
      <c r="K152" s="165"/>
      <c r="L152" s="167"/>
    </row>
    <row r="153" spans="1:12" ht="17">
      <c r="A153" s="46" t="s">
        <v>2788</v>
      </c>
      <c r="B153" s="40" t="s">
        <v>2638</v>
      </c>
      <c r="C153" s="40" t="s">
        <v>2841</v>
      </c>
      <c r="D153" s="39"/>
      <c r="E153" s="37"/>
      <c r="F153" s="37"/>
      <c r="G153" s="126" t="s">
        <v>2040</v>
      </c>
      <c r="H153" s="45"/>
      <c r="I153" s="165"/>
      <c r="J153" s="165"/>
      <c r="K153" s="165"/>
      <c r="L153" s="167"/>
    </row>
    <row r="154" spans="1:12" ht="16.5" customHeight="1">
      <c r="A154" s="369" t="s">
        <v>2789</v>
      </c>
      <c r="B154" s="372" t="s">
        <v>2640</v>
      </c>
      <c r="C154" s="372" t="s">
        <v>2839</v>
      </c>
      <c r="D154" s="228"/>
      <c r="E154" s="233"/>
      <c r="F154" s="399"/>
      <c r="G154" s="160">
        <v>79</v>
      </c>
      <c r="H154" s="230"/>
      <c r="I154" s="165"/>
      <c r="J154" s="165"/>
      <c r="K154" s="165"/>
      <c r="L154" s="167"/>
    </row>
    <row r="155" spans="1:12" ht="17">
      <c r="A155" s="370"/>
      <c r="B155" s="373"/>
      <c r="C155" s="373"/>
      <c r="D155" s="228">
        <v>1</v>
      </c>
      <c r="E155" s="233" t="s">
        <v>2625</v>
      </c>
      <c r="F155" s="400"/>
      <c r="G155" s="231">
        <v>1</v>
      </c>
      <c r="H155" s="230">
        <v>1.2658227848101267</v>
      </c>
      <c r="I155" s="165"/>
      <c r="J155" s="165"/>
      <c r="K155" s="165"/>
      <c r="L155" s="167"/>
    </row>
    <row r="156" spans="1:12" ht="17">
      <c r="A156" s="370"/>
      <c r="B156" s="373"/>
      <c r="C156" s="373"/>
      <c r="D156" s="228">
        <v>2</v>
      </c>
      <c r="E156" s="233" t="s">
        <v>2626</v>
      </c>
      <c r="F156" s="400"/>
      <c r="G156" s="231">
        <v>1</v>
      </c>
      <c r="H156" s="230">
        <v>1.2658227848101267</v>
      </c>
      <c r="I156" s="165"/>
      <c r="J156" s="165"/>
      <c r="K156" s="165"/>
      <c r="L156" s="167"/>
    </row>
    <row r="157" spans="1:12" ht="17">
      <c r="A157" s="370"/>
      <c r="B157" s="373"/>
      <c r="C157" s="373"/>
      <c r="D157" s="228">
        <v>3</v>
      </c>
      <c r="E157" s="233" t="s">
        <v>2627</v>
      </c>
      <c r="F157" s="400"/>
      <c r="G157" s="231">
        <v>14</v>
      </c>
      <c r="H157" s="230">
        <v>17.721518987341771</v>
      </c>
      <c r="I157" s="165"/>
      <c r="J157" s="165"/>
      <c r="K157" s="165"/>
      <c r="L157" s="167"/>
    </row>
    <row r="158" spans="1:12" ht="17">
      <c r="A158" s="370"/>
      <c r="B158" s="373"/>
      <c r="C158" s="373"/>
      <c r="D158" s="228">
        <v>4</v>
      </c>
      <c r="E158" s="233" t="s">
        <v>2628</v>
      </c>
      <c r="F158" s="400"/>
      <c r="G158" s="231">
        <v>7</v>
      </c>
      <c r="H158" s="230">
        <v>8.8607594936708853</v>
      </c>
      <c r="I158" s="165"/>
      <c r="J158" s="165"/>
      <c r="K158" s="165"/>
      <c r="L158" s="167"/>
    </row>
    <row r="159" spans="1:12" ht="17">
      <c r="A159" s="370"/>
      <c r="B159" s="373"/>
      <c r="C159" s="373"/>
      <c r="D159" s="228">
        <v>5</v>
      </c>
      <c r="E159" s="233" t="s">
        <v>2629</v>
      </c>
      <c r="F159" s="400"/>
      <c r="G159" s="231">
        <v>2</v>
      </c>
      <c r="H159" s="230">
        <v>2.5316455696202533</v>
      </c>
      <c r="I159" s="165"/>
      <c r="J159" s="165"/>
      <c r="K159" s="165"/>
      <c r="L159" s="167"/>
    </row>
    <row r="160" spans="1:12" ht="17">
      <c r="A160" s="370"/>
      <c r="B160" s="373"/>
      <c r="C160" s="373"/>
      <c r="D160" s="228">
        <v>6</v>
      </c>
      <c r="E160" s="233" t="s">
        <v>2630</v>
      </c>
      <c r="F160" s="400"/>
      <c r="G160" s="231">
        <v>11</v>
      </c>
      <c r="H160" s="230">
        <v>13.924050632911392</v>
      </c>
      <c r="I160" s="165"/>
      <c r="J160" s="165"/>
      <c r="K160" s="165"/>
      <c r="L160" s="167"/>
    </row>
    <row r="161" spans="1:12" ht="17">
      <c r="A161" s="370"/>
      <c r="B161" s="373"/>
      <c r="C161" s="373"/>
      <c r="D161" s="228">
        <v>7</v>
      </c>
      <c r="E161" s="233" t="s">
        <v>2631</v>
      </c>
      <c r="F161" s="400"/>
      <c r="G161" s="231">
        <v>5</v>
      </c>
      <c r="H161" s="230">
        <v>6.3291139240506329</v>
      </c>
      <c r="I161" s="165"/>
      <c r="J161" s="165"/>
      <c r="K161" s="165"/>
      <c r="L161" s="167"/>
    </row>
    <row r="162" spans="1:12" ht="17">
      <c r="A162" s="370"/>
      <c r="B162" s="373"/>
      <c r="C162" s="373"/>
      <c r="D162" s="228">
        <v>8</v>
      </c>
      <c r="E162" s="233" t="s">
        <v>2632</v>
      </c>
      <c r="F162" s="400"/>
      <c r="G162" s="231">
        <v>6</v>
      </c>
      <c r="H162" s="230">
        <v>7.59493670886076</v>
      </c>
      <c r="I162" s="165"/>
      <c r="J162" s="165"/>
      <c r="K162" s="165"/>
      <c r="L162" s="167"/>
    </row>
    <row r="163" spans="1:12" ht="17">
      <c r="A163" s="370"/>
      <c r="B163" s="373"/>
      <c r="C163" s="373"/>
      <c r="D163" s="228">
        <v>9</v>
      </c>
      <c r="E163" s="233" t="s">
        <v>2633</v>
      </c>
      <c r="F163" s="400"/>
      <c r="G163" s="231">
        <v>5</v>
      </c>
      <c r="H163" s="230">
        <v>6.3291139240506329</v>
      </c>
      <c r="I163" s="165"/>
      <c r="J163" s="165"/>
      <c r="K163" s="165"/>
      <c r="L163" s="167"/>
    </row>
    <row r="164" spans="1:12" ht="17">
      <c r="A164" s="370"/>
      <c r="B164" s="373"/>
      <c r="C164" s="373"/>
      <c r="D164" s="228">
        <v>10</v>
      </c>
      <c r="E164" s="233" t="s">
        <v>2634</v>
      </c>
      <c r="F164" s="400"/>
      <c r="G164" s="231">
        <v>5</v>
      </c>
      <c r="H164" s="230">
        <v>6.3291139240506329</v>
      </c>
      <c r="I164" s="165"/>
      <c r="J164" s="165"/>
      <c r="K164" s="165"/>
      <c r="L164" s="167"/>
    </row>
    <row r="165" spans="1:12" ht="17">
      <c r="A165" s="370"/>
      <c r="B165" s="373"/>
      <c r="C165" s="373"/>
      <c r="D165" s="228">
        <v>11</v>
      </c>
      <c r="E165" s="233" t="s">
        <v>2635</v>
      </c>
      <c r="F165" s="400"/>
      <c r="G165" s="231">
        <v>7</v>
      </c>
      <c r="H165" s="230">
        <v>8.8607594936708853</v>
      </c>
      <c r="I165" s="165"/>
      <c r="J165" s="165"/>
      <c r="K165" s="165"/>
      <c r="L165" s="167"/>
    </row>
    <row r="166" spans="1:12" ht="17">
      <c r="A166" s="370"/>
      <c r="B166" s="373"/>
      <c r="C166" s="373"/>
      <c r="D166" s="228">
        <v>12</v>
      </c>
      <c r="E166" s="233" t="s">
        <v>2636</v>
      </c>
      <c r="F166" s="400"/>
      <c r="G166" s="231">
        <v>13</v>
      </c>
      <c r="H166" s="230">
        <v>16.455696202531644</v>
      </c>
      <c r="I166" s="165"/>
      <c r="J166" s="165"/>
      <c r="K166" s="165"/>
      <c r="L166" s="167"/>
    </row>
    <row r="167" spans="1:12" ht="17">
      <c r="A167" s="370"/>
      <c r="B167" s="373"/>
      <c r="C167" s="373"/>
      <c r="D167" s="228">
        <v>13</v>
      </c>
      <c r="E167" s="233" t="s">
        <v>2637</v>
      </c>
      <c r="F167" s="400"/>
      <c r="G167" s="231">
        <v>2</v>
      </c>
      <c r="H167" s="230">
        <v>2.5316455696202533</v>
      </c>
      <c r="I167" s="165"/>
      <c r="J167" s="165"/>
      <c r="K167" s="165"/>
      <c r="L167" s="167"/>
    </row>
    <row r="168" spans="1:12" ht="17">
      <c r="A168" s="370"/>
      <c r="B168" s="373"/>
      <c r="C168" s="373"/>
      <c r="D168" s="228">
        <v>14</v>
      </c>
      <c r="E168" s="233" t="s">
        <v>326</v>
      </c>
      <c r="F168" s="400"/>
      <c r="G168" s="231"/>
      <c r="H168" s="230" t="s">
        <v>2040</v>
      </c>
      <c r="I168" s="165"/>
      <c r="J168" s="165"/>
      <c r="K168" s="165"/>
      <c r="L168" s="167"/>
    </row>
    <row r="169" spans="1:12" ht="17">
      <c r="A169" s="46" t="s">
        <v>2790</v>
      </c>
      <c r="B169" s="40" t="s">
        <v>2642</v>
      </c>
      <c r="C169" s="40" t="s">
        <v>2842</v>
      </c>
      <c r="D169" s="39"/>
      <c r="E169" s="37"/>
      <c r="F169" s="37"/>
      <c r="G169" s="126" t="s">
        <v>2040</v>
      </c>
      <c r="H169" s="45"/>
    </row>
    <row r="170" spans="1:12" ht="16.5" customHeight="1">
      <c r="A170" s="386" t="s">
        <v>2791</v>
      </c>
      <c r="B170" s="380" t="s">
        <v>2643</v>
      </c>
      <c r="C170" s="380" t="s">
        <v>2843</v>
      </c>
      <c r="D170" s="39"/>
      <c r="E170" s="37"/>
      <c r="F170" s="412"/>
      <c r="G170" s="236">
        <v>20</v>
      </c>
      <c r="H170" s="237"/>
    </row>
    <row r="171" spans="1:12" ht="17">
      <c r="A171" s="387"/>
      <c r="B171" s="381"/>
      <c r="C171" s="381"/>
      <c r="D171" s="39">
        <v>1</v>
      </c>
      <c r="E171" s="37" t="s">
        <v>2625</v>
      </c>
      <c r="F171" s="403"/>
      <c r="G171" s="41">
        <v>1</v>
      </c>
      <c r="H171" s="237">
        <v>5</v>
      </c>
    </row>
    <row r="172" spans="1:12" ht="17">
      <c r="A172" s="387"/>
      <c r="B172" s="381"/>
      <c r="C172" s="381"/>
      <c r="D172" s="39">
        <v>2</v>
      </c>
      <c r="E172" s="37" t="s">
        <v>2626</v>
      </c>
      <c r="F172" s="403"/>
      <c r="G172" s="41"/>
      <c r="H172" s="237" t="s">
        <v>2040</v>
      </c>
    </row>
    <row r="173" spans="1:12" ht="17">
      <c r="A173" s="387"/>
      <c r="B173" s="381"/>
      <c r="C173" s="381"/>
      <c r="D173" s="39">
        <v>3</v>
      </c>
      <c r="E173" s="37" t="s">
        <v>2627</v>
      </c>
      <c r="F173" s="403"/>
      <c r="G173" s="41">
        <v>4</v>
      </c>
      <c r="H173" s="237">
        <v>20</v>
      </c>
    </row>
    <row r="174" spans="1:12" ht="17">
      <c r="A174" s="387"/>
      <c r="B174" s="381"/>
      <c r="C174" s="381"/>
      <c r="D174" s="39">
        <v>4</v>
      </c>
      <c r="E174" s="37" t="s">
        <v>2628</v>
      </c>
      <c r="F174" s="403"/>
      <c r="G174" s="41"/>
      <c r="H174" s="237" t="s">
        <v>2040</v>
      </c>
    </row>
    <row r="175" spans="1:12" ht="17">
      <c r="A175" s="387"/>
      <c r="B175" s="381"/>
      <c r="C175" s="381"/>
      <c r="D175" s="39">
        <v>5</v>
      </c>
      <c r="E175" s="37" t="s">
        <v>2629</v>
      </c>
      <c r="F175" s="403"/>
      <c r="G175" s="41"/>
      <c r="H175" s="237" t="s">
        <v>2040</v>
      </c>
    </row>
    <row r="176" spans="1:12" ht="17">
      <c r="A176" s="387"/>
      <c r="B176" s="381"/>
      <c r="C176" s="381"/>
      <c r="D176" s="39">
        <v>6</v>
      </c>
      <c r="E176" s="37" t="s">
        <v>2630</v>
      </c>
      <c r="F176" s="403"/>
      <c r="G176" s="41">
        <v>2</v>
      </c>
      <c r="H176" s="237">
        <v>10</v>
      </c>
    </row>
    <row r="177" spans="1:12" ht="17">
      <c r="A177" s="387"/>
      <c r="B177" s="381"/>
      <c r="C177" s="381"/>
      <c r="D177" s="39">
        <v>7</v>
      </c>
      <c r="E177" s="37" t="s">
        <v>2631</v>
      </c>
      <c r="F177" s="403"/>
      <c r="G177" s="41">
        <v>2</v>
      </c>
      <c r="H177" s="237">
        <v>10</v>
      </c>
    </row>
    <row r="178" spans="1:12" ht="17">
      <c r="A178" s="387"/>
      <c r="B178" s="381"/>
      <c r="C178" s="381"/>
      <c r="D178" s="39">
        <v>8</v>
      </c>
      <c r="E178" s="37" t="s">
        <v>2632</v>
      </c>
      <c r="F178" s="403"/>
      <c r="G178" s="41">
        <v>1</v>
      </c>
      <c r="H178" s="237">
        <v>5</v>
      </c>
    </row>
    <row r="179" spans="1:12" ht="17">
      <c r="A179" s="387"/>
      <c r="B179" s="381"/>
      <c r="C179" s="381"/>
      <c r="D179" s="39">
        <v>9</v>
      </c>
      <c r="E179" s="37" t="s">
        <v>2633</v>
      </c>
      <c r="F179" s="403"/>
      <c r="G179" s="41">
        <v>3</v>
      </c>
      <c r="H179" s="237">
        <v>15</v>
      </c>
    </row>
    <row r="180" spans="1:12" ht="17">
      <c r="A180" s="387"/>
      <c r="B180" s="381"/>
      <c r="C180" s="381"/>
      <c r="D180" s="39">
        <v>10</v>
      </c>
      <c r="E180" s="37" t="s">
        <v>2634</v>
      </c>
      <c r="F180" s="403"/>
      <c r="G180" s="41">
        <v>2</v>
      </c>
      <c r="H180" s="237">
        <v>10</v>
      </c>
    </row>
    <row r="181" spans="1:12" ht="17">
      <c r="A181" s="387"/>
      <c r="B181" s="381"/>
      <c r="C181" s="381"/>
      <c r="D181" s="39">
        <v>11</v>
      </c>
      <c r="E181" s="37" t="s">
        <v>2635</v>
      </c>
      <c r="F181" s="403"/>
      <c r="G181" s="41">
        <v>4</v>
      </c>
      <c r="H181" s="237">
        <v>20</v>
      </c>
    </row>
    <row r="182" spans="1:12" ht="17">
      <c r="A182" s="387"/>
      <c r="B182" s="381"/>
      <c r="C182" s="381"/>
      <c r="D182" s="39">
        <v>12</v>
      </c>
      <c r="E182" s="37" t="s">
        <v>2636</v>
      </c>
      <c r="F182" s="403"/>
      <c r="G182" s="41">
        <v>1</v>
      </c>
      <c r="H182" s="237">
        <v>5</v>
      </c>
    </row>
    <row r="183" spans="1:12" ht="17">
      <c r="A183" s="387"/>
      <c r="B183" s="381"/>
      <c r="C183" s="381"/>
      <c r="D183" s="39">
        <v>13</v>
      </c>
      <c r="E183" s="37" t="s">
        <v>2637</v>
      </c>
      <c r="F183" s="403"/>
      <c r="G183" s="41"/>
      <c r="H183" s="237" t="s">
        <v>2040</v>
      </c>
    </row>
    <row r="184" spans="1:12" ht="17">
      <c r="A184" s="387"/>
      <c r="B184" s="381"/>
      <c r="C184" s="381"/>
      <c r="D184" s="39">
        <v>14</v>
      </c>
      <c r="E184" s="37" t="s">
        <v>326</v>
      </c>
      <c r="F184" s="403"/>
      <c r="G184" s="41"/>
      <c r="H184" s="237" t="s">
        <v>2040</v>
      </c>
    </row>
    <row r="185" spans="1:12" ht="16.5" customHeight="1">
      <c r="A185" s="46" t="s">
        <v>2792</v>
      </c>
      <c r="B185" s="40" t="s">
        <v>2645</v>
      </c>
      <c r="C185" s="40" t="s">
        <v>2842</v>
      </c>
      <c r="D185" s="39"/>
      <c r="E185" s="37"/>
      <c r="F185" s="37"/>
      <c r="G185" s="126" t="s">
        <v>2040</v>
      </c>
      <c r="H185" s="45"/>
      <c r="I185" s="165"/>
      <c r="J185" s="165"/>
      <c r="K185" s="165"/>
      <c r="L185" s="167"/>
    </row>
    <row r="186" spans="1:12" ht="17">
      <c r="A186" s="386" t="s">
        <v>2844</v>
      </c>
      <c r="B186" s="380" t="s">
        <v>185</v>
      </c>
      <c r="C186" s="380" t="s">
        <v>2822</v>
      </c>
      <c r="D186" s="39"/>
      <c r="E186" s="37"/>
      <c r="F186" s="402"/>
      <c r="G186" s="126">
        <v>1218</v>
      </c>
      <c r="H186" s="45"/>
      <c r="I186" s="165"/>
      <c r="J186" s="165"/>
      <c r="K186" s="165"/>
      <c r="L186" s="167"/>
    </row>
    <row r="187" spans="1:12" ht="17">
      <c r="A187" s="387"/>
      <c r="B187" s="381"/>
      <c r="C187" s="381"/>
      <c r="D187" s="39">
        <v>1</v>
      </c>
      <c r="E187" s="37" t="s">
        <v>1666</v>
      </c>
      <c r="F187" s="403"/>
      <c r="G187" s="41">
        <v>579</v>
      </c>
      <c r="H187" s="45">
        <v>47.536945812807879</v>
      </c>
      <c r="I187" s="165"/>
      <c r="J187" s="165"/>
      <c r="K187" s="165"/>
      <c r="L187" s="167"/>
    </row>
    <row r="188" spans="1:12" ht="17">
      <c r="A188" s="387"/>
      <c r="B188" s="381"/>
      <c r="C188" s="381"/>
      <c r="D188" s="39">
        <v>2</v>
      </c>
      <c r="E188" s="37" t="s">
        <v>2646</v>
      </c>
      <c r="F188" s="403"/>
      <c r="G188" s="41">
        <v>43</v>
      </c>
      <c r="H188" s="45">
        <v>3.5303776683087027</v>
      </c>
      <c r="I188" s="165"/>
      <c r="J188" s="165"/>
      <c r="K188" s="165"/>
      <c r="L188" s="167"/>
    </row>
    <row r="189" spans="1:12" ht="17">
      <c r="A189" s="388"/>
      <c r="B189" s="382"/>
      <c r="C189" s="382"/>
      <c r="D189" s="39">
        <v>3</v>
      </c>
      <c r="E189" s="37" t="s">
        <v>2793</v>
      </c>
      <c r="F189" s="404"/>
      <c r="G189" s="41">
        <v>596</v>
      </c>
      <c r="H189" s="45">
        <v>48.932676518883419</v>
      </c>
      <c r="I189" s="165"/>
      <c r="J189" s="165"/>
      <c r="K189" s="165"/>
      <c r="L189" s="167"/>
    </row>
    <row r="190" spans="1:12" ht="17">
      <c r="A190" s="386" t="s">
        <v>2847</v>
      </c>
      <c r="B190" s="380" t="s">
        <v>2647</v>
      </c>
      <c r="C190" s="380" t="s">
        <v>2846</v>
      </c>
      <c r="D190" s="39"/>
      <c r="E190" s="37"/>
      <c r="F190" s="402"/>
      <c r="G190" s="126">
        <v>579</v>
      </c>
      <c r="H190" s="45"/>
      <c r="I190" s="165"/>
      <c r="J190" s="165"/>
      <c r="K190" s="165"/>
      <c r="L190" s="167"/>
    </row>
    <row r="191" spans="1:12" ht="17">
      <c r="A191" s="387"/>
      <c r="B191" s="381"/>
      <c r="C191" s="381"/>
      <c r="D191" s="39">
        <v>1</v>
      </c>
      <c r="E191" s="37" t="s">
        <v>2648</v>
      </c>
      <c r="F191" s="403"/>
      <c r="G191" s="41">
        <v>431</v>
      </c>
      <c r="H191" s="45">
        <v>74.438687392055272</v>
      </c>
      <c r="I191" s="165"/>
      <c r="J191" s="165"/>
      <c r="K191" s="165"/>
      <c r="L191" s="167"/>
    </row>
    <row r="192" spans="1:12" ht="17">
      <c r="A192" s="387"/>
      <c r="B192" s="381"/>
      <c r="C192" s="381"/>
      <c r="D192" s="39">
        <v>2</v>
      </c>
      <c r="E192" s="37" t="s">
        <v>2649</v>
      </c>
      <c r="F192" s="403"/>
      <c r="G192" s="41">
        <v>106</v>
      </c>
      <c r="H192" s="45">
        <v>18.307426597582037</v>
      </c>
      <c r="I192" s="165"/>
      <c r="J192" s="165"/>
      <c r="K192" s="165"/>
      <c r="L192" s="167"/>
    </row>
    <row r="193" spans="1:8" ht="17">
      <c r="A193" s="387"/>
      <c r="B193" s="381"/>
      <c r="C193" s="381"/>
      <c r="D193" s="39">
        <v>3</v>
      </c>
      <c r="E193" s="37" t="s">
        <v>2650</v>
      </c>
      <c r="F193" s="403"/>
      <c r="G193" s="41">
        <v>22</v>
      </c>
      <c r="H193" s="45">
        <v>3.7996545768566494</v>
      </c>
    </row>
    <row r="194" spans="1:8" ht="17">
      <c r="A194" s="387"/>
      <c r="B194" s="381"/>
      <c r="C194" s="381"/>
      <c r="D194" s="39">
        <v>4</v>
      </c>
      <c r="E194" s="37" t="s">
        <v>2794</v>
      </c>
      <c r="F194" s="403"/>
      <c r="G194" s="41">
        <v>10</v>
      </c>
      <c r="H194" s="45">
        <v>1.7271157167530224</v>
      </c>
    </row>
    <row r="195" spans="1:8" ht="17">
      <c r="A195" s="387"/>
      <c r="B195" s="381"/>
      <c r="C195" s="381"/>
      <c r="D195" s="39">
        <v>5</v>
      </c>
      <c r="E195" s="37" t="s">
        <v>2108</v>
      </c>
      <c r="F195" s="403"/>
      <c r="G195" s="41">
        <v>2</v>
      </c>
      <c r="H195" s="45">
        <v>0.34542314335060448</v>
      </c>
    </row>
    <row r="196" spans="1:8" ht="17">
      <c r="A196" s="387"/>
      <c r="B196" s="381"/>
      <c r="C196" s="381"/>
      <c r="D196" s="39">
        <v>6</v>
      </c>
      <c r="E196" s="37" t="s">
        <v>2109</v>
      </c>
      <c r="F196" s="403"/>
      <c r="G196" s="41"/>
      <c r="H196" s="45" t="s">
        <v>2040</v>
      </c>
    </row>
    <row r="197" spans="1:8" ht="17">
      <c r="A197" s="387"/>
      <c r="B197" s="381"/>
      <c r="C197" s="381"/>
      <c r="D197" s="39">
        <v>7</v>
      </c>
      <c r="E197" s="37" t="s">
        <v>2110</v>
      </c>
      <c r="F197" s="403"/>
      <c r="G197" s="41">
        <v>6</v>
      </c>
      <c r="H197" s="45">
        <v>1.0362694300518136</v>
      </c>
    </row>
    <row r="198" spans="1:8" ht="17">
      <c r="A198" s="387"/>
      <c r="B198" s="381"/>
      <c r="C198" s="381"/>
      <c r="D198" s="39">
        <v>8</v>
      </c>
      <c r="E198" s="37" t="s">
        <v>2107</v>
      </c>
      <c r="F198" s="403"/>
      <c r="G198" s="41">
        <v>1</v>
      </c>
      <c r="H198" s="45">
        <v>0.17271157167530224</v>
      </c>
    </row>
    <row r="199" spans="1:8" ht="17">
      <c r="A199" s="388"/>
      <c r="B199" s="382"/>
      <c r="C199" s="382"/>
      <c r="D199" s="39">
        <v>9</v>
      </c>
      <c r="E199" s="37" t="s">
        <v>326</v>
      </c>
      <c r="F199" s="404"/>
      <c r="G199" s="41">
        <v>1</v>
      </c>
      <c r="H199" s="45">
        <v>0.17271157167530224</v>
      </c>
    </row>
    <row r="200" spans="1:8" ht="17">
      <c r="A200" s="46" t="s">
        <v>2795</v>
      </c>
      <c r="B200" s="40" t="s">
        <v>2653</v>
      </c>
      <c r="C200" s="40" t="s">
        <v>2848</v>
      </c>
      <c r="D200" s="39"/>
      <c r="E200" s="37"/>
      <c r="F200" s="37"/>
      <c r="G200" s="126">
        <v>1</v>
      </c>
      <c r="H200" s="45"/>
    </row>
    <row r="201" spans="1:8" ht="17">
      <c r="A201" s="386" t="s">
        <v>2850</v>
      </c>
      <c r="B201" s="380" t="s">
        <v>2654</v>
      </c>
      <c r="C201" s="380" t="s">
        <v>2845</v>
      </c>
      <c r="D201" s="39"/>
      <c r="E201" s="37"/>
      <c r="F201" s="402"/>
      <c r="G201" s="126">
        <v>579</v>
      </c>
      <c r="H201" s="45"/>
    </row>
    <row r="202" spans="1:8" ht="17">
      <c r="A202" s="387"/>
      <c r="B202" s="381"/>
      <c r="C202" s="381"/>
      <c r="D202" s="39">
        <v>1</v>
      </c>
      <c r="E202" s="37" t="s">
        <v>1092</v>
      </c>
      <c r="F202" s="403"/>
      <c r="G202" s="41">
        <v>495</v>
      </c>
      <c r="H202" s="45">
        <v>85.492227979274617</v>
      </c>
    </row>
    <row r="203" spans="1:8" ht="17">
      <c r="A203" s="388"/>
      <c r="B203" s="382"/>
      <c r="C203" s="382"/>
      <c r="D203" s="39">
        <v>2</v>
      </c>
      <c r="E203" s="37" t="s">
        <v>1093</v>
      </c>
      <c r="F203" s="404"/>
      <c r="G203" s="41">
        <v>84</v>
      </c>
      <c r="H203" s="45">
        <v>14.507772020725387</v>
      </c>
    </row>
    <row r="204" spans="1:8" ht="17">
      <c r="A204" s="386" t="s">
        <v>2852</v>
      </c>
      <c r="B204" s="380" t="s">
        <v>2655</v>
      </c>
      <c r="C204" s="380" t="s">
        <v>2851</v>
      </c>
      <c r="D204" s="39"/>
      <c r="E204" s="37"/>
      <c r="F204" s="402"/>
      <c r="G204" s="126">
        <v>84</v>
      </c>
      <c r="H204" s="45"/>
    </row>
    <row r="205" spans="1:8" ht="17">
      <c r="A205" s="387"/>
      <c r="B205" s="381"/>
      <c r="C205" s="381"/>
      <c r="D205" s="39">
        <v>1</v>
      </c>
      <c r="E205" s="37" t="s">
        <v>2656</v>
      </c>
      <c r="F205" s="403"/>
      <c r="G205" s="41">
        <v>1</v>
      </c>
      <c r="H205" s="45">
        <v>1.1904761904761905</v>
      </c>
    </row>
    <row r="206" spans="1:8" ht="17">
      <c r="A206" s="387"/>
      <c r="B206" s="381"/>
      <c r="C206" s="381"/>
      <c r="D206" s="39">
        <v>2</v>
      </c>
      <c r="E206" s="37" t="s">
        <v>2657</v>
      </c>
      <c r="F206" s="403"/>
      <c r="G206" s="41">
        <v>2</v>
      </c>
      <c r="H206" s="45">
        <v>2.3809523809523809</v>
      </c>
    </row>
    <row r="207" spans="1:8" ht="17">
      <c r="A207" s="387"/>
      <c r="B207" s="381"/>
      <c r="C207" s="381"/>
      <c r="D207" s="39">
        <v>3</v>
      </c>
      <c r="E207" s="37" t="s">
        <v>2658</v>
      </c>
      <c r="F207" s="403"/>
      <c r="G207" s="41"/>
      <c r="H207" s="45" t="s">
        <v>2040</v>
      </c>
    </row>
    <row r="208" spans="1:8" ht="17">
      <c r="A208" s="387"/>
      <c r="B208" s="381"/>
      <c r="C208" s="381"/>
      <c r="D208" s="39">
        <v>4</v>
      </c>
      <c r="E208" s="37" t="s">
        <v>2659</v>
      </c>
      <c r="F208" s="403"/>
      <c r="G208" s="41">
        <v>7</v>
      </c>
      <c r="H208" s="45">
        <v>8.3333333333333321</v>
      </c>
    </row>
    <row r="209" spans="1:8" ht="17">
      <c r="A209" s="387"/>
      <c r="B209" s="381"/>
      <c r="C209" s="381"/>
      <c r="D209" s="39">
        <v>5</v>
      </c>
      <c r="E209" s="37" t="s">
        <v>2660</v>
      </c>
      <c r="F209" s="403"/>
      <c r="G209" s="41"/>
      <c r="H209" s="45" t="s">
        <v>2040</v>
      </c>
    </row>
    <row r="210" spans="1:8" ht="17">
      <c r="A210" s="387"/>
      <c r="B210" s="381"/>
      <c r="C210" s="381"/>
      <c r="D210" s="39">
        <v>6</v>
      </c>
      <c r="E210" s="37" t="s">
        <v>2661</v>
      </c>
      <c r="F210" s="403"/>
      <c r="G210" s="41">
        <v>74</v>
      </c>
      <c r="H210" s="45">
        <v>88.095238095238088</v>
      </c>
    </row>
    <row r="211" spans="1:8" ht="17">
      <c r="A211" s="388"/>
      <c r="B211" s="382"/>
      <c r="C211" s="382"/>
      <c r="D211" s="39">
        <v>7</v>
      </c>
      <c r="E211" s="37" t="s">
        <v>326</v>
      </c>
      <c r="F211" s="404"/>
      <c r="G211" s="41"/>
      <c r="H211" s="45" t="s">
        <v>2040</v>
      </c>
    </row>
    <row r="212" spans="1:8" ht="17">
      <c r="A212" s="46" t="s">
        <v>2796</v>
      </c>
      <c r="B212" s="40" t="s">
        <v>2662</v>
      </c>
      <c r="C212" s="40" t="s">
        <v>2853</v>
      </c>
      <c r="D212" s="39"/>
      <c r="E212" s="37"/>
      <c r="F212" s="37"/>
      <c r="G212" s="126" t="s">
        <v>577</v>
      </c>
      <c r="H212" s="45"/>
    </row>
    <row r="213" spans="1:8" ht="17">
      <c r="A213" s="386" t="s">
        <v>2854</v>
      </c>
      <c r="B213" s="380" t="s">
        <v>2663</v>
      </c>
      <c r="C213" s="380" t="s">
        <v>2849</v>
      </c>
      <c r="D213" s="39"/>
      <c r="E213" s="37"/>
      <c r="F213" s="402"/>
      <c r="G213" s="126">
        <v>43</v>
      </c>
      <c r="H213" s="45"/>
    </row>
    <row r="214" spans="1:8" ht="17">
      <c r="A214" s="387"/>
      <c r="B214" s="381"/>
      <c r="C214" s="381"/>
      <c r="D214" s="39">
        <v>1</v>
      </c>
      <c r="E214" s="37" t="s">
        <v>2105</v>
      </c>
      <c r="F214" s="403"/>
      <c r="G214" s="41">
        <v>16</v>
      </c>
      <c r="H214" s="45">
        <v>37.209302325581397</v>
      </c>
    </row>
    <row r="215" spans="1:8" ht="17">
      <c r="A215" s="387"/>
      <c r="B215" s="381"/>
      <c r="C215" s="381"/>
      <c r="D215" s="39">
        <v>2</v>
      </c>
      <c r="E215" s="37" t="s">
        <v>2100</v>
      </c>
      <c r="F215" s="403"/>
      <c r="G215" s="41">
        <v>5</v>
      </c>
      <c r="H215" s="45">
        <v>11.627906976744185</v>
      </c>
    </row>
    <row r="216" spans="1:8" ht="17">
      <c r="A216" s="387"/>
      <c r="B216" s="381"/>
      <c r="C216" s="381"/>
      <c r="D216" s="39">
        <v>3</v>
      </c>
      <c r="E216" s="37" t="s">
        <v>2101</v>
      </c>
      <c r="F216" s="403"/>
      <c r="G216" s="41">
        <v>6</v>
      </c>
      <c r="H216" s="45">
        <v>13.953488372093023</v>
      </c>
    </row>
    <row r="217" spans="1:8" ht="17">
      <c r="A217" s="387"/>
      <c r="B217" s="381"/>
      <c r="C217" s="381"/>
      <c r="D217" s="39">
        <v>4</v>
      </c>
      <c r="E217" s="37" t="s">
        <v>2102</v>
      </c>
      <c r="F217" s="403"/>
      <c r="G217" s="41">
        <v>1</v>
      </c>
      <c r="H217" s="45">
        <v>2.3255813953488373</v>
      </c>
    </row>
    <row r="218" spans="1:8" ht="17">
      <c r="A218" s="387"/>
      <c r="B218" s="381"/>
      <c r="C218" s="381"/>
      <c r="D218" s="39">
        <v>5</v>
      </c>
      <c r="E218" s="37" t="s">
        <v>2103</v>
      </c>
      <c r="F218" s="403"/>
      <c r="G218" s="41">
        <v>7</v>
      </c>
      <c r="H218" s="45">
        <v>16.279069767441861</v>
      </c>
    </row>
    <row r="219" spans="1:8" ht="17">
      <c r="A219" s="387"/>
      <c r="B219" s="381"/>
      <c r="C219" s="381"/>
      <c r="D219" s="39">
        <v>6</v>
      </c>
      <c r="E219" s="37" t="s">
        <v>2104</v>
      </c>
      <c r="F219" s="403"/>
      <c r="G219" s="41">
        <v>3</v>
      </c>
      <c r="H219" s="45">
        <v>6.9767441860465116</v>
      </c>
    </row>
    <row r="220" spans="1:8" ht="17">
      <c r="A220" s="387"/>
      <c r="B220" s="381"/>
      <c r="C220" s="381"/>
      <c r="D220" s="39">
        <v>7</v>
      </c>
      <c r="E220" s="37" t="s">
        <v>2107</v>
      </c>
      <c r="F220" s="403"/>
      <c r="G220" s="41"/>
      <c r="H220" s="45" t="s">
        <v>2040</v>
      </c>
    </row>
    <row r="221" spans="1:8" ht="17">
      <c r="A221" s="387"/>
      <c r="B221" s="381"/>
      <c r="C221" s="381"/>
      <c r="D221" s="39">
        <v>8</v>
      </c>
      <c r="E221" s="37" t="s">
        <v>2108</v>
      </c>
      <c r="F221" s="403"/>
      <c r="G221" s="41"/>
      <c r="H221" s="45" t="s">
        <v>2040</v>
      </c>
    </row>
    <row r="222" spans="1:8" ht="17">
      <c r="A222" s="387"/>
      <c r="B222" s="381"/>
      <c r="C222" s="381"/>
      <c r="D222" s="39">
        <v>9</v>
      </c>
      <c r="E222" s="37" t="s">
        <v>2109</v>
      </c>
      <c r="F222" s="403"/>
      <c r="G222" s="41"/>
      <c r="H222" s="45" t="s">
        <v>2040</v>
      </c>
    </row>
    <row r="223" spans="1:8" ht="17">
      <c r="A223" s="387"/>
      <c r="B223" s="381"/>
      <c r="C223" s="381"/>
      <c r="D223" s="39">
        <v>10</v>
      </c>
      <c r="E223" s="37" t="s">
        <v>2110</v>
      </c>
      <c r="F223" s="403"/>
      <c r="G223" s="41">
        <v>1</v>
      </c>
      <c r="H223" s="45">
        <v>2.3255813953488373</v>
      </c>
    </row>
    <row r="224" spans="1:8" ht="17">
      <c r="A224" s="387"/>
      <c r="B224" s="381"/>
      <c r="C224" s="381"/>
      <c r="D224" s="39">
        <v>11</v>
      </c>
      <c r="E224" s="37" t="s">
        <v>2111</v>
      </c>
      <c r="F224" s="403"/>
      <c r="G224" s="41">
        <v>3</v>
      </c>
      <c r="H224" s="45">
        <v>6.9767441860465116</v>
      </c>
    </row>
    <row r="225" spans="1:12" ht="16.5" customHeight="1">
      <c r="A225" s="388"/>
      <c r="B225" s="382"/>
      <c r="C225" s="382"/>
      <c r="D225" s="39">
        <v>12</v>
      </c>
      <c r="E225" s="37" t="s">
        <v>326</v>
      </c>
      <c r="F225" s="404"/>
      <c r="G225" s="41">
        <v>1</v>
      </c>
      <c r="H225" s="45">
        <v>2.3255813953488373</v>
      </c>
      <c r="I225" s="165"/>
      <c r="J225" s="165"/>
      <c r="K225" s="165"/>
      <c r="L225" s="167"/>
    </row>
    <row r="226" spans="1:12" ht="17">
      <c r="A226" s="46" t="s">
        <v>4538</v>
      </c>
      <c r="B226" s="40" t="s">
        <v>2664</v>
      </c>
      <c r="C226" s="40" t="s">
        <v>2855</v>
      </c>
      <c r="D226" s="39"/>
      <c r="E226" s="37"/>
      <c r="F226" s="37"/>
      <c r="G226" s="126">
        <v>1</v>
      </c>
      <c r="H226" s="45"/>
      <c r="I226" s="165"/>
      <c r="J226" s="165"/>
      <c r="K226" s="165"/>
      <c r="L226" s="167"/>
    </row>
    <row r="227" spans="1:12" ht="17">
      <c r="A227" s="369" t="s">
        <v>2857</v>
      </c>
      <c r="B227" s="372" t="s">
        <v>4500</v>
      </c>
      <c r="C227" s="372" t="s">
        <v>2856</v>
      </c>
      <c r="D227" s="228"/>
      <c r="E227" s="233"/>
      <c r="F227" s="399"/>
      <c r="G227" s="160">
        <v>622</v>
      </c>
      <c r="H227" s="157"/>
      <c r="I227" s="165"/>
      <c r="J227" s="165"/>
      <c r="K227" s="165"/>
      <c r="L227" s="167"/>
    </row>
    <row r="228" spans="1:12" ht="17">
      <c r="A228" s="370"/>
      <c r="B228" s="373"/>
      <c r="C228" s="373"/>
      <c r="D228" s="228">
        <v>1</v>
      </c>
      <c r="E228" s="233" t="s">
        <v>1806</v>
      </c>
      <c r="F228" s="400"/>
      <c r="G228" s="232">
        <v>380</v>
      </c>
      <c r="H228" s="157">
        <v>61.09324758842444</v>
      </c>
      <c r="I228" s="165"/>
      <c r="J228" s="165"/>
      <c r="K228" s="165"/>
      <c r="L228" s="167"/>
    </row>
    <row r="229" spans="1:12" ht="17">
      <c r="A229" s="370"/>
      <c r="B229" s="373"/>
      <c r="C229" s="373"/>
      <c r="D229" s="228">
        <v>2</v>
      </c>
      <c r="E229" s="233" t="s">
        <v>1807</v>
      </c>
      <c r="F229" s="400"/>
      <c r="G229" s="231">
        <v>86</v>
      </c>
      <c r="H229" s="230">
        <v>13.826366559485532</v>
      </c>
      <c r="I229" s="165"/>
      <c r="J229" s="165"/>
      <c r="K229" s="165"/>
      <c r="L229" s="167"/>
    </row>
    <row r="230" spans="1:12" ht="17">
      <c r="A230" s="370"/>
      <c r="B230" s="373"/>
      <c r="C230" s="373"/>
      <c r="D230" s="228">
        <v>3</v>
      </c>
      <c r="E230" s="233" t="s">
        <v>1808</v>
      </c>
      <c r="F230" s="400"/>
      <c r="G230" s="231">
        <v>25</v>
      </c>
      <c r="H230" s="230">
        <v>4.019292604501608</v>
      </c>
      <c r="I230" s="165"/>
      <c r="J230" s="165"/>
      <c r="K230" s="165"/>
      <c r="L230" s="167"/>
    </row>
    <row r="231" spans="1:12" ht="17">
      <c r="A231" s="370"/>
      <c r="B231" s="373"/>
      <c r="C231" s="373"/>
      <c r="D231" s="228">
        <v>4</v>
      </c>
      <c r="E231" s="233" t="s">
        <v>1809</v>
      </c>
      <c r="F231" s="400"/>
      <c r="G231" s="231">
        <v>88</v>
      </c>
      <c r="H231" s="230">
        <v>14.14790996784566</v>
      </c>
      <c r="I231" s="165"/>
      <c r="J231" s="165"/>
      <c r="K231" s="165"/>
      <c r="L231" s="167"/>
    </row>
    <row r="232" spans="1:12" ht="17">
      <c r="A232" s="370"/>
      <c r="B232" s="373"/>
      <c r="C232" s="373"/>
      <c r="D232" s="228">
        <v>5</v>
      </c>
      <c r="E232" s="233" t="s">
        <v>1810</v>
      </c>
      <c r="F232" s="400"/>
      <c r="G232" s="231">
        <v>20</v>
      </c>
      <c r="H232" s="230">
        <v>3.215434083601286</v>
      </c>
      <c r="I232" s="165"/>
      <c r="J232" s="165"/>
      <c r="K232" s="165"/>
      <c r="L232" s="167"/>
    </row>
    <row r="233" spans="1:12" ht="17">
      <c r="A233" s="370"/>
      <c r="B233" s="373"/>
      <c r="C233" s="373"/>
      <c r="D233" s="228">
        <v>6</v>
      </c>
      <c r="E233" s="233" t="s">
        <v>1811</v>
      </c>
      <c r="F233" s="400"/>
      <c r="G233" s="231">
        <v>8</v>
      </c>
      <c r="H233" s="230">
        <v>1.2861736334405145</v>
      </c>
      <c r="I233" s="165"/>
      <c r="J233" s="165"/>
      <c r="K233" s="165"/>
      <c r="L233" s="167"/>
    </row>
    <row r="234" spans="1:12" ht="17">
      <c r="A234" s="370"/>
      <c r="B234" s="373"/>
      <c r="C234" s="373"/>
      <c r="D234" s="228">
        <v>7</v>
      </c>
      <c r="E234" s="233" t="s">
        <v>1812</v>
      </c>
      <c r="F234" s="400"/>
      <c r="G234" s="231">
        <v>1</v>
      </c>
      <c r="H234" s="230">
        <v>0.16077170418006431</v>
      </c>
      <c r="I234" s="165"/>
      <c r="J234" s="165"/>
      <c r="K234" s="165"/>
      <c r="L234" s="167"/>
    </row>
    <row r="235" spans="1:12" ht="17">
      <c r="A235" s="370"/>
      <c r="B235" s="373"/>
      <c r="C235" s="373"/>
      <c r="D235" s="228">
        <v>8</v>
      </c>
      <c r="E235" s="233" t="s">
        <v>1813</v>
      </c>
      <c r="F235" s="400"/>
      <c r="G235" s="231">
        <v>8</v>
      </c>
      <c r="H235" s="230">
        <v>1.2861736334405145</v>
      </c>
      <c r="I235" s="165"/>
      <c r="J235" s="165"/>
      <c r="K235" s="165"/>
      <c r="L235" s="167"/>
    </row>
    <row r="236" spans="1:12" ht="17">
      <c r="A236" s="370"/>
      <c r="B236" s="373"/>
      <c r="C236" s="373"/>
      <c r="D236" s="228">
        <v>9</v>
      </c>
      <c r="E236" s="233" t="s">
        <v>1814</v>
      </c>
      <c r="F236" s="400"/>
      <c r="G236" s="231">
        <v>1</v>
      </c>
      <c r="H236" s="230">
        <v>0.16077170418006431</v>
      </c>
      <c r="I236" s="165"/>
      <c r="J236" s="165"/>
      <c r="K236" s="165"/>
      <c r="L236" s="167"/>
    </row>
    <row r="237" spans="1:12" ht="17">
      <c r="A237" s="370"/>
      <c r="B237" s="373"/>
      <c r="C237" s="373"/>
      <c r="D237" s="228">
        <v>10</v>
      </c>
      <c r="E237" s="233" t="s">
        <v>1815</v>
      </c>
      <c r="F237" s="400"/>
      <c r="G237" s="231"/>
      <c r="H237" s="230" t="s">
        <v>2040</v>
      </c>
      <c r="I237" s="165"/>
      <c r="J237" s="165"/>
      <c r="K237" s="165"/>
      <c r="L237" s="167"/>
    </row>
    <row r="238" spans="1:12" ht="17">
      <c r="A238" s="370"/>
      <c r="B238" s="373"/>
      <c r="C238" s="373"/>
      <c r="D238" s="228">
        <v>11</v>
      </c>
      <c r="E238" s="233" t="s">
        <v>1816</v>
      </c>
      <c r="F238" s="400"/>
      <c r="G238" s="231">
        <v>2</v>
      </c>
      <c r="H238" s="230">
        <v>0.32154340836012862</v>
      </c>
      <c r="I238" s="165"/>
      <c r="J238" s="165"/>
      <c r="K238" s="165"/>
      <c r="L238" s="167"/>
    </row>
    <row r="239" spans="1:12" ht="17">
      <c r="A239" s="370"/>
      <c r="B239" s="373"/>
      <c r="C239" s="373"/>
      <c r="D239" s="228">
        <v>12</v>
      </c>
      <c r="E239" s="233" t="s">
        <v>2665</v>
      </c>
      <c r="F239" s="400"/>
      <c r="G239" s="231">
        <v>3</v>
      </c>
      <c r="H239" s="230">
        <v>0.48231511254019299</v>
      </c>
      <c r="I239" s="165"/>
      <c r="J239" s="165"/>
      <c r="K239" s="165"/>
      <c r="L239" s="167"/>
    </row>
    <row r="240" spans="1:12" ht="17">
      <c r="A240" s="370"/>
      <c r="B240" s="373"/>
      <c r="C240" s="373"/>
      <c r="D240" s="228">
        <v>13</v>
      </c>
      <c r="E240" s="233" t="s">
        <v>326</v>
      </c>
      <c r="F240" s="400"/>
      <c r="G240" s="231"/>
      <c r="H240" s="230" t="s">
        <v>2040</v>
      </c>
      <c r="I240" s="165"/>
      <c r="J240" s="165"/>
      <c r="K240" s="165"/>
      <c r="L240" s="167"/>
    </row>
    <row r="241" spans="1:12" ht="17">
      <c r="A241" s="46" t="s">
        <v>2797</v>
      </c>
      <c r="B241" s="40" t="s">
        <v>2667</v>
      </c>
      <c r="C241" s="40" t="s">
        <v>2858</v>
      </c>
      <c r="D241" s="39"/>
      <c r="E241" s="37"/>
      <c r="F241" s="37"/>
      <c r="G241" s="127" t="s">
        <v>2040</v>
      </c>
      <c r="H241" s="45"/>
    </row>
    <row r="242" spans="1:12" ht="17">
      <c r="A242" s="369" t="s">
        <v>2860</v>
      </c>
      <c r="B242" s="372" t="s">
        <v>2668</v>
      </c>
      <c r="C242" s="372" t="s">
        <v>2859</v>
      </c>
      <c r="D242" s="228"/>
      <c r="E242" s="233"/>
      <c r="F242" s="399"/>
      <c r="G242" s="160">
        <v>616</v>
      </c>
      <c r="H242" s="230"/>
    </row>
    <row r="243" spans="1:12" ht="17">
      <c r="A243" s="370"/>
      <c r="B243" s="373"/>
      <c r="C243" s="373"/>
      <c r="D243" s="228">
        <v>1</v>
      </c>
      <c r="E243" s="233" t="s">
        <v>1806</v>
      </c>
      <c r="F243" s="400"/>
      <c r="G243" s="231">
        <v>88</v>
      </c>
      <c r="H243" s="230">
        <v>14.285714285714285</v>
      </c>
    </row>
    <row r="244" spans="1:12" ht="17">
      <c r="A244" s="370"/>
      <c r="B244" s="373"/>
      <c r="C244" s="373"/>
      <c r="D244" s="228">
        <v>2</v>
      </c>
      <c r="E244" s="233" t="s">
        <v>1807</v>
      </c>
      <c r="F244" s="400"/>
      <c r="G244" s="231">
        <v>167</v>
      </c>
      <c r="H244" s="230">
        <v>27.110389610389614</v>
      </c>
    </row>
    <row r="245" spans="1:12" ht="17">
      <c r="A245" s="370"/>
      <c r="B245" s="373"/>
      <c r="C245" s="373"/>
      <c r="D245" s="228">
        <v>3</v>
      </c>
      <c r="E245" s="233" t="s">
        <v>1808</v>
      </c>
      <c r="F245" s="400"/>
      <c r="G245" s="231">
        <v>66</v>
      </c>
      <c r="H245" s="230">
        <v>10.714285714285714</v>
      </c>
    </row>
    <row r="246" spans="1:12" ht="17">
      <c r="A246" s="370"/>
      <c r="B246" s="373"/>
      <c r="C246" s="373"/>
      <c r="D246" s="228">
        <v>4</v>
      </c>
      <c r="E246" s="233" t="s">
        <v>1809</v>
      </c>
      <c r="F246" s="400"/>
      <c r="G246" s="231">
        <v>118</v>
      </c>
      <c r="H246" s="230">
        <v>19.155844155844157</v>
      </c>
    </row>
    <row r="247" spans="1:12" ht="17">
      <c r="A247" s="370"/>
      <c r="B247" s="373"/>
      <c r="C247" s="373"/>
      <c r="D247" s="228">
        <v>5</v>
      </c>
      <c r="E247" s="233" t="s">
        <v>1810</v>
      </c>
      <c r="F247" s="400"/>
      <c r="G247" s="231">
        <v>82</v>
      </c>
      <c r="H247" s="230">
        <v>13.311688311688311</v>
      </c>
    </row>
    <row r="248" spans="1:12" ht="17">
      <c r="A248" s="370"/>
      <c r="B248" s="373"/>
      <c r="C248" s="373"/>
      <c r="D248" s="228">
        <v>6</v>
      </c>
      <c r="E248" s="233" t="s">
        <v>1811</v>
      </c>
      <c r="F248" s="400"/>
      <c r="G248" s="231">
        <v>22</v>
      </c>
      <c r="H248" s="230">
        <v>3.5714285714285712</v>
      </c>
    </row>
    <row r="249" spans="1:12" ht="17">
      <c r="A249" s="370"/>
      <c r="B249" s="373"/>
      <c r="C249" s="373"/>
      <c r="D249" s="228">
        <v>7</v>
      </c>
      <c r="E249" s="233" t="s">
        <v>1812</v>
      </c>
      <c r="F249" s="400"/>
      <c r="G249" s="231">
        <v>6</v>
      </c>
      <c r="H249" s="230">
        <v>0.97402597402597402</v>
      </c>
    </row>
    <row r="250" spans="1:12" ht="17">
      <c r="A250" s="370"/>
      <c r="B250" s="373"/>
      <c r="C250" s="373"/>
      <c r="D250" s="228">
        <v>8</v>
      </c>
      <c r="E250" s="233" t="s">
        <v>1813</v>
      </c>
      <c r="F250" s="400"/>
      <c r="G250" s="231">
        <v>27</v>
      </c>
      <c r="H250" s="230">
        <v>4.383116883116883</v>
      </c>
    </row>
    <row r="251" spans="1:12" ht="17">
      <c r="A251" s="370"/>
      <c r="B251" s="373"/>
      <c r="C251" s="373"/>
      <c r="D251" s="228">
        <v>9</v>
      </c>
      <c r="E251" s="233" t="s">
        <v>1814</v>
      </c>
      <c r="F251" s="400"/>
      <c r="G251" s="231">
        <v>18</v>
      </c>
      <c r="H251" s="230">
        <v>2.9220779220779218</v>
      </c>
    </row>
    <row r="252" spans="1:12" ht="17">
      <c r="A252" s="370"/>
      <c r="B252" s="373"/>
      <c r="C252" s="373"/>
      <c r="D252" s="228">
        <v>10</v>
      </c>
      <c r="E252" s="233" t="s">
        <v>1815</v>
      </c>
      <c r="F252" s="400"/>
      <c r="G252" s="231">
        <v>7</v>
      </c>
      <c r="H252" s="230">
        <v>1.1363636363636365</v>
      </c>
    </row>
    <row r="253" spans="1:12" ht="17">
      <c r="A253" s="370"/>
      <c r="B253" s="373"/>
      <c r="C253" s="373"/>
      <c r="D253" s="228">
        <v>11</v>
      </c>
      <c r="E253" s="233" t="s">
        <v>1816</v>
      </c>
      <c r="F253" s="400"/>
      <c r="G253" s="231">
        <v>4</v>
      </c>
      <c r="H253" s="230">
        <v>0.64935064935064934</v>
      </c>
    </row>
    <row r="254" spans="1:12" ht="17">
      <c r="A254" s="370"/>
      <c r="B254" s="373"/>
      <c r="C254" s="373"/>
      <c r="D254" s="228">
        <v>12</v>
      </c>
      <c r="E254" s="233" t="s">
        <v>2665</v>
      </c>
      <c r="F254" s="400"/>
      <c r="G254" s="231">
        <v>11</v>
      </c>
      <c r="H254" s="230">
        <v>1.7857142857142856</v>
      </c>
    </row>
    <row r="255" spans="1:12" ht="17">
      <c r="A255" s="370"/>
      <c r="B255" s="373"/>
      <c r="C255" s="373"/>
      <c r="D255" s="228">
        <v>13</v>
      </c>
      <c r="E255" s="233" t="s">
        <v>326</v>
      </c>
      <c r="F255" s="400"/>
      <c r="G255" s="231"/>
      <c r="H255" s="230" t="s">
        <v>2040</v>
      </c>
    </row>
    <row r="256" spans="1:12" ht="16.5" customHeight="1">
      <c r="A256" s="46" t="s">
        <v>2798</v>
      </c>
      <c r="B256" s="40" t="s">
        <v>2670</v>
      </c>
      <c r="C256" s="40" t="s">
        <v>2861</v>
      </c>
      <c r="D256" s="39"/>
      <c r="E256" s="37"/>
      <c r="F256" s="37"/>
      <c r="G256" s="126" t="s">
        <v>2040</v>
      </c>
      <c r="H256" s="45"/>
      <c r="I256" s="165"/>
      <c r="J256" s="165"/>
      <c r="K256" s="165"/>
      <c r="L256" s="167"/>
    </row>
    <row r="257" spans="1:12" ht="17">
      <c r="A257" s="386" t="s">
        <v>2863</v>
      </c>
      <c r="B257" s="380" t="s">
        <v>2799</v>
      </c>
      <c r="C257" s="380" t="s">
        <v>2862</v>
      </c>
      <c r="D257" s="39"/>
      <c r="E257" s="37"/>
      <c r="F257" s="402"/>
      <c r="G257" s="126">
        <v>596</v>
      </c>
      <c r="H257" s="45"/>
      <c r="I257" s="165"/>
      <c r="J257" s="165"/>
      <c r="K257" s="165"/>
      <c r="L257" s="167"/>
    </row>
    <row r="258" spans="1:12" ht="17">
      <c r="A258" s="387"/>
      <c r="B258" s="381"/>
      <c r="C258" s="381"/>
      <c r="D258" s="39">
        <v>1</v>
      </c>
      <c r="E258" s="37" t="s">
        <v>2775</v>
      </c>
      <c r="F258" s="403"/>
      <c r="G258" s="41">
        <v>9</v>
      </c>
      <c r="H258" s="45">
        <v>1.5100671140939599</v>
      </c>
      <c r="I258" s="165"/>
      <c r="J258" s="165"/>
      <c r="K258" s="165"/>
      <c r="L258" s="167"/>
    </row>
    <row r="259" spans="1:12" ht="17">
      <c r="A259" s="387"/>
      <c r="B259" s="381"/>
      <c r="C259" s="381"/>
      <c r="D259" s="39">
        <v>2</v>
      </c>
      <c r="E259" s="37" t="s">
        <v>2776</v>
      </c>
      <c r="F259" s="403"/>
      <c r="G259" s="41">
        <v>1</v>
      </c>
      <c r="H259" s="45">
        <v>0.16778523489932887</v>
      </c>
      <c r="I259" s="165"/>
      <c r="J259" s="165"/>
      <c r="K259" s="165"/>
      <c r="L259" s="167"/>
    </row>
    <row r="260" spans="1:12" ht="17">
      <c r="A260" s="387"/>
      <c r="B260" s="381"/>
      <c r="C260" s="381"/>
      <c r="D260" s="39">
        <v>3</v>
      </c>
      <c r="E260" s="37" t="s">
        <v>2657</v>
      </c>
      <c r="F260" s="403"/>
      <c r="G260" s="41">
        <v>1</v>
      </c>
      <c r="H260" s="45">
        <v>0.16778523489932887</v>
      </c>
      <c r="I260" s="165"/>
      <c r="J260" s="165"/>
      <c r="K260" s="165"/>
      <c r="L260" s="167"/>
    </row>
    <row r="261" spans="1:12" ht="17">
      <c r="A261" s="387"/>
      <c r="B261" s="381"/>
      <c r="C261" s="381"/>
      <c r="D261" s="39">
        <v>4</v>
      </c>
      <c r="E261" s="37" t="s">
        <v>2777</v>
      </c>
      <c r="F261" s="403"/>
      <c r="G261" s="41">
        <v>3</v>
      </c>
      <c r="H261" s="45">
        <v>0.50335570469798652</v>
      </c>
      <c r="I261" s="165"/>
      <c r="J261" s="165"/>
      <c r="K261" s="165"/>
      <c r="L261" s="167"/>
    </row>
    <row r="262" spans="1:12" ht="17">
      <c r="A262" s="387"/>
      <c r="B262" s="381"/>
      <c r="C262" s="381"/>
      <c r="D262" s="39">
        <v>5</v>
      </c>
      <c r="E262" s="37" t="s">
        <v>2778</v>
      </c>
      <c r="F262" s="403"/>
      <c r="G262" s="41">
        <v>37</v>
      </c>
      <c r="H262" s="45">
        <v>6.2080536912751683</v>
      </c>
      <c r="I262" s="165"/>
      <c r="J262" s="165"/>
      <c r="K262" s="165"/>
      <c r="L262" s="167"/>
    </row>
    <row r="263" spans="1:12" ht="17">
      <c r="A263" s="387"/>
      <c r="B263" s="381"/>
      <c r="C263" s="381"/>
      <c r="D263" s="39">
        <v>6</v>
      </c>
      <c r="E263" s="37" t="s">
        <v>2779</v>
      </c>
      <c r="F263" s="403"/>
      <c r="G263" s="41">
        <v>37</v>
      </c>
      <c r="H263" s="45">
        <v>6.2080536912751683</v>
      </c>
      <c r="I263" s="165"/>
      <c r="J263" s="165"/>
      <c r="K263" s="165"/>
      <c r="L263" s="167"/>
    </row>
    <row r="264" spans="1:12" ht="17">
      <c r="A264" s="387"/>
      <c r="B264" s="381"/>
      <c r="C264" s="381"/>
      <c r="D264" s="39">
        <v>7</v>
      </c>
      <c r="E264" s="37" t="s">
        <v>2780</v>
      </c>
      <c r="F264" s="403"/>
      <c r="G264" s="41">
        <v>472</v>
      </c>
      <c r="H264" s="45">
        <v>79.194630872483216</v>
      </c>
      <c r="I264" s="165"/>
      <c r="J264" s="165"/>
      <c r="K264" s="165"/>
      <c r="L264" s="167"/>
    </row>
    <row r="265" spans="1:12" ht="17">
      <c r="A265" s="387"/>
      <c r="B265" s="381"/>
      <c r="C265" s="381"/>
      <c r="D265" s="39">
        <v>8</v>
      </c>
      <c r="E265" s="37" t="s">
        <v>2781</v>
      </c>
      <c r="F265" s="403"/>
      <c r="G265" s="41">
        <v>34</v>
      </c>
      <c r="H265" s="45">
        <v>5.7046979865771812</v>
      </c>
      <c r="I265" s="165"/>
      <c r="J265" s="165"/>
      <c r="K265" s="165"/>
      <c r="L265" s="167"/>
    </row>
    <row r="266" spans="1:12" ht="16.5" customHeight="1">
      <c r="A266" s="388"/>
      <c r="B266" s="382"/>
      <c r="C266" s="382"/>
      <c r="D266" s="39">
        <v>9</v>
      </c>
      <c r="E266" s="37" t="s">
        <v>326</v>
      </c>
      <c r="F266" s="404"/>
      <c r="G266" s="41">
        <v>2</v>
      </c>
      <c r="H266" s="45">
        <v>0.33557046979865773</v>
      </c>
      <c r="I266" s="165"/>
      <c r="J266" s="165"/>
      <c r="K266" s="165"/>
      <c r="L266" s="167"/>
    </row>
    <row r="267" spans="1:12" ht="17">
      <c r="A267" s="46" t="s">
        <v>2800</v>
      </c>
      <c r="B267" s="40" t="s">
        <v>2801</v>
      </c>
      <c r="C267" s="40" t="s">
        <v>2864</v>
      </c>
      <c r="D267" s="39"/>
      <c r="E267" s="37"/>
      <c r="F267" s="37"/>
      <c r="G267" s="126">
        <v>3</v>
      </c>
      <c r="H267" s="45"/>
      <c r="I267" s="165"/>
      <c r="J267" s="165"/>
      <c r="K267" s="165"/>
      <c r="L267" s="167"/>
    </row>
    <row r="268" spans="1:12" ht="17">
      <c r="A268" s="386" t="s">
        <v>2802</v>
      </c>
      <c r="B268" s="380" t="s">
        <v>2672</v>
      </c>
      <c r="C268" s="380" t="s">
        <v>2821</v>
      </c>
      <c r="D268" s="39"/>
      <c r="E268" s="37"/>
      <c r="F268" s="402"/>
      <c r="G268" s="126">
        <v>1218</v>
      </c>
      <c r="H268" s="45"/>
      <c r="I268" s="165"/>
      <c r="J268" s="165"/>
      <c r="K268" s="165"/>
      <c r="L268" s="167"/>
    </row>
    <row r="269" spans="1:12" ht="17">
      <c r="A269" s="387"/>
      <c r="B269" s="381"/>
      <c r="C269" s="381"/>
      <c r="D269" s="39">
        <v>1</v>
      </c>
      <c r="E269" s="37" t="s">
        <v>1607</v>
      </c>
      <c r="F269" s="403"/>
      <c r="G269" s="41">
        <v>91</v>
      </c>
      <c r="H269" s="45">
        <v>7.4712643678160928</v>
      </c>
      <c r="I269" s="165"/>
      <c r="J269" s="165"/>
      <c r="K269" s="165"/>
      <c r="L269" s="167"/>
    </row>
    <row r="270" spans="1:12" ht="17">
      <c r="A270" s="387"/>
      <c r="B270" s="381"/>
      <c r="C270" s="381"/>
      <c r="D270" s="39">
        <v>2</v>
      </c>
      <c r="E270" s="37" t="s">
        <v>747</v>
      </c>
      <c r="F270" s="403"/>
      <c r="G270" s="41">
        <v>410</v>
      </c>
      <c r="H270" s="45">
        <v>33.66174055829228</v>
      </c>
      <c r="I270" s="165"/>
      <c r="J270" s="165"/>
      <c r="K270" s="165"/>
      <c r="L270" s="167"/>
    </row>
    <row r="271" spans="1:12" ht="17">
      <c r="A271" s="387"/>
      <c r="B271" s="381"/>
      <c r="C271" s="381"/>
      <c r="D271" s="39">
        <v>3</v>
      </c>
      <c r="E271" s="37" t="s">
        <v>1417</v>
      </c>
      <c r="F271" s="403"/>
      <c r="G271" s="41">
        <v>366</v>
      </c>
      <c r="H271" s="45">
        <v>30.049261083743843</v>
      </c>
      <c r="I271" s="165"/>
      <c r="J271" s="165"/>
      <c r="K271" s="165"/>
      <c r="L271" s="167"/>
    </row>
    <row r="272" spans="1:12" ht="17">
      <c r="A272" s="387"/>
      <c r="B272" s="381"/>
      <c r="C272" s="381"/>
      <c r="D272" s="39">
        <v>4</v>
      </c>
      <c r="E272" s="37" t="s">
        <v>748</v>
      </c>
      <c r="F272" s="403"/>
      <c r="G272" s="41">
        <v>243</v>
      </c>
      <c r="H272" s="45">
        <v>19.950738916256157</v>
      </c>
      <c r="I272" s="165"/>
      <c r="J272" s="165"/>
      <c r="K272" s="165"/>
      <c r="L272" s="167"/>
    </row>
    <row r="273" spans="1:12" ht="17">
      <c r="A273" s="387"/>
      <c r="B273" s="381"/>
      <c r="C273" s="381"/>
      <c r="D273" s="39">
        <v>5</v>
      </c>
      <c r="E273" s="37" t="s">
        <v>1563</v>
      </c>
      <c r="F273" s="403"/>
      <c r="G273" s="41">
        <v>108</v>
      </c>
      <c r="H273" s="45">
        <v>8.8669950738916263</v>
      </c>
      <c r="I273" s="165"/>
      <c r="J273" s="165"/>
      <c r="K273" s="165"/>
      <c r="L273" s="167"/>
    </row>
    <row r="274" spans="1:12" ht="17">
      <c r="A274" s="386" t="s">
        <v>2803</v>
      </c>
      <c r="B274" s="380" t="s">
        <v>2674</v>
      </c>
      <c r="C274" s="380" t="s">
        <v>2821</v>
      </c>
      <c r="D274" s="39"/>
      <c r="E274" s="37"/>
      <c r="F274" s="402"/>
      <c r="G274" s="126">
        <v>1218</v>
      </c>
      <c r="H274" s="45"/>
      <c r="I274" s="165"/>
      <c r="J274" s="165"/>
      <c r="K274" s="165"/>
      <c r="L274" s="167"/>
    </row>
    <row r="275" spans="1:12" ht="17">
      <c r="A275" s="387"/>
      <c r="B275" s="381"/>
      <c r="C275" s="381"/>
      <c r="D275" s="39">
        <v>1</v>
      </c>
      <c r="E275" s="37" t="s">
        <v>1607</v>
      </c>
      <c r="F275" s="403"/>
      <c r="G275" s="41">
        <v>79</v>
      </c>
      <c r="H275" s="45">
        <v>6.486042692939245</v>
      </c>
      <c r="I275" s="165"/>
      <c r="J275" s="165"/>
      <c r="K275" s="165"/>
      <c r="L275" s="167"/>
    </row>
    <row r="276" spans="1:12" ht="17">
      <c r="A276" s="387"/>
      <c r="B276" s="381"/>
      <c r="C276" s="381"/>
      <c r="D276" s="39">
        <v>2</v>
      </c>
      <c r="E276" s="37" t="s">
        <v>747</v>
      </c>
      <c r="F276" s="403"/>
      <c r="G276" s="41">
        <v>346</v>
      </c>
      <c r="H276" s="45">
        <v>28.407224958949094</v>
      </c>
      <c r="I276" s="165"/>
      <c r="J276" s="165"/>
      <c r="K276" s="165"/>
      <c r="L276" s="167"/>
    </row>
    <row r="277" spans="1:12" ht="16.5" customHeight="1">
      <c r="A277" s="387"/>
      <c r="B277" s="381"/>
      <c r="C277" s="381"/>
      <c r="D277" s="39">
        <v>3</v>
      </c>
      <c r="E277" s="37" t="s">
        <v>1417</v>
      </c>
      <c r="F277" s="403"/>
      <c r="G277" s="41">
        <v>422</v>
      </c>
      <c r="H277" s="45">
        <v>34.646962233169134</v>
      </c>
      <c r="I277" s="165"/>
      <c r="J277" s="165"/>
      <c r="K277" s="165"/>
      <c r="L277" s="167"/>
    </row>
    <row r="278" spans="1:12" ht="17">
      <c r="A278" s="387"/>
      <c r="B278" s="381"/>
      <c r="C278" s="381"/>
      <c r="D278" s="39">
        <v>4</v>
      </c>
      <c r="E278" s="37" t="s">
        <v>748</v>
      </c>
      <c r="F278" s="403"/>
      <c r="G278" s="41">
        <v>258</v>
      </c>
      <c r="H278" s="45">
        <v>21.182266009852217</v>
      </c>
      <c r="I278" s="165"/>
      <c r="J278" s="165"/>
      <c r="K278" s="165"/>
      <c r="L278" s="167"/>
    </row>
    <row r="279" spans="1:12" ht="17">
      <c r="A279" s="387"/>
      <c r="B279" s="381"/>
      <c r="C279" s="381"/>
      <c r="D279" s="39">
        <v>5</v>
      </c>
      <c r="E279" s="37" t="s">
        <v>1563</v>
      </c>
      <c r="F279" s="403"/>
      <c r="G279" s="41">
        <v>113</v>
      </c>
      <c r="H279" s="45">
        <v>9.277504105090312</v>
      </c>
      <c r="I279" s="165"/>
      <c r="J279" s="165"/>
      <c r="K279" s="165"/>
      <c r="L279" s="167"/>
    </row>
    <row r="280" spans="1:12" ht="17">
      <c r="A280" s="386" t="s">
        <v>2804</v>
      </c>
      <c r="B280" s="380" t="s">
        <v>2676</v>
      </c>
      <c r="C280" s="380" t="s">
        <v>2821</v>
      </c>
      <c r="D280" s="39"/>
      <c r="E280" s="37"/>
      <c r="F280" s="402"/>
      <c r="G280" s="126">
        <v>1218</v>
      </c>
      <c r="H280" s="45"/>
      <c r="I280" s="165"/>
      <c r="J280" s="165"/>
      <c r="K280" s="165"/>
      <c r="L280" s="167"/>
    </row>
    <row r="281" spans="1:12" ht="17">
      <c r="A281" s="387"/>
      <c r="B281" s="381"/>
      <c r="C281" s="381"/>
      <c r="D281" s="39">
        <v>1</v>
      </c>
      <c r="E281" s="37" t="s">
        <v>1607</v>
      </c>
      <c r="F281" s="403"/>
      <c r="G281" s="41">
        <v>41</v>
      </c>
      <c r="H281" s="45">
        <v>3.3661740558292284</v>
      </c>
      <c r="I281" s="167"/>
      <c r="J281" s="167"/>
      <c r="K281" s="167"/>
      <c r="L281" s="167"/>
    </row>
    <row r="282" spans="1:12" ht="16.5" customHeight="1">
      <c r="A282" s="387"/>
      <c r="B282" s="381"/>
      <c r="C282" s="381"/>
      <c r="D282" s="39">
        <v>2</v>
      </c>
      <c r="E282" s="37" t="s">
        <v>747</v>
      </c>
      <c r="F282" s="403"/>
      <c r="G282" s="41">
        <v>244</v>
      </c>
      <c r="H282" s="45">
        <v>20.032840722495894</v>
      </c>
      <c r="I282" s="165"/>
      <c r="J282" s="165"/>
      <c r="K282" s="165"/>
      <c r="L282" s="167"/>
    </row>
    <row r="283" spans="1:12" ht="17">
      <c r="A283" s="387"/>
      <c r="B283" s="381"/>
      <c r="C283" s="381"/>
      <c r="D283" s="39">
        <v>3</v>
      </c>
      <c r="E283" s="37" t="s">
        <v>1417</v>
      </c>
      <c r="F283" s="403"/>
      <c r="G283" s="41">
        <v>463</v>
      </c>
      <c r="H283" s="45">
        <v>38.013136288998354</v>
      </c>
      <c r="I283" s="165"/>
      <c r="J283" s="165"/>
      <c r="K283" s="165"/>
      <c r="L283" s="167"/>
    </row>
    <row r="284" spans="1:12" ht="17">
      <c r="A284" s="387"/>
      <c r="B284" s="381"/>
      <c r="C284" s="381"/>
      <c r="D284" s="39">
        <v>4</v>
      </c>
      <c r="E284" s="37" t="s">
        <v>748</v>
      </c>
      <c r="F284" s="403"/>
      <c r="G284" s="41">
        <v>346</v>
      </c>
      <c r="H284" s="45">
        <v>28.407224958949094</v>
      </c>
      <c r="I284" s="165"/>
      <c r="J284" s="165"/>
      <c r="K284" s="165"/>
      <c r="L284" s="167"/>
    </row>
    <row r="285" spans="1:12" ht="17">
      <c r="A285" s="387"/>
      <c r="B285" s="381"/>
      <c r="C285" s="381"/>
      <c r="D285" s="39">
        <v>5</v>
      </c>
      <c r="E285" s="37" t="s">
        <v>1563</v>
      </c>
      <c r="F285" s="403"/>
      <c r="G285" s="41">
        <v>124</v>
      </c>
      <c r="H285" s="45">
        <v>10.180623973727423</v>
      </c>
      <c r="I285" s="165"/>
      <c r="J285" s="165"/>
      <c r="K285" s="165"/>
      <c r="L285" s="167"/>
    </row>
    <row r="286" spans="1:12" ht="17">
      <c r="A286" s="386" t="s">
        <v>2805</v>
      </c>
      <c r="B286" s="380" t="s">
        <v>2678</v>
      </c>
      <c r="C286" s="380" t="s">
        <v>2821</v>
      </c>
      <c r="D286" s="39"/>
      <c r="E286" s="37"/>
      <c r="F286" s="402"/>
      <c r="G286" s="126">
        <v>1218</v>
      </c>
      <c r="H286" s="45"/>
      <c r="I286" s="167"/>
      <c r="J286" s="167"/>
      <c r="K286" s="167"/>
      <c r="L286" s="167"/>
    </row>
    <row r="287" spans="1:12" ht="16.5" customHeight="1">
      <c r="A287" s="387"/>
      <c r="B287" s="381"/>
      <c r="C287" s="381"/>
      <c r="D287" s="39">
        <v>1</v>
      </c>
      <c r="E287" s="37" t="s">
        <v>1607</v>
      </c>
      <c r="F287" s="403"/>
      <c r="G287" s="41">
        <v>38</v>
      </c>
      <c r="H287" s="45">
        <v>3.1198686371100166</v>
      </c>
      <c r="I287" s="165"/>
      <c r="J287" s="165"/>
      <c r="K287" s="165"/>
      <c r="L287" s="167"/>
    </row>
    <row r="288" spans="1:12" ht="16.5" customHeight="1">
      <c r="A288" s="387"/>
      <c r="B288" s="381"/>
      <c r="C288" s="381"/>
      <c r="D288" s="39">
        <v>2</v>
      </c>
      <c r="E288" s="37" t="s">
        <v>747</v>
      </c>
      <c r="F288" s="403"/>
      <c r="G288" s="41">
        <v>206</v>
      </c>
      <c r="H288" s="45">
        <v>16.912972085385878</v>
      </c>
      <c r="I288" s="165"/>
      <c r="J288" s="165"/>
      <c r="K288" s="165"/>
      <c r="L288" s="167"/>
    </row>
    <row r="289" spans="1:12" ht="17">
      <c r="A289" s="387"/>
      <c r="B289" s="381"/>
      <c r="C289" s="381"/>
      <c r="D289" s="39">
        <v>3</v>
      </c>
      <c r="E289" s="37" t="s">
        <v>1417</v>
      </c>
      <c r="F289" s="403"/>
      <c r="G289" s="41">
        <v>439</v>
      </c>
      <c r="H289" s="45">
        <v>36.042692939244667</v>
      </c>
      <c r="I289" s="165"/>
      <c r="J289" s="165"/>
      <c r="K289" s="165"/>
      <c r="L289" s="167"/>
    </row>
    <row r="290" spans="1:12" ht="17">
      <c r="A290" s="387"/>
      <c r="B290" s="381"/>
      <c r="C290" s="381"/>
      <c r="D290" s="39">
        <v>4</v>
      </c>
      <c r="E290" s="37" t="s">
        <v>748</v>
      </c>
      <c r="F290" s="403"/>
      <c r="G290" s="41">
        <v>390</v>
      </c>
      <c r="H290" s="45">
        <v>32.019704433497537</v>
      </c>
      <c r="I290" s="165"/>
      <c r="J290" s="165"/>
      <c r="K290" s="165"/>
      <c r="L290" s="167"/>
    </row>
    <row r="291" spans="1:12" ht="17">
      <c r="A291" s="387"/>
      <c r="B291" s="381"/>
      <c r="C291" s="381"/>
      <c r="D291" s="39">
        <v>5</v>
      </c>
      <c r="E291" s="37" t="s">
        <v>1563</v>
      </c>
      <c r="F291" s="403"/>
      <c r="G291" s="41">
        <v>145</v>
      </c>
      <c r="H291" s="45">
        <v>11.904761904761903</v>
      </c>
      <c r="I291" s="165"/>
      <c r="J291" s="165"/>
      <c r="K291" s="165"/>
      <c r="L291" s="167"/>
    </row>
    <row r="292" spans="1:12" ht="17">
      <c r="A292" s="386" t="s">
        <v>2806</v>
      </c>
      <c r="B292" s="380" t="s">
        <v>2680</v>
      </c>
      <c r="C292" s="380" t="s">
        <v>2821</v>
      </c>
      <c r="D292" s="39"/>
      <c r="E292" s="37"/>
      <c r="F292" s="402"/>
      <c r="G292" s="126">
        <v>1218</v>
      </c>
      <c r="H292" s="45"/>
      <c r="I292" s="165"/>
      <c r="J292" s="165"/>
      <c r="K292" s="165"/>
      <c r="L292" s="167"/>
    </row>
    <row r="293" spans="1:12" ht="16.5" customHeight="1">
      <c r="A293" s="387"/>
      <c r="B293" s="381"/>
      <c r="C293" s="381"/>
      <c r="D293" s="39">
        <v>1</v>
      </c>
      <c r="E293" s="37" t="s">
        <v>1607</v>
      </c>
      <c r="F293" s="403"/>
      <c r="G293" s="41">
        <v>36</v>
      </c>
      <c r="H293" s="45">
        <v>2.9556650246305418</v>
      </c>
      <c r="I293" s="165"/>
      <c r="J293" s="165"/>
      <c r="K293" s="165"/>
      <c r="L293" s="167"/>
    </row>
    <row r="294" spans="1:12" ht="17">
      <c r="A294" s="387"/>
      <c r="B294" s="381"/>
      <c r="C294" s="381"/>
      <c r="D294" s="39">
        <v>2</v>
      </c>
      <c r="E294" s="37" t="s">
        <v>747</v>
      </c>
      <c r="F294" s="403"/>
      <c r="G294" s="41">
        <v>257</v>
      </c>
      <c r="H294" s="45">
        <v>21.100164203612479</v>
      </c>
      <c r="I294" s="165"/>
      <c r="J294" s="165"/>
      <c r="K294" s="165"/>
      <c r="L294" s="167"/>
    </row>
    <row r="295" spans="1:12" ht="17">
      <c r="A295" s="387"/>
      <c r="B295" s="381"/>
      <c r="C295" s="381"/>
      <c r="D295" s="39">
        <v>3</v>
      </c>
      <c r="E295" s="37" t="s">
        <v>1417</v>
      </c>
      <c r="F295" s="403"/>
      <c r="G295" s="41">
        <v>510</v>
      </c>
      <c r="H295" s="45">
        <v>41.871921182266007</v>
      </c>
      <c r="I295" s="165"/>
      <c r="J295" s="165"/>
      <c r="K295" s="165"/>
      <c r="L295" s="167"/>
    </row>
    <row r="296" spans="1:12" ht="17">
      <c r="A296" s="387"/>
      <c r="B296" s="381"/>
      <c r="C296" s="381"/>
      <c r="D296" s="39">
        <v>4</v>
      </c>
      <c r="E296" s="37" t="s">
        <v>748</v>
      </c>
      <c r="F296" s="403"/>
      <c r="G296" s="41">
        <v>309</v>
      </c>
      <c r="H296" s="45">
        <v>25.369458128078819</v>
      </c>
      <c r="I296" s="165"/>
      <c r="J296" s="165"/>
      <c r="K296" s="165"/>
      <c r="L296" s="167"/>
    </row>
    <row r="297" spans="1:12" ht="17">
      <c r="A297" s="387"/>
      <c r="B297" s="381"/>
      <c r="C297" s="381"/>
      <c r="D297" s="39">
        <v>5</v>
      </c>
      <c r="E297" s="37" t="s">
        <v>1563</v>
      </c>
      <c r="F297" s="403"/>
      <c r="G297" s="41">
        <v>106</v>
      </c>
      <c r="H297" s="45">
        <v>8.7027914614121507</v>
      </c>
      <c r="I297" s="167"/>
      <c r="J297" s="167"/>
      <c r="K297" s="167"/>
      <c r="L297" s="167"/>
    </row>
    <row r="298" spans="1:12" ht="16.5" customHeight="1">
      <c r="A298" s="386" t="s">
        <v>2807</v>
      </c>
      <c r="B298" s="380" t="s">
        <v>2682</v>
      </c>
      <c r="C298" s="380" t="s">
        <v>2821</v>
      </c>
      <c r="D298" s="39"/>
      <c r="E298" s="37"/>
      <c r="F298" s="402"/>
      <c r="G298" s="126">
        <v>1218</v>
      </c>
      <c r="H298" s="45"/>
      <c r="I298" s="165"/>
      <c r="J298" s="165"/>
      <c r="K298" s="165"/>
      <c r="L298" s="167"/>
    </row>
    <row r="299" spans="1:12" ht="17">
      <c r="A299" s="387"/>
      <c r="B299" s="381"/>
      <c r="C299" s="381"/>
      <c r="D299" s="39">
        <v>1</v>
      </c>
      <c r="E299" s="37" t="s">
        <v>1607</v>
      </c>
      <c r="F299" s="403"/>
      <c r="G299" s="41">
        <v>49</v>
      </c>
      <c r="H299" s="45">
        <v>4.0229885057471266</v>
      </c>
      <c r="I299" s="165"/>
      <c r="J299" s="165"/>
      <c r="K299" s="165"/>
      <c r="L299" s="167"/>
    </row>
    <row r="300" spans="1:12" ht="17">
      <c r="A300" s="387"/>
      <c r="B300" s="381"/>
      <c r="C300" s="381"/>
      <c r="D300" s="39">
        <v>2</v>
      </c>
      <c r="E300" s="37" t="s">
        <v>747</v>
      </c>
      <c r="F300" s="403"/>
      <c r="G300" s="41">
        <v>236</v>
      </c>
      <c r="H300" s="45">
        <v>19.376026272577999</v>
      </c>
      <c r="I300" s="165"/>
      <c r="J300" s="165"/>
      <c r="K300" s="165"/>
      <c r="L300" s="167"/>
    </row>
    <row r="301" spans="1:12" ht="17">
      <c r="A301" s="387"/>
      <c r="B301" s="381"/>
      <c r="C301" s="381"/>
      <c r="D301" s="39">
        <v>3</v>
      </c>
      <c r="E301" s="37" t="s">
        <v>1417</v>
      </c>
      <c r="F301" s="403"/>
      <c r="G301" s="41">
        <v>507</v>
      </c>
      <c r="H301" s="45">
        <v>41.625615763546797</v>
      </c>
      <c r="I301" s="165"/>
      <c r="J301" s="165"/>
      <c r="K301" s="165"/>
      <c r="L301" s="167"/>
    </row>
    <row r="302" spans="1:12" ht="17">
      <c r="A302" s="387"/>
      <c r="B302" s="381"/>
      <c r="C302" s="381"/>
      <c r="D302" s="39">
        <v>4</v>
      </c>
      <c r="E302" s="37" t="s">
        <v>748</v>
      </c>
      <c r="F302" s="403"/>
      <c r="G302" s="41">
        <v>306</v>
      </c>
      <c r="H302" s="45">
        <v>25.123152709359609</v>
      </c>
      <c r="I302" s="165"/>
      <c r="J302" s="165"/>
      <c r="K302" s="165"/>
      <c r="L302" s="167"/>
    </row>
    <row r="303" spans="1:12" ht="17">
      <c r="A303" s="387"/>
      <c r="B303" s="381"/>
      <c r="C303" s="381"/>
      <c r="D303" s="39">
        <v>5</v>
      </c>
      <c r="E303" s="37" t="s">
        <v>1563</v>
      </c>
      <c r="F303" s="403"/>
      <c r="G303" s="41">
        <v>120</v>
      </c>
      <c r="H303" s="45">
        <v>9.8522167487684733</v>
      </c>
      <c r="I303" s="165"/>
      <c r="J303" s="165"/>
      <c r="K303" s="165"/>
      <c r="L303" s="167"/>
    </row>
    <row r="304" spans="1:12" ht="17">
      <c r="A304" s="386" t="s">
        <v>2808</v>
      </c>
      <c r="B304" s="380" t="s">
        <v>2684</v>
      </c>
      <c r="C304" s="380" t="s">
        <v>2821</v>
      </c>
      <c r="D304" s="39"/>
      <c r="E304" s="37"/>
      <c r="F304" s="402"/>
      <c r="G304" s="126">
        <v>1218</v>
      </c>
      <c r="H304" s="45"/>
      <c r="I304" s="165"/>
      <c r="J304" s="165"/>
      <c r="K304" s="165"/>
      <c r="L304" s="167"/>
    </row>
    <row r="305" spans="1:12" ht="17">
      <c r="A305" s="387"/>
      <c r="B305" s="381"/>
      <c r="C305" s="381"/>
      <c r="D305" s="39">
        <v>1</v>
      </c>
      <c r="E305" s="37" t="s">
        <v>1607</v>
      </c>
      <c r="F305" s="403"/>
      <c r="G305" s="41">
        <v>93</v>
      </c>
      <c r="H305" s="45">
        <v>7.6354679802955667</v>
      </c>
      <c r="I305" s="165"/>
      <c r="J305" s="165"/>
      <c r="K305" s="165"/>
      <c r="L305" s="167"/>
    </row>
    <row r="306" spans="1:12" ht="17">
      <c r="A306" s="387"/>
      <c r="B306" s="381"/>
      <c r="C306" s="381"/>
      <c r="D306" s="39">
        <v>2</v>
      </c>
      <c r="E306" s="37" t="s">
        <v>747</v>
      </c>
      <c r="F306" s="403"/>
      <c r="G306" s="41">
        <v>324</v>
      </c>
      <c r="H306" s="45">
        <v>26.600985221674879</v>
      </c>
      <c r="I306" s="165"/>
      <c r="J306" s="165"/>
      <c r="K306" s="165"/>
      <c r="L306" s="167"/>
    </row>
    <row r="307" spans="1:12" ht="17">
      <c r="A307" s="387"/>
      <c r="B307" s="381"/>
      <c r="C307" s="381"/>
      <c r="D307" s="39">
        <v>3</v>
      </c>
      <c r="E307" s="37" t="s">
        <v>1417</v>
      </c>
      <c r="F307" s="403"/>
      <c r="G307" s="41">
        <v>407</v>
      </c>
      <c r="H307" s="45">
        <v>33.41543513957307</v>
      </c>
      <c r="I307" s="165"/>
      <c r="J307" s="165"/>
      <c r="K307" s="165"/>
      <c r="L307" s="167"/>
    </row>
    <row r="308" spans="1:12" ht="17">
      <c r="A308" s="387"/>
      <c r="B308" s="381"/>
      <c r="C308" s="381"/>
      <c r="D308" s="39">
        <v>4</v>
      </c>
      <c r="E308" s="37" t="s">
        <v>748</v>
      </c>
      <c r="F308" s="403"/>
      <c r="G308" s="41">
        <v>278</v>
      </c>
      <c r="H308" s="45">
        <v>22.824302134646963</v>
      </c>
      <c r="I308" s="167"/>
      <c r="J308" s="167"/>
      <c r="K308" s="167"/>
      <c r="L308" s="167"/>
    </row>
    <row r="309" spans="1:12" ht="16.5" customHeight="1">
      <c r="A309" s="387"/>
      <c r="B309" s="381"/>
      <c r="C309" s="381"/>
      <c r="D309" s="39">
        <v>5</v>
      </c>
      <c r="E309" s="37" t="s">
        <v>1563</v>
      </c>
      <c r="F309" s="403"/>
      <c r="G309" s="41">
        <v>116</v>
      </c>
      <c r="H309" s="45">
        <v>9.5238095238095237</v>
      </c>
      <c r="I309" s="165"/>
      <c r="J309" s="165"/>
      <c r="K309" s="165"/>
      <c r="L309" s="167"/>
    </row>
    <row r="310" spans="1:12" ht="17">
      <c r="A310" s="386" t="s">
        <v>2809</v>
      </c>
      <c r="B310" s="380" t="s">
        <v>2686</v>
      </c>
      <c r="C310" s="380" t="s">
        <v>2849</v>
      </c>
      <c r="D310" s="39"/>
      <c r="E310" s="37"/>
      <c r="F310" s="402"/>
      <c r="G310" s="126">
        <v>43</v>
      </c>
      <c r="H310" s="45"/>
      <c r="I310" s="165"/>
      <c r="J310" s="165"/>
      <c r="K310" s="165"/>
      <c r="L310" s="167"/>
    </row>
    <row r="311" spans="1:12" ht="17">
      <c r="A311" s="387"/>
      <c r="B311" s="381"/>
      <c r="C311" s="381"/>
      <c r="D311" s="39">
        <v>1</v>
      </c>
      <c r="E311" s="37" t="s">
        <v>1607</v>
      </c>
      <c r="F311" s="403"/>
      <c r="G311" s="41">
        <v>10</v>
      </c>
      <c r="H311" s="45">
        <v>23.255813953488371</v>
      </c>
      <c r="I311" s="165"/>
      <c r="J311" s="165"/>
      <c r="K311" s="165"/>
      <c r="L311" s="167"/>
    </row>
    <row r="312" spans="1:12" ht="17">
      <c r="A312" s="387"/>
      <c r="B312" s="381"/>
      <c r="C312" s="381"/>
      <c r="D312" s="39">
        <v>2</v>
      </c>
      <c r="E312" s="37" t="s">
        <v>747</v>
      </c>
      <c r="F312" s="403"/>
      <c r="G312" s="41">
        <v>16</v>
      </c>
      <c r="H312" s="45">
        <v>37.209302325581397</v>
      </c>
      <c r="I312" s="165"/>
      <c r="J312" s="165"/>
      <c r="K312" s="165"/>
      <c r="L312" s="167"/>
    </row>
    <row r="313" spans="1:12" ht="17">
      <c r="A313" s="387"/>
      <c r="B313" s="381"/>
      <c r="C313" s="381"/>
      <c r="D313" s="39">
        <v>3</v>
      </c>
      <c r="E313" s="37" t="s">
        <v>1417</v>
      </c>
      <c r="F313" s="403"/>
      <c r="G313" s="41">
        <v>14</v>
      </c>
      <c r="H313" s="45">
        <v>32.558139534883722</v>
      </c>
      <c r="I313" s="165"/>
      <c r="J313" s="165"/>
      <c r="K313" s="165"/>
      <c r="L313" s="167"/>
    </row>
    <row r="314" spans="1:12" ht="17">
      <c r="A314" s="387"/>
      <c r="B314" s="381"/>
      <c r="C314" s="381"/>
      <c r="D314" s="39">
        <v>4</v>
      </c>
      <c r="E314" s="37" t="s">
        <v>748</v>
      </c>
      <c r="F314" s="403"/>
      <c r="G314" s="41">
        <v>2</v>
      </c>
      <c r="H314" s="45">
        <v>4.6511627906976747</v>
      </c>
      <c r="I314" s="165"/>
      <c r="J314" s="165"/>
      <c r="K314" s="165"/>
      <c r="L314" s="167"/>
    </row>
    <row r="315" spans="1:12" ht="17">
      <c r="A315" s="387"/>
      <c r="B315" s="381"/>
      <c r="C315" s="381"/>
      <c r="D315" s="39">
        <v>5</v>
      </c>
      <c r="E315" s="37" t="s">
        <v>1563</v>
      </c>
      <c r="F315" s="403"/>
      <c r="G315" s="41">
        <v>1</v>
      </c>
      <c r="H315" s="45">
        <v>2.3255813953488373</v>
      </c>
      <c r="I315" s="165"/>
      <c r="J315" s="165"/>
      <c r="K315" s="165"/>
      <c r="L315" s="167"/>
    </row>
    <row r="316" spans="1:12" ht="17">
      <c r="A316" s="386" t="s">
        <v>4111</v>
      </c>
      <c r="B316" s="380" t="s">
        <v>2688</v>
      </c>
      <c r="C316" s="380" t="s">
        <v>2867</v>
      </c>
      <c r="D316" s="39"/>
      <c r="E316" s="37"/>
      <c r="F316" s="402"/>
      <c r="G316" s="126">
        <v>238</v>
      </c>
      <c r="H316" s="45"/>
      <c r="I316" s="165"/>
      <c r="J316" s="165"/>
      <c r="K316" s="165"/>
      <c r="L316" s="167"/>
    </row>
    <row r="317" spans="1:12" ht="17">
      <c r="A317" s="387"/>
      <c r="B317" s="381"/>
      <c r="C317" s="381"/>
      <c r="D317" s="39">
        <v>1</v>
      </c>
      <c r="E317" s="37" t="s">
        <v>1607</v>
      </c>
      <c r="F317" s="403"/>
      <c r="G317" s="41">
        <v>5</v>
      </c>
      <c r="H317" s="45">
        <v>2.1008403361344539</v>
      </c>
      <c r="I317" s="165"/>
      <c r="J317" s="165"/>
      <c r="K317" s="165"/>
      <c r="L317" s="167"/>
    </row>
    <row r="318" spans="1:12" ht="17">
      <c r="A318" s="387"/>
      <c r="B318" s="381"/>
      <c r="C318" s="381"/>
      <c r="D318" s="39">
        <v>2</v>
      </c>
      <c r="E318" s="37" t="s">
        <v>747</v>
      </c>
      <c r="F318" s="403"/>
      <c r="G318" s="41">
        <v>36</v>
      </c>
      <c r="H318" s="45">
        <v>15.126050420168069</v>
      </c>
      <c r="I318" s="165"/>
      <c r="J318" s="165"/>
      <c r="K318" s="165"/>
      <c r="L318" s="167"/>
    </row>
    <row r="319" spans="1:12" ht="17">
      <c r="A319" s="387"/>
      <c r="B319" s="381"/>
      <c r="C319" s="381"/>
      <c r="D319" s="39">
        <v>3</v>
      </c>
      <c r="E319" s="37" t="s">
        <v>1417</v>
      </c>
      <c r="F319" s="403"/>
      <c r="G319" s="41">
        <v>89</v>
      </c>
      <c r="H319" s="45">
        <v>37.394957983193279</v>
      </c>
      <c r="I319" s="167"/>
      <c r="J319" s="167"/>
      <c r="K319" s="167"/>
      <c r="L319" s="167"/>
    </row>
    <row r="320" spans="1:12" ht="16.5" customHeight="1">
      <c r="A320" s="387"/>
      <c r="B320" s="381"/>
      <c r="C320" s="381"/>
      <c r="D320" s="39">
        <v>4</v>
      </c>
      <c r="E320" s="37" t="s">
        <v>748</v>
      </c>
      <c r="F320" s="403"/>
      <c r="G320" s="41">
        <v>75</v>
      </c>
      <c r="H320" s="45">
        <v>31.512605042016808</v>
      </c>
      <c r="I320" s="165"/>
      <c r="J320" s="165"/>
      <c r="K320" s="165"/>
      <c r="L320" s="167"/>
    </row>
    <row r="321" spans="1:12" ht="17">
      <c r="A321" s="387"/>
      <c r="B321" s="381"/>
      <c r="C321" s="381"/>
      <c r="D321" s="39">
        <v>5</v>
      </c>
      <c r="E321" s="37" t="s">
        <v>1563</v>
      </c>
      <c r="F321" s="403"/>
      <c r="G321" s="41">
        <v>33</v>
      </c>
      <c r="H321" s="45">
        <v>13.865546218487395</v>
      </c>
      <c r="I321" s="165"/>
      <c r="J321" s="165"/>
      <c r="K321" s="165"/>
      <c r="L321" s="167"/>
    </row>
    <row r="322" spans="1:12" ht="17">
      <c r="A322" s="386" t="s">
        <v>4125</v>
      </c>
      <c r="B322" s="380" t="s">
        <v>2689</v>
      </c>
      <c r="C322" s="380" t="s">
        <v>2821</v>
      </c>
      <c r="D322" s="39"/>
      <c r="E322" s="37"/>
      <c r="F322" s="402"/>
      <c r="G322" s="126">
        <v>1218</v>
      </c>
      <c r="H322" s="45"/>
      <c r="I322" s="165"/>
      <c r="J322" s="165"/>
      <c r="K322" s="165"/>
      <c r="L322" s="167"/>
    </row>
    <row r="323" spans="1:12" ht="17">
      <c r="A323" s="387"/>
      <c r="B323" s="381"/>
      <c r="C323" s="381"/>
      <c r="D323" s="39">
        <v>1</v>
      </c>
      <c r="E323" s="37" t="s">
        <v>1607</v>
      </c>
      <c r="F323" s="403"/>
      <c r="G323" s="41">
        <v>247</v>
      </c>
      <c r="H323" s="45">
        <v>20.279146141215108</v>
      </c>
      <c r="I323" s="165"/>
      <c r="J323" s="165"/>
      <c r="K323" s="165"/>
      <c r="L323" s="167"/>
    </row>
    <row r="324" spans="1:12" ht="17">
      <c r="A324" s="387"/>
      <c r="B324" s="381"/>
      <c r="C324" s="381"/>
      <c r="D324" s="39">
        <v>2</v>
      </c>
      <c r="E324" s="37" t="s">
        <v>747</v>
      </c>
      <c r="F324" s="403"/>
      <c r="G324" s="41">
        <v>314</v>
      </c>
      <c r="H324" s="45">
        <v>25.779967159277504</v>
      </c>
      <c r="I324" s="165"/>
      <c r="J324" s="165"/>
      <c r="K324" s="165"/>
      <c r="L324" s="167"/>
    </row>
    <row r="325" spans="1:12" ht="17">
      <c r="A325" s="387"/>
      <c r="B325" s="381"/>
      <c r="C325" s="381"/>
      <c r="D325" s="39">
        <v>3</v>
      </c>
      <c r="E325" s="37" t="s">
        <v>1417</v>
      </c>
      <c r="F325" s="403"/>
      <c r="G325" s="41">
        <v>363</v>
      </c>
      <c r="H325" s="45">
        <v>29.802955665024633</v>
      </c>
      <c r="I325" s="165"/>
      <c r="J325" s="165"/>
      <c r="K325" s="165"/>
      <c r="L325" s="167"/>
    </row>
    <row r="326" spans="1:12" ht="17">
      <c r="A326" s="387"/>
      <c r="B326" s="381"/>
      <c r="C326" s="381"/>
      <c r="D326" s="39">
        <v>4</v>
      </c>
      <c r="E326" s="37" t="s">
        <v>748</v>
      </c>
      <c r="F326" s="403"/>
      <c r="G326" s="41">
        <v>225</v>
      </c>
      <c r="H326" s="45">
        <v>18.472906403940886</v>
      </c>
      <c r="I326" s="165"/>
      <c r="J326" s="165"/>
      <c r="K326" s="165"/>
      <c r="L326" s="167"/>
    </row>
    <row r="327" spans="1:12" ht="17">
      <c r="A327" s="387"/>
      <c r="B327" s="381"/>
      <c r="C327" s="381"/>
      <c r="D327" s="39">
        <v>5</v>
      </c>
      <c r="E327" s="37" t="s">
        <v>1563</v>
      </c>
      <c r="F327" s="403"/>
      <c r="G327" s="41">
        <v>69</v>
      </c>
      <c r="H327" s="45">
        <v>5.6650246305418719</v>
      </c>
      <c r="I327" s="165"/>
      <c r="J327" s="165"/>
      <c r="K327" s="165"/>
      <c r="L327" s="167"/>
    </row>
    <row r="328" spans="1:12" ht="17">
      <c r="A328" s="386" t="s">
        <v>2810</v>
      </c>
      <c r="B328" s="380" t="s">
        <v>2691</v>
      </c>
      <c r="C328" s="380" t="s">
        <v>2821</v>
      </c>
      <c r="D328" s="39"/>
      <c r="E328" s="37"/>
      <c r="F328" s="402"/>
      <c r="G328" s="126">
        <v>1218</v>
      </c>
      <c r="H328" s="45"/>
      <c r="I328" s="165"/>
      <c r="J328" s="165"/>
      <c r="K328" s="165"/>
      <c r="L328" s="167"/>
    </row>
    <row r="329" spans="1:12" ht="17">
      <c r="A329" s="387"/>
      <c r="B329" s="381"/>
      <c r="C329" s="381"/>
      <c r="D329" s="39">
        <v>1</v>
      </c>
      <c r="E329" s="37" t="s">
        <v>1607</v>
      </c>
      <c r="F329" s="403"/>
      <c r="G329" s="41">
        <v>79</v>
      </c>
      <c r="H329" s="45">
        <v>6.486042692939245</v>
      </c>
      <c r="I329" s="165"/>
      <c r="J329" s="165"/>
      <c r="K329" s="165"/>
      <c r="L329" s="167"/>
    </row>
    <row r="330" spans="1:12" ht="17">
      <c r="A330" s="387"/>
      <c r="B330" s="381"/>
      <c r="C330" s="381"/>
      <c r="D330" s="39">
        <v>2</v>
      </c>
      <c r="E330" s="37" t="s">
        <v>747</v>
      </c>
      <c r="F330" s="403"/>
      <c r="G330" s="41">
        <v>200</v>
      </c>
      <c r="H330" s="45">
        <v>16.420361247947454</v>
      </c>
      <c r="I330" s="167"/>
      <c r="J330" s="167"/>
      <c r="K330" s="167"/>
      <c r="L330" s="167"/>
    </row>
    <row r="331" spans="1:12" ht="16.5" customHeight="1">
      <c r="A331" s="387"/>
      <c r="B331" s="381"/>
      <c r="C331" s="381"/>
      <c r="D331" s="39">
        <v>3</v>
      </c>
      <c r="E331" s="37" t="s">
        <v>1417</v>
      </c>
      <c r="F331" s="403"/>
      <c r="G331" s="41">
        <v>489</v>
      </c>
      <c r="H331" s="45">
        <v>40.14778325123153</v>
      </c>
      <c r="I331" s="165"/>
      <c r="J331" s="165"/>
      <c r="K331" s="165"/>
      <c r="L331" s="167"/>
    </row>
    <row r="332" spans="1:12" ht="17">
      <c r="A332" s="387"/>
      <c r="B332" s="381"/>
      <c r="C332" s="381"/>
      <c r="D332" s="39">
        <v>4</v>
      </c>
      <c r="E332" s="37" t="s">
        <v>748</v>
      </c>
      <c r="F332" s="403"/>
      <c r="G332" s="41">
        <v>343</v>
      </c>
      <c r="H332" s="45">
        <v>28.160919540229884</v>
      </c>
      <c r="I332" s="165"/>
      <c r="J332" s="165"/>
      <c r="K332" s="165"/>
      <c r="L332" s="167"/>
    </row>
    <row r="333" spans="1:12" ht="16.5" customHeight="1">
      <c r="A333" s="387"/>
      <c r="B333" s="381"/>
      <c r="C333" s="381"/>
      <c r="D333" s="39">
        <v>5</v>
      </c>
      <c r="E333" s="37" t="s">
        <v>1563</v>
      </c>
      <c r="F333" s="403"/>
      <c r="G333" s="41">
        <v>107</v>
      </c>
      <c r="H333" s="45">
        <v>8.7848932676518885</v>
      </c>
      <c r="I333" s="167"/>
      <c r="J333" s="167"/>
      <c r="K333" s="167"/>
      <c r="L333" s="167"/>
    </row>
    <row r="334" spans="1:12" ht="17">
      <c r="A334" s="386" t="s">
        <v>2811</v>
      </c>
      <c r="B334" s="380" t="s">
        <v>2692</v>
      </c>
      <c r="C334" s="380" t="s">
        <v>2821</v>
      </c>
      <c r="D334" s="39"/>
      <c r="E334" s="37"/>
      <c r="F334" s="402"/>
      <c r="G334" s="126">
        <v>1218</v>
      </c>
      <c r="H334" s="45"/>
      <c r="I334" s="167"/>
      <c r="J334" s="167"/>
      <c r="K334" s="167"/>
      <c r="L334" s="167"/>
    </row>
    <row r="335" spans="1:12" ht="17">
      <c r="A335" s="387"/>
      <c r="B335" s="381"/>
      <c r="C335" s="381"/>
      <c r="D335" s="39">
        <v>1</v>
      </c>
      <c r="E335" s="37" t="s">
        <v>2693</v>
      </c>
      <c r="F335" s="403"/>
      <c r="G335" s="41">
        <v>397</v>
      </c>
      <c r="H335" s="45">
        <v>32.594417077175699</v>
      </c>
      <c r="I335" s="167"/>
      <c r="J335" s="167"/>
      <c r="K335" s="167"/>
      <c r="L335" s="167"/>
    </row>
    <row r="336" spans="1:12" ht="17">
      <c r="A336" s="388"/>
      <c r="B336" s="382"/>
      <c r="C336" s="382"/>
      <c r="D336" s="39">
        <v>2</v>
      </c>
      <c r="E336" s="37" t="s">
        <v>2694</v>
      </c>
      <c r="F336" s="404"/>
      <c r="G336" s="41">
        <v>821</v>
      </c>
      <c r="H336" s="45">
        <v>67.405582922824308</v>
      </c>
      <c r="I336" s="167"/>
      <c r="J336" s="167"/>
      <c r="K336" s="167"/>
      <c r="L336" s="167"/>
    </row>
    <row r="337" spans="1:12" ht="17">
      <c r="A337" s="386" t="s">
        <v>2812</v>
      </c>
      <c r="B337" s="380" t="s">
        <v>2696</v>
      </c>
      <c r="C337" s="380" t="s">
        <v>2821</v>
      </c>
      <c r="D337" s="39"/>
      <c r="E337" s="37"/>
      <c r="F337" s="402"/>
      <c r="G337" s="126">
        <v>1218</v>
      </c>
      <c r="H337" s="45"/>
      <c r="I337" s="167"/>
      <c r="J337" s="167"/>
      <c r="K337" s="167"/>
      <c r="L337" s="167"/>
    </row>
    <row r="338" spans="1:12" ht="17">
      <c r="A338" s="387"/>
      <c r="B338" s="381"/>
      <c r="C338" s="381"/>
      <c r="D338" s="39">
        <v>1</v>
      </c>
      <c r="E338" s="37" t="s">
        <v>2693</v>
      </c>
      <c r="F338" s="403"/>
      <c r="G338" s="41">
        <v>261</v>
      </c>
      <c r="H338" s="45">
        <v>21.428571428571427</v>
      </c>
      <c r="I338" s="167"/>
      <c r="J338" s="167"/>
      <c r="K338" s="167"/>
      <c r="L338" s="167"/>
    </row>
    <row r="339" spans="1:12" ht="17">
      <c r="A339" s="388"/>
      <c r="B339" s="382"/>
      <c r="C339" s="382"/>
      <c r="D339" s="39">
        <v>2</v>
      </c>
      <c r="E339" s="37" t="s">
        <v>2694</v>
      </c>
      <c r="F339" s="404"/>
      <c r="G339" s="41">
        <v>957</v>
      </c>
      <c r="H339" s="45">
        <v>78.571428571428569</v>
      </c>
      <c r="I339" s="167"/>
      <c r="J339" s="167"/>
      <c r="K339" s="167"/>
      <c r="L339" s="167"/>
    </row>
    <row r="340" spans="1:12" ht="16.5" customHeight="1">
      <c r="A340" s="386" t="s">
        <v>2813</v>
      </c>
      <c r="B340" s="380" t="s">
        <v>2698</v>
      </c>
      <c r="C340" s="380" t="s">
        <v>2821</v>
      </c>
      <c r="D340" s="39"/>
      <c r="E340" s="37"/>
      <c r="F340" s="402"/>
      <c r="G340" s="126">
        <v>1218</v>
      </c>
      <c r="H340" s="45"/>
      <c r="I340" s="165"/>
      <c r="J340" s="165"/>
      <c r="K340" s="165"/>
      <c r="L340" s="167"/>
    </row>
    <row r="341" spans="1:12" ht="16.5" customHeight="1">
      <c r="A341" s="387"/>
      <c r="B341" s="381"/>
      <c r="C341" s="381"/>
      <c r="D341" s="39">
        <v>1</v>
      </c>
      <c r="E341" s="37" t="s">
        <v>2693</v>
      </c>
      <c r="F341" s="403"/>
      <c r="G341" s="41">
        <v>229</v>
      </c>
      <c r="H341" s="45">
        <v>18.801313628899834</v>
      </c>
      <c r="I341" s="165"/>
      <c r="J341" s="165"/>
      <c r="K341" s="165"/>
      <c r="L341" s="167"/>
    </row>
    <row r="342" spans="1:12" ht="16.5" customHeight="1">
      <c r="A342" s="388"/>
      <c r="B342" s="382"/>
      <c r="C342" s="382"/>
      <c r="D342" s="39">
        <v>2</v>
      </c>
      <c r="E342" s="37" t="s">
        <v>2694</v>
      </c>
      <c r="F342" s="404"/>
      <c r="G342" s="41">
        <v>989</v>
      </c>
      <c r="H342" s="45">
        <v>81.198686371100166</v>
      </c>
      <c r="I342" s="165"/>
      <c r="J342" s="165"/>
      <c r="K342" s="165"/>
      <c r="L342" s="167"/>
    </row>
    <row r="343" spans="1:12" ht="17">
      <c r="A343" s="386" t="s">
        <v>2814</v>
      </c>
      <c r="B343" s="380" t="s">
        <v>2700</v>
      </c>
      <c r="C343" s="380" t="s">
        <v>2821</v>
      </c>
      <c r="D343" s="39"/>
      <c r="E343" s="37"/>
      <c r="F343" s="402"/>
      <c r="G343" s="126">
        <v>1218</v>
      </c>
      <c r="H343" s="45"/>
      <c r="I343" s="165"/>
      <c r="J343" s="165"/>
      <c r="K343" s="165"/>
      <c r="L343" s="167"/>
    </row>
    <row r="344" spans="1:12" ht="17">
      <c r="A344" s="387"/>
      <c r="B344" s="381"/>
      <c r="C344" s="381"/>
      <c r="D344" s="39">
        <v>1</v>
      </c>
      <c r="E344" s="37" t="s">
        <v>2693</v>
      </c>
      <c r="F344" s="403"/>
      <c r="G344" s="41">
        <v>269</v>
      </c>
      <c r="H344" s="45">
        <v>22.085385878489326</v>
      </c>
      <c r="I344" s="165"/>
      <c r="J344" s="165"/>
      <c r="K344" s="165"/>
      <c r="L344" s="167"/>
    </row>
    <row r="345" spans="1:12" ht="17">
      <c r="A345" s="388"/>
      <c r="B345" s="382"/>
      <c r="C345" s="382"/>
      <c r="D345" s="39">
        <v>2</v>
      </c>
      <c r="E345" s="37" t="s">
        <v>2694</v>
      </c>
      <c r="F345" s="404"/>
      <c r="G345" s="41">
        <v>949</v>
      </c>
      <c r="H345" s="45">
        <v>77.914614121510667</v>
      </c>
      <c r="I345" s="165"/>
      <c r="J345" s="165"/>
      <c r="K345" s="165"/>
      <c r="L345" s="167"/>
    </row>
    <row r="346" spans="1:12" ht="17">
      <c r="A346" s="386" t="s">
        <v>2815</v>
      </c>
      <c r="B346" s="380" t="s">
        <v>2702</v>
      </c>
      <c r="C346" s="380" t="s">
        <v>2821</v>
      </c>
      <c r="D346" s="39"/>
      <c r="E346" s="37"/>
      <c r="F346" s="402"/>
      <c r="G346" s="126">
        <v>1218</v>
      </c>
      <c r="H346" s="45"/>
      <c r="I346" s="165"/>
      <c r="J346" s="165"/>
      <c r="K346" s="165"/>
      <c r="L346" s="167"/>
    </row>
    <row r="347" spans="1:12" ht="17">
      <c r="A347" s="387"/>
      <c r="B347" s="381"/>
      <c r="C347" s="381"/>
      <c r="D347" s="39">
        <v>1</v>
      </c>
      <c r="E347" s="37" t="s">
        <v>2693</v>
      </c>
      <c r="F347" s="403"/>
      <c r="G347" s="41">
        <v>163</v>
      </c>
      <c r="H347" s="45">
        <v>13.382594417077176</v>
      </c>
      <c r="I347" s="165"/>
      <c r="J347" s="165"/>
      <c r="K347" s="165"/>
      <c r="L347" s="167"/>
    </row>
    <row r="348" spans="1:12" ht="16.5" customHeight="1">
      <c r="A348" s="388"/>
      <c r="B348" s="382"/>
      <c r="C348" s="382"/>
      <c r="D348" s="39">
        <v>2</v>
      </c>
      <c r="E348" s="37" t="s">
        <v>2694</v>
      </c>
      <c r="F348" s="404"/>
      <c r="G348" s="41">
        <v>1055</v>
      </c>
      <c r="H348" s="45">
        <v>86.617405582922828</v>
      </c>
      <c r="I348" s="165"/>
      <c r="J348" s="165"/>
      <c r="K348" s="165"/>
      <c r="L348" s="167"/>
    </row>
    <row r="349" spans="1:12" ht="16.5" customHeight="1">
      <c r="A349" s="386" t="s">
        <v>2816</v>
      </c>
      <c r="B349" s="380" t="s">
        <v>2704</v>
      </c>
      <c r="C349" s="380" t="s">
        <v>2821</v>
      </c>
      <c r="D349" s="39"/>
      <c r="E349" s="37"/>
      <c r="F349" s="402"/>
      <c r="G349" s="126">
        <v>1218</v>
      </c>
      <c r="H349" s="45"/>
      <c r="I349" s="165"/>
      <c r="J349" s="165"/>
      <c r="K349" s="165"/>
      <c r="L349" s="167"/>
    </row>
    <row r="350" spans="1:12" ht="17">
      <c r="A350" s="387"/>
      <c r="B350" s="381"/>
      <c r="C350" s="381"/>
      <c r="D350" s="39">
        <v>1</v>
      </c>
      <c r="E350" s="37" t="s">
        <v>2693</v>
      </c>
      <c r="F350" s="403"/>
      <c r="G350" s="41">
        <v>222</v>
      </c>
      <c r="H350" s="45">
        <v>18.226600985221676</v>
      </c>
      <c r="I350" s="165"/>
      <c r="J350" s="165"/>
      <c r="K350" s="165"/>
      <c r="L350" s="167"/>
    </row>
    <row r="351" spans="1:12" ht="17">
      <c r="A351" s="388"/>
      <c r="B351" s="382"/>
      <c r="C351" s="382"/>
      <c r="D351" s="39">
        <v>2</v>
      </c>
      <c r="E351" s="37" t="s">
        <v>2694</v>
      </c>
      <c r="F351" s="404"/>
      <c r="G351" s="41">
        <v>996</v>
      </c>
      <c r="H351" s="45">
        <v>81.77339901477832</v>
      </c>
      <c r="I351" s="165"/>
      <c r="J351" s="165"/>
      <c r="K351" s="165"/>
      <c r="L351" s="167"/>
    </row>
    <row r="352" spans="1:12" ht="17">
      <c r="A352" s="386" t="s">
        <v>2817</v>
      </c>
      <c r="B352" s="380" t="s">
        <v>2706</v>
      </c>
      <c r="C352" s="380" t="s">
        <v>2821</v>
      </c>
      <c r="D352" s="39"/>
      <c r="E352" s="37"/>
      <c r="F352" s="402"/>
      <c r="G352" s="126">
        <v>1218</v>
      </c>
      <c r="H352" s="45"/>
      <c r="I352" s="165"/>
      <c r="J352" s="165"/>
      <c r="K352" s="165"/>
      <c r="L352" s="167"/>
    </row>
    <row r="353" spans="1:12" ht="17">
      <c r="A353" s="387"/>
      <c r="B353" s="381"/>
      <c r="C353" s="381"/>
      <c r="D353" s="39">
        <v>1</v>
      </c>
      <c r="E353" s="37" t="s">
        <v>2693</v>
      </c>
      <c r="F353" s="403"/>
      <c r="G353" s="41">
        <v>73</v>
      </c>
      <c r="H353" s="45">
        <v>5.9934318555008215</v>
      </c>
      <c r="I353" s="165"/>
      <c r="J353" s="165"/>
      <c r="K353" s="165"/>
      <c r="L353" s="167"/>
    </row>
    <row r="354" spans="1:12" ht="17">
      <c r="A354" s="388"/>
      <c r="B354" s="382"/>
      <c r="C354" s="382"/>
      <c r="D354" s="39">
        <v>2</v>
      </c>
      <c r="E354" s="37" t="s">
        <v>2694</v>
      </c>
      <c r="F354" s="404"/>
      <c r="G354" s="41">
        <v>1145</v>
      </c>
      <c r="H354" s="45">
        <v>94.006568144499184</v>
      </c>
      <c r="I354" s="165"/>
      <c r="J354" s="165"/>
      <c r="K354" s="165"/>
      <c r="L354" s="167"/>
    </row>
    <row r="355" spans="1:12" ht="17">
      <c r="A355" s="386" t="s">
        <v>2818</v>
      </c>
      <c r="B355" s="380" t="s">
        <v>2708</v>
      </c>
      <c r="C355" s="380" t="s">
        <v>2821</v>
      </c>
      <c r="D355" s="39"/>
      <c r="E355" s="37"/>
      <c r="F355" s="402"/>
      <c r="G355" s="126">
        <v>1218</v>
      </c>
      <c r="H355" s="45"/>
      <c r="I355" s="165"/>
      <c r="J355" s="165"/>
      <c r="K355" s="165"/>
      <c r="L355" s="167"/>
    </row>
    <row r="356" spans="1:12" ht="16.5" customHeight="1">
      <c r="A356" s="387"/>
      <c r="B356" s="381"/>
      <c r="C356" s="381"/>
      <c r="D356" s="39">
        <v>1</v>
      </c>
      <c r="E356" s="37" t="s">
        <v>2693</v>
      </c>
      <c r="F356" s="403"/>
      <c r="G356" s="41">
        <v>187</v>
      </c>
      <c r="H356" s="45">
        <v>15.353037766830871</v>
      </c>
      <c r="I356" s="165"/>
      <c r="J356" s="165"/>
      <c r="K356" s="165"/>
      <c r="L356" s="167"/>
    </row>
    <row r="357" spans="1:12" ht="17">
      <c r="A357" s="388"/>
      <c r="B357" s="382"/>
      <c r="C357" s="382"/>
      <c r="D357" s="39">
        <v>2</v>
      </c>
      <c r="E357" s="37" t="s">
        <v>2694</v>
      </c>
      <c r="F357" s="404"/>
      <c r="G357" s="41">
        <v>1031</v>
      </c>
      <c r="H357" s="45">
        <v>84.646962233169134</v>
      </c>
      <c r="I357" s="165"/>
      <c r="J357" s="165"/>
      <c r="K357" s="165"/>
      <c r="L357" s="167"/>
    </row>
    <row r="358" spans="1:12" ht="17">
      <c r="A358" s="386" t="s">
        <v>2819</v>
      </c>
      <c r="B358" s="380" t="s">
        <v>2710</v>
      </c>
      <c r="C358" s="380" t="s">
        <v>2821</v>
      </c>
      <c r="D358" s="39"/>
      <c r="E358" s="37"/>
      <c r="F358" s="402"/>
      <c r="G358" s="126">
        <v>1218</v>
      </c>
      <c r="H358" s="45"/>
      <c r="I358" s="165"/>
      <c r="J358" s="165"/>
      <c r="K358" s="165"/>
      <c r="L358" s="167"/>
    </row>
    <row r="359" spans="1:12" ht="17">
      <c r="A359" s="387"/>
      <c r="B359" s="381"/>
      <c r="C359" s="381"/>
      <c r="D359" s="39">
        <v>1</v>
      </c>
      <c r="E359" s="37" t="s">
        <v>2693</v>
      </c>
      <c r="F359" s="403"/>
      <c r="G359" s="41">
        <v>174</v>
      </c>
      <c r="H359" s="45">
        <v>14.285714285714285</v>
      </c>
      <c r="I359" s="165"/>
      <c r="J359" s="165"/>
      <c r="K359" s="165"/>
      <c r="L359" s="167"/>
    </row>
    <row r="360" spans="1:12" ht="17">
      <c r="A360" s="388"/>
      <c r="B360" s="382"/>
      <c r="C360" s="382"/>
      <c r="D360" s="39">
        <v>2</v>
      </c>
      <c r="E360" s="37" t="s">
        <v>2694</v>
      </c>
      <c r="F360" s="404"/>
      <c r="G360" s="41">
        <v>1044</v>
      </c>
      <c r="H360" s="45">
        <v>85.714285714285708</v>
      </c>
      <c r="I360" s="165"/>
      <c r="J360" s="165"/>
      <c r="K360" s="165"/>
      <c r="L360" s="167"/>
    </row>
    <row r="361" spans="1:12" ht="17">
      <c r="A361" s="386" t="s">
        <v>2865</v>
      </c>
      <c r="B361" s="380" t="s">
        <v>2712</v>
      </c>
      <c r="C361" s="380" t="s">
        <v>2821</v>
      </c>
      <c r="D361" s="39"/>
      <c r="E361" s="37"/>
      <c r="F361" s="402"/>
      <c r="G361" s="126" t="s">
        <v>577</v>
      </c>
      <c r="H361" s="45"/>
      <c r="I361" s="165"/>
      <c r="J361" s="165"/>
      <c r="K361" s="165"/>
      <c r="L361" s="167"/>
    </row>
    <row r="362" spans="1:12" ht="17">
      <c r="A362" s="387"/>
      <c r="B362" s="381"/>
      <c r="C362" s="381"/>
      <c r="D362" s="39">
        <v>1</v>
      </c>
      <c r="E362" s="37" t="s">
        <v>2693</v>
      </c>
      <c r="F362" s="403"/>
      <c r="G362" s="41"/>
      <c r="H362" s="45" t="s">
        <v>2040</v>
      </c>
      <c r="I362" s="165"/>
      <c r="J362" s="165"/>
      <c r="K362" s="165"/>
      <c r="L362" s="167"/>
    </row>
    <row r="363" spans="1:12" ht="17">
      <c r="A363" s="388"/>
      <c r="B363" s="382"/>
      <c r="C363" s="382"/>
      <c r="D363" s="39">
        <v>2</v>
      </c>
      <c r="E363" s="37" t="s">
        <v>2694</v>
      </c>
      <c r="F363" s="404"/>
      <c r="G363" s="41"/>
      <c r="H363" s="45" t="s">
        <v>2040</v>
      </c>
      <c r="I363" s="165"/>
      <c r="J363" s="165"/>
      <c r="K363" s="165"/>
      <c r="L363" s="167"/>
    </row>
    <row r="364" spans="1:12" ht="17.25" customHeight="1" thickBot="1">
      <c r="A364" s="47" t="s">
        <v>2820</v>
      </c>
      <c r="B364" s="48" t="s">
        <v>2714</v>
      </c>
      <c r="C364" s="48" t="s">
        <v>2866</v>
      </c>
      <c r="D364" s="49"/>
      <c r="E364" s="50"/>
      <c r="F364" s="50"/>
      <c r="G364" s="130" t="s">
        <v>2040</v>
      </c>
      <c r="H364" s="51"/>
      <c r="I364" s="165"/>
      <c r="J364" s="165"/>
      <c r="K364" s="165"/>
      <c r="L364" s="167"/>
    </row>
    <row r="365" spans="1:12" ht="20.149999999999999" customHeight="1">
      <c r="I365" s="165"/>
      <c r="J365" s="165"/>
      <c r="K365" s="165"/>
      <c r="L365" s="167"/>
    </row>
    <row r="366" spans="1:12" ht="20.149999999999999" customHeight="1">
      <c r="I366" s="165"/>
      <c r="J366" s="165"/>
      <c r="K366" s="165"/>
      <c r="L366" s="167"/>
    </row>
    <row r="367" spans="1:12" ht="20.149999999999999" customHeight="1">
      <c r="I367" s="165"/>
      <c r="J367" s="165"/>
      <c r="K367" s="165"/>
      <c r="L367" s="167"/>
    </row>
    <row r="368" spans="1:12" ht="20.149999999999999" customHeight="1">
      <c r="I368" s="165"/>
      <c r="J368" s="165"/>
      <c r="K368" s="165"/>
      <c r="L368" s="167"/>
    </row>
    <row r="369" spans="9:12" ht="20.149999999999999" customHeight="1">
      <c r="I369" s="165"/>
      <c r="J369" s="165"/>
      <c r="K369" s="165"/>
      <c r="L369" s="167"/>
    </row>
    <row r="370" spans="9:12" ht="20.149999999999999" customHeight="1">
      <c r="I370" s="165"/>
      <c r="J370" s="165"/>
      <c r="K370" s="165"/>
      <c r="L370" s="167"/>
    </row>
    <row r="371" spans="9:12" ht="20.149999999999999" customHeight="1">
      <c r="I371" s="165"/>
      <c r="J371" s="165"/>
      <c r="K371" s="165"/>
      <c r="L371" s="167"/>
    </row>
    <row r="372" spans="9:12" ht="20.149999999999999" customHeight="1">
      <c r="I372" s="165"/>
      <c r="J372" s="165"/>
      <c r="K372" s="165"/>
      <c r="L372" s="167"/>
    </row>
    <row r="373" spans="9:12" ht="20.149999999999999" customHeight="1">
      <c r="I373" s="165"/>
      <c r="J373" s="165"/>
      <c r="K373" s="165"/>
      <c r="L373" s="167"/>
    </row>
    <row r="374" spans="9:12" ht="20.149999999999999" customHeight="1">
      <c r="I374" s="165"/>
      <c r="J374" s="165"/>
      <c r="K374" s="165"/>
      <c r="L374" s="167"/>
    </row>
    <row r="375" spans="9:12" ht="20.149999999999999" customHeight="1">
      <c r="I375" s="165"/>
      <c r="J375" s="165"/>
      <c r="K375" s="165"/>
      <c r="L375" s="167"/>
    </row>
    <row r="376" spans="9:12" ht="20.149999999999999" customHeight="1">
      <c r="I376" s="165"/>
      <c r="J376" s="165"/>
      <c r="K376" s="165"/>
      <c r="L376" s="167"/>
    </row>
    <row r="377" spans="9:12" ht="20.149999999999999" customHeight="1">
      <c r="I377" s="165"/>
      <c r="J377" s="165"/>
      <c r="K377" s="165"/>
      <c r="L377" s="167"/>
    </row>
    <row r="378" spans="9:12" ht="20.149999999999999" customHeight="1">
      <c r="I378" s="165"/>
      <c r="J378" s="165"/>
      <c r="K378" s="165"/>
      <c r="L378" s="167"/>
    </row>
    <row r="379" spans="9:12" ht="20.149999999999999" customHeight="1">
      <c r="I379" s="165"/>
      <c r="J379" s="165"/>
      <c r="K379" s="165"/>
      <c r="L379" s="167"/>
    </row>
    <row r="380" spans="9:12" ht="20.149999999999999" customHeight="1">
      <c r="I380" s="165"/>
      <c r="J380" s="165"/>
      <c r="K380" s="165"/>
      <c r="L380" s="167"/>
    </row>
    <row r="381" spans="9:12" ht="20.149999999999999" customHeight="1">
      <c r="I381" s="165"/>
      <c r="J381" s="165"/>
      <c r="K381" s="165"/>
      <c r="L381" s="167"/>
    </row>
    <row r="382" spans="9:12" ht="20.149999999999999" customHeight="1">
      <c r="I382" s="165"/>
      <c r="J382" s="165"/>
      <c r="K382" s="165"/>
      <c r="L382" s="167"/>
    </row>
    <row r="383" spans="9:12" ht="20.149999999999999" customHeight="1">
      <c r="I383" s="165"/>
      <c r="J383" s="165"/>
      <c r="K383" s="165"/>
      <c r="L383" s="167"/>
    </row>
    <row r="384" spans="9:12" ht="20.149999999999999" customHeight="1">
      <c r="I384" s="165"/>
      <c r="J384" s="165"/>
      <c r="K384" s="165"/>
      <c r="L384" s="167"/>
    </row>
    <row r="385" spans="9:12" ht="20.149999999999999" customHeight="1">
      <c r="I385" s="165"/>
      <c r="J385" s="165"/>
      <c r="K385" s="165"/>
      <c r="L385" s="167"/>
    </row>
    <row r="386" spans="9:12" ht="20.149999999999999" customHeight="1">
      <c r="I386" s="165"/>
      <c r="J386" s="165"/>
      <c r="K386" s="165"/>
      <c r="L386" s="167"/>
    </row>
    <row r="387" spans="9:12" ht="20.149999999999999" customHeight="1">
      <c r="I387" s="165"/>
      <c r="J387" s="165"/>
      <c r="K387" s="165"/>
      <c r="L387" s="167"/>
    </row>
    <row r="388" spans="9:12" ht="20.149999999999999" customHeight="1">
      <c r="I388" s="165"/>
      <c r="J388" s="165"/>
      <c r="K388" s="165"/>
      <c r="L388" s="167"/>
    </row>
    <row r="389" spans="9:12" ht="20.149999999999999" customHeight="1">
      <c r="L389" s="167"/>
    </row>
    <row r="390" spans="9:12" ht="20.149999999999999" customHeight="1">
      <c r="L390" s="167"/>
    </row>
    <row r="391" spans="9:12" ht="20.149999999999999" customHeight="1">
      <c r="L391" s="167"/>
    </row>
    <row r="392" spans="9:12" ht="20.149999999999999" customHeight="1">
      <c r="L392" s="167"/>
    </row>
    <row r="393" spans="9:12" ht="20.149999999999999" customHeight="1">
      <c r="L393" s="167"/>
    </row>
    <row r="394" spans="9:12" ht="20.149999999999999" customHeight="1">
      <c r="L394" s="167"/>
    </row>
    <row r="395" spans="9:12" ht="20.149999999999999" customHeight="1">
      <c r="L395" s="167"/>
    </row>
    <row r="396" spans="9:12" ht="20.149999999999999" customHeight="1">
      <c r="L396" s="167"/>
    </row>
    <row r="397" spans="9:12" ht="20.149999999999999" customHeight="1">
      <c r="L397" s="167"/>
    </row>
    <row r="398" spans="9:12" ht="20.149999999999999" customHeight="1">
      <c r="L398" s="167"/>
    </row>
    <row r="399" spans="9:12" ht="20.149999999999999" customHeight="1">
      <c r="L399" s="167"/>
    </row>
    <row r="400" spans="9:12" ht="20.149999999999999" customHeight="1">
      <c r="L400" s="167"/>
    </row>
    <row r="401" spans="12:12" ht="20.149999999999999" customHeight="1">
      <c r="L401" s="167"/>
    </row>
    <row r="402" spans="12:12" ht="20.149999999999999" customHeight="1">
      <c r="L402" s="167"/>
    </row>
    <row r="403" spans="12:12" ht="20.149999999999999" customHeight="1">
      <c r="L403" s="167"/>
    </row>
  </sheetData>
  <mergeCells count="192">
    <mergeCell ref="A358:A360"/>
    <mergeCell ref="B358:B360"/>
    <mergeCell ref="C358:C360"/>
    <mergeCell ref="F358:F360"/>
    <mergeCell ref="A361:A363"/>
    <mergeCell ref="B361:B363"/>
    <mergeCell ref="C361:C363"/>
    <mergeCell ref="F361:F363"/>
    <mergeCell ref="A352:A354"/>
    <mergeCell ref="B352:B354"/>
    <mergeCell ref="C352:C354"/>
    <mergeCell ref="F352:F354"/>
    <mergeCell ref="A355:A357"/>
    <mergeCell ref="B355:B357"/>
    <mergeCell ref="C355:C357"/>
    <mergeCell ref="F355:F357"/>
    <mergeCell ref="A346:A348"/>
    <mergeCell ref="B346:B348"/>
    <mergeCell ref="C346:C348"/>
    <mergeCell ref="F346:F348"/>
    <mergeCell ref="A349:A351"/>
    <mergeCell ref="B349:B351"/>
    <mergeCell ref="C349:C351"/>
    <mergeCell ref="F349:F351"/>
    <mergeCell ref="A340:A342"/>
    <mergeCell ref="B340:B342"/>
    <mergeCell ref="C340:C342"/>
    <mergeCell ref="F340:F342"/>
    <mergeCell ref="A343:A345"/>
    <mergeCell ref="B343:B345"/>
    <mergeCell ref="C343:C345"/>
    <mergeCell ref="F343:F345"/>
    <mergeCell ref="A334:A336"/>
    <mergeCell ref="B334:B336"/>
    <mergeCell ref="C334:C336"/>
    <mergeCell ref="F334:F336"/>
    <mergeCell ref="A337:A339"/>
    <mergeCell ref="B337:B339"/>
    <mergeCell ref="C337:C339"/>
    <mergeCell ref="F337:F339"/>
    <mergeCell ref="A322:A327"/>
    <mergeCell ref="B322:B327"/>
    <mergeCell ref="C322:C327"/>
    <mergeCell ref="F322:F327"/>
    <mergeCell ref="A328:A333"/>
    <mergeCell ref="B328:B333"/>
    <mergeCell ref="C328:C333"/>
    <mergeCell ref="F328:F333"/>
    <mergeCell ref="A310:A315"/>
    <mergeCell ref="B310:B315"/>
    <mergeCell ref="C310:C315"/>
    <mergeCell ref="F310:F315"/>
    <mergeCell ref="A316:A321"/>
    <mergeCell ref="B316:B321"/>
    <mergeCell ref="C316:C321"/>
    <mergeCell ref="F316:F321"/>
    <mergeCell ref="A298:A303"/>
    <mergeCell ref="B298:B303"/>
    <mergeCell ref="C298:C303"/>
    <mergeCell ref="F298:F303"/>
    <mergeCell ref="A304:A309"/>
    <mergeCell ref="B304:B309"/>
    <mergeCell ref="C304:C309"/>
    <mergeCell ref="F304:F309"/>
    <mergeCell ref="A286:A291"/>
    <mergeCell ref="B286:B291"/>
    <mergeCell ref="C286:C291"/>
    <mergeCell ref="F286:F291"/>
    <mergeCell ref="A292:A297"/>
    <mergeCell ref="B292:B297"/>
    <mergeCell ref="C292:C297"/>
    <mergeCell ref="F292:F297"/>
    <mergeCell ref="A274:A279"/>
    <mergeCell ref="B274:B279"/>
    <mergeCell ref="C274:C279"/>
    <mergeCell ref="F274:F279"/>
    <mergeCell ref="A280:A285"/>
    <mergeCell ref="B280:B285"/>
    <mergeCell ref="C280:C285"/>
    <mergeCell ref="F280:F285"/>
    <mergeCell ref="A257:A266"/>
    <mergeCell ref="B257:B266"/>
    <mergeCell ref="C257:C266"/>
    <mergeCell ref="F257:F266"/>
    <mergeCell ref="A268:A273"/>
    <mergeCell ref="B268:B273"/>
    <mergeCell ref="C268:C273"/>
    <mergeCell ref="F268:F273"/>
    <mergeCell ref="A227:A240"/>
    <mergeCell ref="B227:B240"/>
    <mergeCell ref="C227:C240"/>
    <mergeCell ref="F227:F240"/>
    <mergeCell ref="A242:A255"/>
    <mergeCell ref="B242:B255"/>
    <mergeCell ref="C242:C255"/>
    <mergeCell ref="F242:F255"/>
    <mergeCell ref="A204:A211"/>
    <mergeCell ref="B204:B211"/>
    <mergeCell ref="C204:C211"/>
    <mergeCell ref="F204:F211"/>
    <mergeCell ref="A213:A225"/>
    <mergeCell ref="B213:B225"/>
    <mergeCell ref="C213:C225"/>
    <mergeCell ref="F213:F225"/>
    <mergeCell ref="A190:A199"/>
    <mergeCell ref="B190:B199"/>
    <mergeCell ref="C190:C199"/>
    <mergeCell ref="F190:F199"/>
    <mergeCell ref="A201:A203"/>
    <mergeCell ref="B201:B203"/>
    <mergeCell ref="C201:C203"/>
    <mergeCell ref="F201:F203"/>
    <mergeCell ref="A170:A184"/>
    <mergeCell ref="B170:B184"/>
    <mergeCell ref="C170:C184"/>
    <mergeCell ref="F170:F184"/>
    <mergeCell ref="A186:A189"/>
    <mergeCell ref="B186:B189"/>
    <mergeCell ref="C186:C189"/>
    <mergeCell ref="F186:F189"/>
    <mergeCell ref="A138:A152"/>
    <mergeCell ref="B138:B152"/>
    <mergeCell ref="C138:C152"/>
    <mergeCell ref="F138:F152"/>
    <mergeCell ref="A154:A168"/>
    <mergeCell ref="B154:B168"/>
    <mergeCell ref="C154:C168"/>
    <mergeCell ref="F154:F168"/>
    <mergeCell ref="A124:A126"/>
    <mergeCell ref="B124:B126"/>
    <mergeCell ref="C124:C126"/>
    <mergeCell ref="F124:F126"/>
    <mergeCell ref="A131:A137"/>
    <mergeCell ref="B131:B137"/>
    <mergeCell ref="C131:C137"/>
    <mergeCell ref="F131:F137"/>
    <mergeCell ref="F128:F130"/>
    <mergeCell ref="A128:A130"/>
    <mergeCell ref="A99:A111"/>
    <mergeCell ref="B99:B111"/>
    <mergeCell ref="C99:C111"/>
    <mergeCell ref="F99:F111"/>
    <mergeCell ref="A113:A122"/>
    <mergeCell ref="B113:B122"/>
    <mergeCell ref="C113:C122"/>
    <mergeCell ref="F113:F122"/>
    <mergeCell ref="A93:A95"/>
    <mergeCell ref="B93:B95"/>
    <mergeCell ref="C93:C95"/>
    <mergeCell ref="F93:F95"/>
    <mergeCell ref="A96:A98"/>
    <mergeCell ref="B96:B98"/>
    <mergeCell ref="C96:C98"/>
    <mergeCell ref="F96:F98"/>
    <mergeCell ref="C72:C81"/>
    <mergeCell ref="F72:F81"/>
    <mergeCell ref="A82:A91"/>
    <mergeCell ref="B82:B91"/>
    <mergeCell ref="C82:C91"/>
    <mergeCell ref="F82:F91"/>
    <mergeCell ref="A52:A61"/>
    <mergeCell ref="B52:B61"/>
    <mergeCell ref="C52:C61"/>
    <mergeCell ref="F52:F61"/>
    <mergeCell ref="A62:A71"/>
    <mergeCell ref="B62:B71"/>
    <mergeCell ref="C62:C71"/>
    <mergeCell ref="F62:F71"/>
    <mergeCell ref="A2:A11"/>
    <mergeCell ref="B2:B11"/>
    <mergeCell ref="C2:C11"/>
    <mergeCell ref="F2:F11"/>
    <mergeCell ref="B128:B130"/>
    <mergeCell ref="C128:C130"/>
    <mergeCell ref="A32:A41"/>
    <mergeCell ref="B32:B41"/>
    <mergeCell ref="C32:C41"/>
    <mergeCell ref="F32:F41"/>
    <mergeCell ref="A42:A51"/>
    <mergeCell ref="B42:B51"/>
    <mergeCell ref="C42:C51"/>
    <mergeCell ref="F42:F51"/>
    <mergeCell ref="A12:A21"/>
    <mergeCell ref="B12:B21"/>
    <mergeCell ref="C12:C21"/>
    <mergeCell ref="F12:F21"/>
    <mergeCell ref="A22:A31"/>
    <mergeCell ref="B22:B31"/>
    <mergeCell ref="C22:C31"/>
    <mergeCell ref="F22:F31"/>
    <mergeCell ref="A72:A81"/>
    <mergeCell ref="B72:B81"/>
  </mergeCells>
  <phoneticPr fontId="5" type="noConversion"/>
  <pageMargins left="0.25" right="0.25" top="0.75" bottom="0.75" header="0.3" footer="0.3"/>
  <pageSetup paperSize="9" scale="7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8"/>
    <pageSetUpPr fitToPage="1"/>
  </sheetPr>
  <dimension ref="A1:L351"/>
  <sheetViews>
    <sheetView showGridLines="0" zoomScaleNormal="100" workbookViewId="0">
      <pane ySplit="1" topLeftCell="A2" activePane="bottomLeft" state="frozen"/>
      <selection sqref="A1:XFD1"/>
      <selection pane="bottomLeft"/>
    </sheetView>
  </sheetViews>
  <sheetFormatPr defaultRowHeight="20.149999999999999" customHeight="1"/>
  <cols>
    <col min="1" max="1" width="16.08203125" style="22" bestFit="1" customWidth="1"/>
    <col min="2" max="2" width="56.58203125" style="22" bestFit="1" customWidth="1"/>
    <col min="3" max="3" width="18.58203125" style="22" customWidth="1"/>
    <col min="4" max="4" width="7.33203125" style="20" customWidth="1"/>
    <col min="5" max="5" width="53.75" style="19" customWidth="1"/>
    <col min="6" max="6" width="8.83203125" style="20" customWidth="1"/>
    <col min="7" max="7" width="9" style="24"/>
    <col min="8" max="8" width="9" style="28"/>
  </cols>
  <sheetData>
    <row r="1" spans="1:8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44" t="s">
        <v>417</v>
      </c>
    </row>
    <row r="2" spans="1:8" ht="20.149999999999999" customHeight="1">
      <c r="A2" s="415" t="s">
        <v>3051</v>
      </c>
      <c r="B2" s="338" t="s">
        <v>2868</v>
      </c>
      <c r="C2" s="338" t="s">
        <v>3050</v>
      </c>
      <c r="D2" s="77"/>
      <c r="E2" s="78"/>
      <c r="F2" s="74"/>
      <c r="G2" s="131">
        <v>1215</v>
      </c>
      <c r="H2" s="81"/>
    </row>
    <row r="3" spans="1:8" ht="20.149999999999999" customHeight="1">
      <c r="A3" s="416"/>
      <c r="B3" s="339"/>
      <c r="C3" s="339"/>
      <c r="D3" s="77">
        <v>1</v>
      </c>
      <c r="E3" s="78" t="s">
        <v>463</v>
      </c>
      <c r="F3" s="75"/>
      <c r="G3" s="80">
        <v>80</v>
      </c>
      <c r="H3" s="81">
        <v>6.5843621399176957</v>
      </c>
    </row>
    <row r="4" spans="1:8" ht="20.149999999999999" customHeight="1">
      <c r="A4" s="417"/>
      <c r="B4" s="340"/>
      <c r="C4" s="340"/>
      <c r="D4" s="77">
        <v>2</v>
      </c>
      <c r="E4" s="78" t="s">
        <v>464</v>
      </c>
      <c r="F4" s="76"/>
      <c r="G4" s="80">
        <v>1135</v>
      </c>
      <c r="H4" s="81">
        <v>93.415637860082299</v>
      </c>
    </row>
    <row r="5" spans="1:8" ht="53.25" customHeight="1">
      <c r="A5" s="82" t="s">
        <v>2869</v>
      </c>
      <c r="B5" s="78" t="s">
        <v>2870</v>
      </c>
      <c r="C5" s="78" t="s">
        <v>3053</v>
      </c>
      <c r="D5" s="77"/>
      <c r="E5" s="78"/>
      <c r="F5" s="77"/>
      <c r="G5" s="131">
        <v>2556</v>
      </c>
      <c r="H5" s="81"/>
    </row>
    <row r="6" spans="1:8" ht="20.149999999999999" customHeight="1">
      <c r="A6" s="415" t="s">
        <v>3054</v>
      </c>
      <c r="B6" s="338" t="s">
        <v>2871</v>
      </c>
      <c r="C6" s="338" t="s">
        <v>3052</v>
      </c>
      <c r="D6" s="17"/>
      <c r="E6" s="18"/>
      <c r="F6" s="286" t="s">
        <v>285</v>
      </c>
      <c r="G6" s="131">
        <v>2556</v>
      </c>
      <c r="H6" s="81"/>
    </row>
    <row r="7" spans="1:8" ht="20.149999999999999" customHeight="1">
      <c r="A7" s="436"/>
      <c r="B7" s="413"/>
      <c r="C7" s="413"/>
      <c r="D7" s="17">
        <v>98</v>
      </c>
      <c r="E7" s="18" t="s">
        <v>589</v>
      </c>
      <c r="F7" s="287"/>
      <c r="G7" s="80"/>
      <c r="H7" s="81" t="s">
        <v>2040</v>
      </c>
    </row>
    <row r="8" spans="1:8" ht="20.149999999999999" customHeight="1">
      <c r="A8" s="437"/>
      <c r="B8" s="414"/>
      <c r="C8" s="414"/>
      <c r="D8" s="17">
        <v>99</v>
      </c>
      <c r="E8" s="18" t="s">
        <v>621</v>
      </c>
      <c r="F8" s="288"/>
      <c r="G8" s="80">
        <v>7</v>
      </c>
      <c r="H8" s="81">
        <v>0.27397260273972601</v>
      </c>
    </row>
    <row r="9" spans="1:8" ht="20.149999999999999" customHeight="1">
      <c r="A9" s="415" t="s">
        <v>2872</v>
      </c>
      <c r="B9" s="338" t="s">
        <v>2873</v>
      </c>
      <c r="C9" s="338" t="s">
        <v>3055</v>
      </c>
      <c r="D9" s="17"/>
      <c r="E9" s="18"/>
      <c r="F9" s="286" t="s">
        <v>16</v>
      </c>
      <c r="G9" s="131">
        <v>7</v>
      </c>
      <c r="H9" s="81"/>
    </row>
    <row r="10" spans="1:8" ht="20.149999999999999" customHeight="1">
      <c r="A10" s="416"/>
      <c r="B10" s="339"/>
      <c r="C10" s="339"/>
      <c r="D10" s="17">
        <v>91</v>
      </c>
      <c r="E10" s="18" t="s">
        <v>459</v>
      </c>
      <c r="F10" s="287"/>
      <c r="G10" s="80">
        <v>1</v>
      </c>
      <c r="H10" s="81">
        <v>14.285714285714285</v>
      </c>
    </row>
    <row r="11" spans="1:8" ht="20.149999999999999" customHeight="1">
      <c r="A11" s="416"/>
      <c r="B11" s="339"/>
      <c r="C11" s="339"/>
      <c r="D11" s="17">
        <v>92</v>
      </c>
      <c r="E11" s="18" t="s">
        <v>460</v>
      </c>
      <c r="F11" s="287"/>
      <c r="G11" s="80">
        <v>4</v>
      </c>
      <c r="H11" s="81">
        <v>57.142857142857139</v>
      </c>
    </row>
    <row r="12" spans="1:8" ht="20.149999999999999" customHeight="1">
      <c r="A12" s="416"/>
      <c r="B12" s="339"/>
      <c r="C12" s="339"/>
      <c r="D12" s="17">
        <v>93</v>
      </c>
      <c r="E12" s="18" t="s">
        <v>461</v>
      </c>
      <c r="F12" s="287"/>
      <c r="G12" s="80"/>
      <c r="H12" s="81" t="s">
        <v>2040</v>
      </c>
    </row>
    <row r="13" spans="1:8" ht="20.149999999999999" customHeight="1">
      <c r="A13" s="416"/>
      <c r="B13" s="339"/>
      <c r="C13" s="339"/>
      <c r="D13" s="17">
        <v>94</v>
      </c>
      <c r="E13" s="18" t="s">
        <v>462</v>
      </c>
      <c r="F13" s="287"/>
      <c r="G13" s="80">
        <v>1</v>
      </c>
      <c r="H13" s="81">
        <v>14.285714285714285</v>
      </c>
    </row>
    <row r="14" spans="1:8" ht="20.149999999999999" customHeight="1">
      <c r="A14" s="416"/>
      <c r="B14" s="339"/>
      <c r="C14" s="339"/>
      <c r="D14" s="17">
        <v>98</v>
      </c>
      <c r="E14" s="18" t="s">
        <v>589</v>
      </c>
      <c r="F14" s="287"/>
      <c r="G14" s="80"/>
      <c r="H14" s="81" t="s">
        <v>2040</v>
      </c>
    </row>
    <row r="15" spans="1:8" ht="20.149999999999999" customHeight="1">
      <c r="A15" s="417"/>
      <c r="B15" s="340"/>
      <c r="C15" s="340"/>
      <c r="D15" s="17">
        <v>99</v>
      </c>
      <c r="E15" s="18" t="s">
        <v>621</v>
      </c>
      <c r="F15" s="288"/>
      <c r="G15" s="80">
        <v>1</v>
      </c>
      <c r="H15" s="81">
        <v>14.285714285714285</v>
      </c>
    </row>
    <row r="16" spans="1:8" ht="20.149999999999999" customHeight="1">
      <c r="A16" s="415" t="s">
        <v>3056</v>
      </c>
      <c r="B16" s="338" t="s">
        <v>2874</v>
      </c>
      <c r="C16" s="338"/>
      <c r="D16" s="77"/>
      <c r="E16" s="78"/>
      <c r="F16" s="74"/>
      <c r="G16" s="131">
        <v>2556</v>
      </c>
      <c r="H16" s="81"/>
    </row>
    <row r="17" spans="1:8" ht="20.149999999999999" customHeight="1">
      <c r="A17" s="416"/>
      <c r="B17" s="339"/>
      <c r="C17" s="339"/>
      <c r="D17" s="77">
        <v>1</v>
      </c>
      <c r="E17" s="78" t="s">
        <v>1648</v>
      </c>
      <c r="F17" s="75"/>
      <c r="G17" s="80">
        <v>1888</v>
      </c>
      <c r="H17" s="81">
        <v>73.86541471048514</v>
      </c>
    </row>
    <row r="18" spans="1:8" ht="20.149999999999999" customHeight="1">
      <c r="A18" s="416"/>
      <c r="B18" s="339"/>
      <c r="C18" s="339"/>
      <c r="D18" s="77">
        <v>2</v>
      </c>
      <c r="E18" s="78" t="s">
        <v>1649</v>
      </c>
      <c r="F18" s="75"/>
      <c r="G18" s="80">
        <v>64</v>
      </c>
      <c r="H18" s="81">
        <v>2.5039123630672928</v>
      </c>
    </row>
    <row r="19" spans="1:8" ht="20.149999999999999" customHeight="1">
      <c r="A19" s="416"/>
      <c r="B19" s="339"/>
      <c r="C19" s="339"/>
      <c r="D19" s="77">
        <v>3</v>
      </c>
      <c r="E19" s="78" t="s">
        <v>1971</v>
      </c>
      <c r="F19" s="75"/>
      <c r="G19" s="80">
        <v>50</v>
      </c>
      <c r="H19" s="81">
        <v>1.9561815336463224</v>
      </c>
    </row>
    <row r="20" spans="1:8" ht="20.149999999999999" customHeight="1">
      <c r="A20" s="416"/>
      <c r="B20" s="339"/>
      <c r="C20" s="339"/>
      <c r="D20" s="77">
        <v>4</v>
      </c>
      <c r="E20" s="78" t="s">
        <v>1651</v>
      </c>
      <c r="F20" s="75"/>
      <c r="G20" s="80">
        <v>123</v>
      </c>
      <c r="H20" s="81">
        <v>4.812206572769953</v>
      </c>
    </row>
    <row r="21" spans="1:8" ht="20.149999999999999" customHeight="1">
      <c r="A21" s="416"/>
      <c r="B21" s="339"/>
      <c r="C21" s="339"/>
      <c r="D21" s="77">
        <v>5</v>
      </c>
      <c r="E21" s="78" t="s">
        <v>1652</v>
      </c>
      <c r="F21" s="75"/>
      <c r="G21" s="80">
        <v>50</v>
      </c>
      <c r="H21" s="81">
        <v>1.9561815336463224</v>
      </c>
    </row>
    <row r="22" spans="1:8" ht="20.149999999999999" customHeight="1">
      <c r="A22" s="416"/>
      <c r="B22" s="339"/>
      <c r="C22" s="339"/>
      <c r="D22" s="77">
        <v>6</v>
      </c>
      <c r="E22" s="78" t="s">
        <v>1653</v>
      </c>
      <c r="F22" s="75"/>
      <c r="G22" s="80">
        <v>190</v>
      </c>
      <c r="H22" s="81">
        <v>7.4334898278560253</v>
      </c>
    </row>
    <row r="23" spans="1:8" ht="20.149999999999999" customHeight="1">
      <c r="A23" s="416"/>
      <c r="B23" s="339"/>
      <c r="C23" s="339"/>
      <c r="D23" s="77">
        <v>7</v>
      </c>
      <c r="E23" s="78" t="s">
        <v>2875</v>
      </c>
      <c r="F23" s="75"/>
      <c r="G23" s="80">
        <v>34</v>
      </c>
      <c r="H23" s="81">
        <v>1.3302034428794991</v>
      </c>
    </row>
    <row r="24" spans="1:8" ht="20.149999999999999" customHeight="1">
      <c r="A24" s="416"/>
      <c r="B24" s="339"/>
      <c r="C24" s="339"/>
      <c r="D24" s="77">
        <v>8</v>
      </c>
      <c r="E24" s="78" t="s">
        <v>1655</v>
      </c>
      <c r="F24" s="75"/>
      <c r="G24" s="80">
        <v>22</v>
      </c>
      <c r="H24" s="81">
        <v>0.86071987480438183</v>
      </c>
    </row>
    <row r="25" spans="1:8" ht="20.149999999999999" customHeight="1">
      <c r="A25" s="416"/>
      <c r="B25" s="339"/>
      <c r="C25" s="339"/>
      <c r="D25" s="77">
        <v>9</v>
      </c>
      <c r="E25" s="78" t="s">
        <v>1656</v>
      </c>
      <c r="F25" s="75"/>
      <c r="G25" s="80">
        <v>35</v>
      </c>
      <c r="H25" s="81">
        <v>1.3693270735524257</v>
      </c>
    </row>
    <row r="26" spans="1:8" ht="20.149999999999999" customHeight="1">
      <c r="A26" s="416"/>
      <c r="B26" s="339"/>
      <c r="C26" s="339"/>
      <c r="D26" s="77">
        <v>10</v>
      </c>
      <c r="E26" s="78" t="s">
        <v>1657</v>
      </c>
      <c r="F26" s="75"/>
      <c r="G26" s="80">
        <v>9</v>
      </c>
      <c r="H26" s="81">
        <v>0.35211267605633806</v>
      </c>
    </row>
    <row r="27" spans="1:8" ht="20.149999999999999" customHeight="1">
      <c r="A27" s="416"/>
      <c r="B27" s="339"/>
      <c r="C27" s="339"/>
      <c r="D27" s="77">
        <v>11</v>
      </c>
      <c r="E27" s="78" t="s">
        <v>1658</v>
      </c>
      <c r="F27" s="75"/>
      <c r="G27" s="80">
        <v>52</v>
      </c>
      <c r="H27" s="81">
        <v>2.0344287949921753</v>
      </c>
    </row>
    <row r="28" spans="1:8" ht="20.149999999999999" customHeight="1">
      <c r="A28" s="416"/>
      <c r="B28" s="339"/>
      <c r="C28" s="339"/>
      <c r="D28" s="77">
        <v>12</v>
      </c>
      <c r="E28" s="78" t="s">
        <v>1659</v>
      </c>
      <c r="F28" s="75"/>
      <c r="G28" s="80">
        <v>11</v>
      </c>
      <c r="H28" s="81">
        <v>0.43035993740219092</v>
      </c>
    </row>
    <row r="29" spans="1:8" ht="20.149999999999999" customHeight="1">
      <c r="A29" s="416"/>
      <c r="B29" s="339"/>
      <c r="C29" s="339"/>
      <c r="D29" s="77">
        <v>13</v>
      </c>
      <c r="E29" s="78" t="s">
        <v>1660</v>
      </c>
      <c r="F29" s="75"/>
      <c r="G29" s="80">
        <v>12</v>
      </c>
      <c r="H29" s="81">
        <v>0.46948356807511737</v>
      </c>
    </row>
    <row r="30" spans="1:8" ht="20.149999999999999" customHeight="1">
      <c r="A30" s="416"/>
      <c r="B30" s="339"/>
      <c r="C30" s="339"/>
      <c r="D30" s="77">
        <v>14</v>
      </c>
      <c r="E30" s="78" t="s">
        <v>1661</v>
      </c>
      <c r="F30" s="75"/>
      <c r="G30" s="80">
        <v>3</v>
      </c>
      <c r="H30" s="81">
        <v>0.11737089201877934</v>
      </c>
    </row>
    <row r="31" spans="1:8" ht="20.149999999999999" customHeight="1">
      <c r="A31" s="416"/>
      <c r="B31" s="339"/>
      <c r="C31" s="339"/>
      <c r="D31" s="77">
        <v>15</v>
      </c>
      <c r="E31" s="78" t="s">
        <v>1662</v>
      </c>
      <c r="F31" s="75"/>
      <c r="G31" s="80">
        <v>7</v>
      </c>
      <c r="H31" s="81">
        <v>0.27386541471048514</v>
      </c>
    </row>
    <row r="32" spans="1:8" ht="20.149999999999999" customHeight="1">
      <c r="A32" s="417"/>
      <c r="B32" s="340"/>
      <c r="C32" s="340"/>
      <c r="D32" s="77">
        <v>16</v>
      </c>
      <c r="E32" s="78" t="s">
        <v>326</v>
      </c>
      <c r="F32" s="76"/>
      <c r="G32" s="80">
        <v>6</v>
      </c>
      <c r="H32" s="81">
        <v>0.23474178403755869</v>
      </c>
    </row>
    <row r="33" spans="1:12" ht="20.149999999999999" customHeight="1">
      <c r="A33" s="82" t="s">
        <v>3058</v>
      </c>
      <c r="B33" s="78" t="s">
        <v>2876</v>
      </c>
      <c r="C33" s="78" t="s">
        <v>3057</v>
      </c>
      <c r="D33" s="77"/>
      <c r="E33" s="78"/>
      <c r="F33" s="77"/>
      <c r="G33" s="131">
        <v>6</v>
      </c>
      <c r="H33" s="81"/>
    </row>
    <row r="34" spans="1:12" ht="20.149999999999999" customHeight="1">
      <c r="A34" s="415" t="s">
        <v>2877</v>
      </c>
      <c r="B34" s="338" t="s">
        <v>2878</v>
      </c>
      <c r="C34" s="338" t="s">
        <v>3061</v>
      </c>
      <c r="D34" s="77"/>
      <c r="E34" s="78"/>
      <c r="F34" s="74"/>
      <c r="G34" s="131">
        <v>2446</v>
      </c>
      <c r="H34" s="81"/>
    </row>
    <row r="35" spans="1:12" ht="20.149999999999999" customHeight="1">
      <c r="A35" s="416"/>
      <c r="B35" s="339"/>
      <c r="C35" s="339"/>
      <c r="D35" s="77">
        <v>1</v>
      </c>
      <c r="E35" s="78" t="s">
        <v>438</v>
      </c>
      <c r="F35" s="75"/>
      <c r="G35" s="80">
        <v>2163</v>
      </c>
      <c r="H35" s="81">
        <v>88.430089942763701</v>
      </c>
    </row>
    <row r="36" spans="1:12" ht="20.149999999999999" customHeight="1">
      <c r="A36" s="417"/>
      <c r="B36" s="340"/>
      <c r="C36" s="340"/>
      <c r="D36" s="77">
        <v>2</v>
      </c>
      <c r="E36" s="78" t="s">
        <v>439</v>
      </c>
      <c r="F36" s="76"/>
      <c r="G36" s="80">
        <v>283</v>
      </c>
      <c r="H36" s="81">
        <v>11.569910057236305</v>
      </c>
      <c r="I36" s="165"/>
      <c r="J36" s="165"/>
      <c r="K36" s="165"/>
      <c r="L36" s="177"/>
    </row>
    <row r="37" spans="1:12" ht="20.149999999999999" customHeight="1">
      <c r="A37" s="421" t="s">
        <v>3064</v>
      </c>
      <c r="B37" s="424" t="s">
        <v>2879</v>
      </c>
      <c r="C37" s="424" t="s">
        <v>188</v>
      </c>
      <c r="D37" s="142"/>
      <c r="E37" s="143"/>
      <c r="F37" s="197"/>
      <c r="G37" s="238">
        <v>3691</v>
      </c>
      <c r="H37" s="239"/>
      <c r="I37" s="165"/>
      <c r="J37" s="165"/>
      <c r="K37" s="165"/>
      <c r="L37" s="177"/>
    </row>
    <row r="38" spans="1:12" ht="20.149999999999999" customHeight="1">
      <c r="A38" s="422"/>
      <c r="B38" s="425"/>
      <c r="C38" s="425"/>
      <c r="D38" s="142">
        <v>1</v>
      </c>
      <c r="E38" s="143" t="s">
        <v>2880</v>
      </c>
      <c r="F38" s="198"/>
      <c r="G38" s="240">
        <v>187</v>
      </c>
      <c r="H38" s="239">
        <v>5.0663776754267138</v>
      </c>
      <c r="I38" s="165"/>
      <c r="J38" s="165"/>
      <c r="K38" s="165"/>
      <c r="L38" s="177"/>
    </row>
    <row r="39" spans="1:12" ht="20.149999999999999" customHeight="1">
      <c r="A39" s="423"/>
      <c r="B39" s="426"/>
      <c r="C39" s="426"/>
      <c r="D39" s="142">
        <v>2</v>
      </c>
      <c r="E39" s="143" t="s">
        <v>2759</v>
      </c>
      <c r="F39" s="199"/>
      <c r="G39" s="240">
        <v>3504</v>
      </c>
      <c r="H39" s="239">
        <v>94.933622324573292</v>
      </c>
      <c r="I39" s="165"/>
      <c r="J39" s="165"/>
      <c r="K39" s="165"/>
      <c r="L39" s="177"/>
    </row>
    <row r="40" spans="1:12" ht="20.149999999999999" customHeight="1">
      <c r="A40" s="241" t="s">
        <v>3066</v>
      </c>
      <c r="B40" s="143" t="s">
        <v>2881</v>
      </c>
      <c r="C40" s="143" t="s">
        <v>3065</v>
      </c>
      <c r="D40" s="142"/>
      <c r="E40" s="143"/>
      <c r="F40" s="142"/>
      <c r="G40" s="238">
        <v>187</v>
      </c>
      <c r="H40" s="239"/>
      <c r="I40" s="165"/>
      <c r="J40" s="165"/>
      <c r="K40" s="165"/>
      <c r="L40" s="177"/>
    </row>
    <row r="41" spans="1:12" ht="20.149999999999999" customHeight="1">
      <c r="A41" s="241" t="s">
        <v>2882</v>
      </c>
      <c r="B41" s="143" t="s">
        <v>2883</v>
      </c>
      <c r="C41" s="143" t="s">
        <v>3068</v>
      </c>
      <c r="D41" s="142"/>
      <c r="E41" s="143"/>
      <c r="F41" s="142"/>
      <c r="G41" s="238">
        <v>187</v>
      </c>
      <c r="H41" s="239"/>
      <c r="I41" s="165"/>
      <c r="J41" s="165"/>
      <c r="K41" s="165"/>
      <c r="L41" s="177"/>
    </row>
    <row r="42" spans="1:12" ht="20.149999999999999" customHeight="1">
      <c r="A42" s="421" t="s">
        <v>3069</v>
      </c>
      <c r="B42" s="424" t="s">
        <v>2884</v>
      </c>
      <c r="C42" s="424" t="s">
        <v>3068</v>
      </c>
      <c r="D42" s="148"/>
      <c r="E42" s="149"/>
      <c r="F42" s="290" t="s">
        <v>285</v>
      </c>
      <c r="G42" s="238">
        <v>187</v>
      </c>
      <c r="H42" s="239"/>
      <c r="I42" s="165"/>
      <c r="J42" s="165"/>
      <c r="K42" s="165"/>
      <c r="L42" s="177"/>
    </row>
    <row r="43" spans="1:12" ht="20.149999999999999" customHeight="1">
      <c r="A43" s="429"/>
      <c r="B43" s="427"/>
      <c r="C43" s="427"/>
      <c r="D43" s="148">
        <v>98</v>
      </c>
      <c r="E43" s="149" t="s">
        <v>589</v>
      </c>
      <c r="F43" s="291"/>
      <c r="G43" s="240"/>
      <c r="H43" s="239" t="s">
        <v>577</v>
      </c>
      <c r="I43" s="165"/>
      <c r="J43" s="165"/>
      <c r="K43" s="165"/>
      <c r="L43" s="177"/>
    </row>
    <row r="44" spans="1:12" ht="20.149999999999999" customHeight="1">
      <c r="A44" s="430"/>
      <c r="B44" s="428"/>
      <c r="C44" s="428"/>
      <c r="D44" s="148">
        <v>99</v>
      </c>
      <c r="E44" s="149" t="s">
        <v>621</v>
      </c>
      <c r="F44" s="292"/>
      <c r="G44" s="240">
        <v>1</v>
      </c>
      <c r="H44" s="239">
        <v>0.53475935828876997</v>
      </c>
      <c r="I44" s="165"/>
      <c r="J44" s="165"/>
      <c r="K44" s="165"/>
      <c r="L44" s="177"/>
    </row>
    <row r="45" spans="1:12" ht="20.149999999999999" customHeight="1">
      <c r="A45" s="421" t="s">
        <v>2885</v>
      </c>
      <c r="B45" s="424" t="s">
        <v>2886</v>
      </c>
      <c r="C45" s="424" t="s">
        <v>3070</v>
      </c>
      <c r="D45" s="148"/>
      <c r="E45" s="149"/>
      <c r="F45" s="290" t="s">
        <v>16</v>
      </c>
      <c r="G45" s="238">
        <v>1</v>
      </c>
      <c r="H45" s="239"/>
      <c r="I45" s="165"/>
      <c r="J45" s="165"/>
      <c r="K45" s="165"/>
      <c r="L45" s="177"/>
    </row>
    <row r="46" spans="1:12" ht="20.149999999999999" customHeight="1">
      <c r="A46" s="422"/>
      <c r="B46" s="425"/>
      <c r="C46" s="425"/>
      <c r="D46" s="148">
        <v>91</v>
      </c>
      <c r="E46" s="149" t="s">
        <v>459</v>
      </c>
      <c r="F46" s="291"/>
      <c r="G46" s="240"/>
      <c r="H46" s="239" t="s">
        <v>2040</v>
      </c>
      <c r="I46" s="165"/>
      <c r="J46" s="165"/>
      <c r="K46" s="165"/>
      <c r="L46" s="177"/>
    </row>
    <row r="47" spans="1:12" ht="20.149999999999999" customHeight="1">
      <c r="A47" s="422"/>
      <c r="B47" s="425"/>
      <c r="C47" s="425"/>
      <c r="D47" s="148">
        <v>92</v>
      </c>
      <c r="E47" s="149" t="s">
        <v>460</v>
      </c>
      <c r="F47" s="291"/>
      <c r="G47" s="240"/>
      <c r="H47" s="239" t="s">
        <v>2040</v>
      </c>
      <c r="I47" s="165"/>
      <c r="J47" s="165"/>
      <c r="K47" s="165"/>
      <c r="L47" s="177"/>
    </row>
    <row r="48" spans="1:12" ht="20.149999999999999" customHeight="1">
      <c r="A48" s="422"/>
      <c r="B48" s="425"/>
      <c r="C48" s="425"/>
      <c r="D48" s="148">
        <v>93</v>
      </c>
      <c r="E48" s="149" t="s">
        <v>461</v>
      </c>
      <c r="F48" s="291"/>
      <c r="G48" s="240"/>
      <c r="H48" s="239" t="s">
        <v>2040</v>
      </c>
      <c r="I48" s="165"/>
      <c r="J48" s="165"/>
      <c r="K48" s="165"/>
      <c r="L48" s="177"/>
    </row>
    <row r="49" spans="1:11" ht="20.149999999999999" customHeight="1">
      <c r="A49" s="422"/>
      <c r="B49" s="425"/>
      <c r="C49" s="425"/>
      <c r="D49" s="148">
        <v>94</v>
      </c>
      <c r="E49" s="149" t="s">
        <v>462</v>
      </c>
      <c r="F49" s="291"/>
      <c r="G49" s="240"/>
      <c r="H49" s="239" t="s">
        <v>2040</v>
      </c>
    </row>
    <row r="50" spans="1:11" ht="20.149999999999999" customHeight="1">
      <c r="A50" s="422"/>
      <c r="B50" s="425"/>
      <c r="C50" s="425"/>
      <c r="D50" s="148">
        <v>98</v>
      </c>
      <c r="E50" s="149" t="s">
        <v>589</v>
      </c>
      <c r="F50" s="291"/>
      <c r="G50" s="240"/>
      <c r="H50" s="239" t="s">
        <v>2040</v>
      </c>
    </row>
    <row r="51" spans="1:11" ht="20.149999999999999" customHeight="1">
      <c r="A51" s="423"/>
      <c r="B51" s="426"/>
      <c r="C51" s="426"/>
      <c r="D51" s="148">
        <v>99</v>
      </c>
      <c r="E51" s="149" t="s">
        <v>621</v>
      </c>
      <c r="F51" s="292"/>
      <c r="G51" s="240">
        <v>1</v>
      </c>
      <c r="H51" s="239">
        <v>100</v>
      </c>
    </row>
    <row r="52" spans="1:11" ht="20.149999999999999" customHeight="1">
      <c r="A52" s="421" t="s">
        <v>3071</v>
      </c>
      <c r="B52" s="424" t="s">
        <v>2887</v>
      </c>
      <c r="C52" s="424" t="s">
        <v>3068</v>
      </c>
      <c r="D52" s="142"/>
      <c r="E52" s="143"/>
      <c r="F52" s="197"/>
      <c r="G52" s="238">
        <v>187</v>
      </c>
      <c r="H52" s="239"/>
    </row>
    <row r="53" spans="1:11" ht="20.149999999999999" customHeight="1">
      <c r="A53" s="422"/>
      <c r="B53" s="425"/>
      <c r="C53" s="427"/>
      <c r="D53" s="142">
        <v>1</v>
      </c>
      <c r="E53" s="143" t="s">
        <v>2888</v>
      </c>
      <c r="F53" s="198"/>
      <c r="G53" s="240">
        <v>8</v>
      </c>
      <c r="H53" s="239">
        <v>4.4198895027624303</v>
      </c>
      <c r="I53" s="165"/>
      <c r="J53" s="165"/>
      <c r="K53" s="165"/>
    </row>
    <row r="54" spans="1:11" ht="20.149999999999999" customHeight="1">
      <c r="A54" s="422"/>
      <c r="B54" s="425"/>
      <c r="C54" s="428"/>
      <c r="D54" s="142">
        <v>2</v>
      </c>
      <c r="E54" s="143" t="s">
        <v>2889</v>
      </c>
      <c r="F54" s="198"/>
      <c r="G54" s="240">
        <v>179</v>
      </c>
      <c r="H54" s="239">
        <v>95.7</v>
      </c>
      <c r="I54" s="165"/>
      <c r="J54" s="165"/>
      <c r="K54" s="165"/>
    </row>
    <row r="55" spans="1:11" ht="20.149999999999999" customHeight="1">
      <c r="A55" s="241" t="s">
        <v>2890</v>
      </c>
      <c r="B55" s="143" t="s">
        <v>3072</v>
      </c>
      <c r="C55" s="143" t="s">
        <v>3073</v>
      </c>
      <c r="D55" s="142"/>
      <c r="E55" s="143"/>
      <c r="F55" s="142"/>
      <c r="G55" s="238">
        <v>179</v>
      </c>
      <c r="H55" s="239"/>
      <c r="I55" s="165"/>
      <c r="J55" s="165"/>
      <c r="K55" s="165"/>
    </row>
    <row r="56" spans="1:11" ht="20.149999999999999" customHeight="1">
      <c r="A56" s="421" t="s">
        <v>3074</v>
      </c>
      <c r="B56" s="424" t="s">
        <v>2891</v>
      </c>
      <c r="C56" s="424" t="s">
        <v>3073</v>
      </c>
      <c r="D56" s="148"/>
      <c r="E56" s="149"/>
      <c r="F56" s="290" t="s">
        <v>285</v>
      </c>
      <c r="G56" s="238">
        <v>179</v>
      </c>
      <c r="H56" s="239"/>
      <c r="I56" s="165"/>
      <c r="J56" s="165"/>
      <c r="K56" s="165"/>
    </row>
    <row r="57" spans="1:11" ht="20.149999999999999" customHeight="1">
      <c r="A57" s="429"/>
      <c r="B57" s="427"/>
      <c r="C57" s="427"/>
      <c r="D57" s="148">
        <v>98</v>
      </c>
      <c r="E57" s="149" t="s">
        <v>589</v>
      </c>
      <c r="F57" s="291"/>
      <c r="G57" s="240"/>
      <c r="H57" s="239" t="s">
        <v>2040</v>
      </c>
      <c r="I57" s="165"/>
      <c r="J57" s="165"/>
      <c r="K57" s="165"/>
    </row>
    <row r="58" spans="1:11" ht="20.149999999999999" customHeight="1">
      <c r="A58" s="430"/>
      <c r="B58" s="428"/>
      <c r="C58" s="428"/>
      <c r="D58" s="148">
        <v>99</v>
      </c>
      <c r="E58" s="149" t="s">
        <v>621</v>
      </c>
      <c r="F58" s="292"/>
      <c r="G58" s="240">
        <v>2</v>
      </c>
      <c r="H58" s="239">
        <v>1.1173184357541899</v>
      </c>
      <c r="I58" s="165"/>
      <c r="J58" s="165"/>
      <c r="K58" s="165"/>
    </row>
    <row r="59" spans="1:11" ht="20.149999999999999" customHeight="1">
      <c r="A59" s="421" t="s">
        <v>2892</v>
      </c>
      <c r="B59" s="424" t="s">
        <v>2893</v>
      </c>
      <c r="C59" s="424" t="s">
        <v>3075</v>
      </c>
      <c r="D59" s="148"/>
      <c r="E59" s="149"/>
      <c r="F59" s="290" t="s">
        <v>16</v>
      </c>
      <c r="G59" s="238">
        <v>2</v>
      </c>
      <c r="H59" s="239"/>
      <c r="I59" s="165"/>
      <c r="J59" s="165"/>
      <c r="K59" s="165"/>
    </row>
    <row r="60" spans="1:11" ht="20.149999999999999" customHeight="1">
      <c r="A60" s="429"/>
      <c r="B60" s="427"/>
      <c r="C60" s="427"/>
      <c r="D60" s="148">
        <v>91</v>
      </c>
      <c r="E60" s="149" t="s">
        <v>459</v>
      </c>
      <c r="F60" s="291"/>
      <c r="G60" s="240"/>
      <c r="H60" s="239" t="s">
        <v>2040</v>
      </c>
      <c r="I60" s="165"/>
      <c r="J60" s="165"/>
      <c r="K60" s="165"/>
    </row>
    <row r="61" spans="1:11" ht="20.149999999999999" customHeight="1">
      <c r="A61" s="429"/>
      <c r="B61" s="427"/>
      <c r="C61" s="427"/>
      <c r="D61" s="148">
        <v>92</v>
      </c>
      <c r="E61" s="149" t="s">
        <v>460</v>
      </c>
      <c r="F61" s="291"/>
      <c r="G61" s="240"/>
      <c r="H61" s="239" t="s">
        <v>2040</v>
      </c>
      <c r="I61" s="165"/>
      <c r="J61" s="165"/>
      <c r="K61" s="165"/>
    </row>
    <row r="62" spans="1:11" ht="20.149999999999999" customHeight="1">
      <c r="A62" s="429"/>
      <c r="B62" s="427"/>
      <c r="C62" s="427"/>
      <c r="D62" s="148">
        <v>93</v>
      </c>
      <c r="E62" s="149" t="s">
        <v>461</v>
      </c>
      <c r="F62" s="291"/>
      <c r="G62" s="240">
        <v>1</v>
      </c>
      <c r="H62" s="239">
        <v>50</v>
      </c>
      <c r="I62" s="165"/>
      <c r="J62" s="165"/>
      <c r="K62" s="165"/>
    </row>
    <row r="63" spans="1:11" ht="20.149999999999999" customHeight="1">
      <c r="A63" s="429"/>
      <c r="B63" s="427"/>
      <c r="C63" s="427"/>
      <c r="D63" s="148">
        <v>94</v>
      </c>
      <c r="E63" s="149" t="s">
        <v>462</v>
      </c>
      <c r="F63" s="291"/>
      <c r="G63" s="240"/>
      <c r="H63" s="239" t="s">
        <v>2040</v>
      </c>
    </row>
    <row r="64" spans="1:11" ht="20.149999999999999" customHeight="1">
      <c r="A64" s="429"/>
      <c r="B64" s="427"/>
      <c r="C64" s="427"/>
      <c r="D64" s="148">
        <v>98</v>
      </c>
      <c r="E64" s="149" t="s">
        <v>589</v>
      </c>
      <c r="F64" s="291"/>
      <c r="G64" s="240"/>
      <c r="H64" s="239" t="s">
        <v>2040</v>
      </c>
    </row>
    <row r="65" spans="1:12" ht="20.149999999999999" customHeight="1">
      <c r="A65" s="430"/>
      <c r="B65" s="428"/>
      <c r="C65" s="428"/>
      <c r="D65" s="148">
        <v>99</v>
      </c>
      <c r="E65" s="149" t="s">
        <v>621</v>
      </c>
      <c r="F65" s="292"/>
      <c r="G65" s="240">
        <v>1</v>
      </c>
      <c r="H65" s="239">
        <v>50</v>
      </c>
    </row>
    <row r="66" spans="1:12" ht="20.149999999999999" customHeight="1">
      <c r="A66" s="241" t="s">
        <v>2894</v>
      </c>
      <c r="B66" s="143" t="s">
        <v>2895</v>
      </c>
      <c r="C66" s="143" t="s">
        <v>3068</v>
      </c>
      <c r="D66" s="142"/>
      <c r="E66" s="143"/>
      <c r="F66" s="142"/>
      <c r="G66" s="238">
        <v>187</v>
      </c>
      <c r="H66" s="239"/>
    </row>
    <row r="67" spans="1:12" ht="20.149999999999999" customHeight="1">
      <c r="A67" s="241" t="s">
        <v>2896</v>
      </c>
      <c r="B67" s="143" t="s">
        <v>2897</v>
      </c>
      <c r="C67" s="143" t="s">
        <v>3068</v>
      </c>
      <c r="D67" s="142"/>
      <c r="E67" s="143"/>
      <c r="F67" s="142"/>
      <c r="G67" s="238">
        <v>187</v>
      </c>
      <c r="H67" s="239"/>
    </row>
    <row r="68" spans="1:12" ht="20.149999999999999" customHeight="1">
      <c r="A68" s="421" t="s">
        <v>4406</v>
      </c>
      <c r="B68" s="424" t="s">
        <v>4544</v>
      </c>
      <c r="C68" s="424" t="s">
        <v>3068</v>
      </c>
      <c r="D68" s="142"/>
      <c r="E68" s="143"/>
      <c r="F68" s="197"/>
      <c r="G68" s="238">
        <v>187</v>
      </c>
      <c r="H68" s="239"/>
    </row>
    <row r="69" spans="1:12" ht="20.149999999999999" customHeight="1">
      <c r="A69" s="422"/>
      <c r="B69" s="425"/>
      <c r="C69" s="427"/>
      <c r="D69" s="142">
        <v>9998</v>
      </c>
      <c r="E69" s="143" t="s">
        <v>589</v>
      </c>
      <c r="F69" s="198"/>
      <c r="G69" s="240"/>
      <c r="H69" s="239" t="s">
        <v>2040</v>
      </c>
    </row>
    <row r="70" spans="1:12" ht="20.149999999999999" customHeight="1">
      <c r="A70" s="423"/>
      <c r="B70" s="426"/>
      <c r="C70" s="428"/>
      <c r="D70" s="142">
        <v>9999</v>
      </c>
      <c r="E70" s="143" t="s">
        <v>621</v>
      </c>
      <c r="F70" s="199"/>
      <c r="G70" s="240"/>
      <c r="H70" s="239" t="s">
        <v>2040</v>
      </c>
    </row>
    <row r="71" spans="1:12" ht="20.149999999999999" customHeight="1">
      <c r="A71" s="241" t="s">
        <v>2898</v>
      </c>
      <c r="B71" s="143" t="s">
        <v>2899</v>
      </c>
      <c r="C71" s="143" t="s">
        <v>3068</v>
      </c>
      <c r="D71" s="142"/>
      <c r="E71" s="143"/>
      <c r="F71" s="142"/>
      <c r="G71" s="238">
        <v>187</v>
      </c>
      <c r="H71" s="239"/>
    </row>
    <row r="72" spans="1:12" ht="20.149999999999999" customHeight="1">
      <c r="A72" s="241" t="s">
        <v>2900</v>
      </c>
      <c r="B72" s="143" t="s">
        <v>2901</v>
      </c>
      <c r="C72" s="143" t="s">
        <v>3068</v>
      </c>
      <c r="D72" s="142"/>
      <c r="E72" s="143"/>
      <c r="F72" s="142"/>
      <c r="G72" s="238">
        <v>187</v>
      </c>
      <c r="H72" s="239"/>
    </row>
    <row r="73" spans="1:12" ht="20.149999999999999" customHeight="1">
      <c r="A73" s="241" t="s">
        <v>2902</v>
      </c>
      <c r="B73" s="143" t="s">
        <v>2903</v>
      </c>
      <c r="C73" s="143" t="s">
        <v>3068</v>
      </c>
      <c r="D73" s="142"/>
      <c r="E73" s="143"/>
      <c r="F73" s="142"/>
      <c r="G73" s="238">
        <v>187</v>
      </c>
      <c r="H73" s="239"/>
    </row>
    <row r="74" spans="1:12" ht="20.149999999999999" customHeight="1">
      <c r="A74" s="241" t="s">
        <v>4490</v>
      </c>
      <c r="B74" s="143" t="s">
        <v>4545</v>
      </c>
      <c r="C74" s="143" t="s">
        <v>3068</v>
      </c>
      <c r="D74" s="142"/>
      <c r="E74" s="143"/>
      <c r="F74" s="142"/>
      <c r="G74" s="238">
        <v>187</v>
      </c>
      <c r="H74" s="239"/>
      <c r="I74" s="165"/>
      <c r="J74" s="165"/>
      <c r="K74" s="165"/>
      <c r="L74" s="177"/>
    </row>
    <row r="75" spans="1:12" ht="20.149999999999999" customHeight="1">
      <c r="A75" s="241" t="s">
        <v>2904</v>
      </c>
      <c r="B75" s="143" t="s">
        <v>2905</v>
      </c>
      <c r="C75" s="143" t="s">
        <v>3068</v>
      </c>
      <c r="D75" s="142"/>
      <c r="E75" s="143"/>
      <c r="F75" s="142"/>
      <c r="G75" s="238">
        <v>187</v>
      </c>
      <c r="H75" s="239"/>
      <c r="I75" s="165"/>
      <c r="J75" s="165"/>
      <c r="K75" s="165"/>
      <c r="L75" s="177"/>
    </row>
    <row r="76" spans="1:12" ht="20.149999999999999" customHeight="1">
      <c r="A76" s="421" t="s">
        <v>4489</v>
      </c>
      <c r="B76" s="424" t="s">
        <v>2906</v>
      </c>
      <c r="C76" s="424" t="s">
        <v>3067</v>
      </c>
      <c r="D76" s="142"/>
      <c r="E76" s="143"/>
      <c r="F76" s="197"/>
      <c r="G76" s="238">
        <v>187</v>
      </c>
      <c r="H76" s="239"/>
      <c r="I76" s="165"/>
      <c r="J76" s="165"/>
      <c r="K76" s="165"/>
      <c r="L76" s="177"/>
    </row>
    <row r="77" spans="1:12" ht="20.149999999999999" customHeight="1">
      <c r="A77" s="422"/>
      <c r="B77" s="425"/>
      <c r="C77" s="425"/>
      <c r="D77" s="142">
        <v>1</v>
      </c>
      <c r="E77" s="143" t="s">
        <v>1044</v>
      </c>
      <c r="F77" s="198"/>
      <c r="G77" s="240">
        <v>47</v>
      </c>
      <c r="H77" s="239">
        <v>25.133689839572192</v>
      </c>
      <c r="I77" s="165"/>
      <c r="J77" s="165"/>
      <c r="K77" s="165"/>
      <c r="L77" s="177"/>
    </row>
    <row r="78" spans="1:12" ht="20.149999999999999" customHeight="1">
      <c r="A78" s="422"/>
      <c r="B78" s="425"/>
      <c r="C78" s="425"/>
      <c r="D78" s="142">
        <v>2</v>
      </c>
      <c r="E78" s="143" t="s">
        <v>1045</v>
      </c>
      <c r="F78" s="198"/>
      <c r="G78" s="240">
        <v>43</v>
      </c>
      <c r="H78" s="239">
        <v>22.994652406417114</v>
      </c>
      <c r="I78" s="165"/>
      <c r="J78" s="165"/>
      <c r="K78" s="165"/>
      <c r="L78" s="177"/>
    </row>
    <row r="79" spans="1:12" ht="20.149999999999999" customHeight="1">
      <c r="A79" s="422"/>
      <c r="B79" s="425"/>
      <c r="C79" s="425"/>
      <c r="D79" s="142">
        <v>3</v>
      </c>
      <c r="E79" s="143" t="s">
        <v>1046</v>
      </c>
      <c r="F79" s="198"/>
      <c r="G79" s="240">
        <v>89</v>
      </c>
      <c r="H79" s="239">
        <v>47.593582887700535</v>
      </c>
      <c r="I79" s="165"/>
      <c r="J79" s="165"/>
      <c r="K79" s="165"/>
      <c r="L79" s="177"/>
    </row>
    <row r="80" spans="1:12" ht="20.149999999999999" customHeight="1">
      <c r="A80" s="422"/>
      <c r="B80" s="425"/>
      <c r="C80" s="425"/>
      <c r="D80" s="142">
        <v>4</v>
      </c>
      <c r="E80" s="143" t="s">
        <v>2907</v>
      </c>
      <c r="F80" s="198"/>
      <c r="G80" s="240">
        <v>1</v>
      </c>
      <c r="H80" s="239">
        <v>0.53475935828876997</v>
      </c>
      <c r="I80" s="165"/>
      <c r="J80" s="165"/>
      <c r="K80" s="165"/>
      <c r="L80" s="177"/>
    </row>
    <row r="81" spans="1:12" ht="20.149999999999999" customHeight="1">
      <c r="A81" s="422"/>
      <c r="B81" s="425"/>
      <c r="C81" s="425"/>
      <c r="D81" s="142">
        <v>5</v>
      </c>
      <c r="E81" s="143" t="s">
        <v>2908</v>
      </c>
      <c r="F81" s="198"/>
      <c r="G81" s="240">
        <v>5</v>
      </c>
      <c r="H81" s="239">
        <v>2.6737967914438503</v>
      </c>
      <c r="I81" s="165"/>
      <c r="J81" s="165"/>
      <c r="K81" s="165"/>
      <c r="L81" s="177"/>
    </row>
    <row r="82" spans="1:12" ht="20.149999999999999" customHeight="1">
      <c r="A82" s="423"/>
      <c r="B82" s="426"/>
      <c r="C82" s="426"/>
      <c r="D82" s="142">
        <v>6</v>
      </c>
      <c r="E82" s="143" t="s">
        <v>410</v>
      </c>
      <c r="F82" s="199"/>
      <c r="G82" s="240">
        <v>2</v>
      </c>
      <c r="H82" s="239">
        <v>1.0695187165775399</v>
      </c>
      <c r="I82" s="165"/>
      <c r="J82" s="165"/>
      <c r="K82" s="165"/>
      <c r="L82" s="177"/>
    </row>
    <row r="83" spans="1:12" ht="20.149999999999999" customHeight="1">
      <c r="A83" s="421" t="s">
        <v>3076</v>
      </c>
      <c r="B83" s="424" t="s">
        <v>2909</v>
      </c>
      <c r="C83" s="424" t="s">
        <v>3068</v>
      </c>
      <c r="D83" s="142"/>
      <c r="E83" s="143"/>
      <c r="F83" s="418" t="s">
        <v>940</v>
      </c>
      <c r="G83" s="238">
        <v>187</v>
      </c>
      <c r="H83" s="239"/>
      <c r="I83" s="165"/>
      <c r="J83" s="165"/>
      <c r="K83" s="165"/>
      <c r="L83" s="177"/>
    </row>
    <row r="84" spans="1:12" ht="20.149999999999999" customHeight="1">
      <c r="A84" s="429"/>
      <c r="B84" s="427"/>
      <c r="C84" s="427"/>
      <c r="D84" s="142">
        <v>9999998</v>
      </c>
      <c r="E84" s="149" t="s">
        <v>589</v>
      </c>
      <c r="F84" s="419"/>
      <c r="G84" s="240"/>
      <c r="H84" s="239" t="s">
        <v>2040</v>
      </c>
      <c r="I84" s="165"/>
      <c r="J84" s="165"/>
      <c r="K84" s="165"/>
      <c r="L84" s="177"/>
    </row>
    <row r="85" spans="1:12" ht="20.149999999999999" customHeight="1">
      <c r="A85" s="430"/>
      <c r="B85" s="428"/>
      <c r="C85" s="428"/>
      <c r="D85" s="142">
        <v>9999999</v>
      </c>
      <c r="E85" s="149" t="s">
        <v>621</v>
      </c>
      <c r="F85" s="420"/>
      <c r="G85" s="240">
        <v>1</v>
      </c>
      <c r="H85" s="239">
        <v>0.53475935828876997</v>
      </c>
    </row>
    <row r="86" spans="1:12" ht="20.149999999999999" customHeight="1">
      <c r="A86" s="415" t="s">
        <v>4491</v>
      </c>
      <c r="B86" s="338" t="s">
        <v>4501</v>
      </c>
      <c r="C86" s="338" t="s">
        <v>3077</v>
      </c>
      <c r="D86" s="77"/>
      <c r="E86" s="78"/>
      <c r="F86" s="286" t="s">
        <v>16</v>
      </c>
      <c r="G86" s="131">
        <v>1</v>
      </c>
      <c r="H86" s="81"/>
    </row>
    <row r="87" spans="1:12" ht="20.149999999999999" customHeight="1">
      <c r="A87" s="416"/>
      <c r="B87" s="339"/>
      <c r="C87" s="339"/>
      <c r="D87" s="77">
        <v>1</v>
      </c>
      <c r="E87" s="78" t="s">
        <v>2910</v>
      </c>
      <c r="F87" s="287"/>
      <c r="G87" s="80"/>
      <c r="H87" s="81" t="s">
        <v>2040</v>
      </c>
    </row>
    <row r="88" spans="1:12" ht="20.149999999999999" customHeight="1">
      <c r="A88" s="416"/>
      <c r="B88" s="339"/>
      <c r="C88" s="339"/>
      <c r="D88" s="77">
        <v>2</v>
      </c>
      <c r="E88" s="78" t="s">
        <v>2911</v>
      </c>
      <c r="F88" s="287"/>
      <c r="G88" s="80"/>
      <c r="H88" s="81" t="s">
        <v>2040</v>
      </c>
    </row>
    <row r="89" spans="1:12" ht="20.149999999999999" customHeight="1">
      <c r="A89" s="416"/>
      <c r="B89" s="339"/>
      <c r="C89" s="339"/>
      <c r="D89" s="77">
        <v>3</v>
      </c>
      <c r="E89" s="78" t="s">
        <v>2912</v>
      </c>
      <c r="F89" s="287"/>
      <c r="G89" s="80"/>
      <c r="H89" s="81" t="s">
        <v>2040</v>
      </c>
    </row>
    <row r="90" spans="1:12" ht="20.149999999999999" customHeight="1">
      <c r="A90" s="416"/>
      <c r="B90" s="339"/>
      <c r="C90" s="339"/>
      <c r="D90" s="77">
        <v>4</v>
      </c>
      <c r="E90" s="78" t="s">
        <v>2913</v>
      </c>
      <c r="F90" s="287"/>
      <c r="G90" s="80"/>
      <c r="H90" s="81" t="s">
        <v>2040</v>
      </c>
    </row>
    <row r="91" spans="1:12" ht="20.149999999999999" customHeight="1">
      <c r="A91" s="416"/>
      <c r="B91" s="339"/>
      <c r="C91" s="339"/>
      <c r="D91" s="77">
        <v>5</v>
      </c>
      <c r="E91" s="78" t="s">
        <v>2914</v>
      </c>
      <c r="F91" s="287"/>
      <c r="G91" s="80"/>
      <c r="H91" s="81" t="s">
        <v>2040</v>
      </c>
    </row>
    <row r="92" spans="1:12" ht="20.149999999999999" customHeight="1">
      <c r="A92" s="416"/>
      <c r="B92" s="339"/>
      <c r="C92" s="339"/>
      <c r="D92" s="77">
        <v>6</v>
      </c>
      <c r="E92" s="78" t="s">
        <v>2134</v>
      </c>
      <c r="F92" s="287"/>
      <c r="G92" s="80"/>
      <c r="H92" s="81" t="s">
        <v>2040</v>
      </c>
    </row>
    <row r="93" spans="1:12" ht="20.149999999999999" customHeight="1">
      <c r="A93" s="416"/>
      <c r="B93" s="339"/>
      <c r="C93" s="339"/>
      <c r="D93" s="77">
        <v>7</v>
      </c>
      <c r="E93" s="78" t="s">
        <v>2135</v>
      </c>
      <c r="F93" s="287"/>
      <c r="G93" s="80"/>
      <c r="H93" s="81" t="s">
        <v>2040</v>
      </c>
    </row>
    <row r="94" spans="1:12" ht="20.149999999999999" customHeight="1">
      <c r="A94" s="416"/>
      <c r="B94" s="339"/>
      <c r="C94" s="339"/>
      <c r="D94" s="77">
        <v>8</v>
      </c>
      <c r="E94" s="78" t="s">
        <v>724</v>
      </c>
      <c r="F94" s="287"/>
      <c r="G94" s="80"/>
      <c r="H94" s="81" t="s">
        <v>2040</v>
      </c>
    </row>
    <row r="95" spans="1:12" ht="20.149999999999999" customHeight="1">
      <c r="A95" s="416"/>
      <c r="B95" s="339"/>
      <c r="C95" s="339"/>
      <c r="D95" s="17">
        <v>98</v>
      </c>
      <c r="E95" s="18" t="s">
        <v>589</v>
      </c>
      <c r="F95" s="287"/>
      <c r="G95" s="131"/>
      <c r="H95" s="81"/>
      <c r="I95" s="165"/>
      <c r="J95" s="165"/>
      <c r="K95" s="165"/>
      <c r="L95" s="177"/>
    </row>
    <row r="96" spans="1:12" ht="20.149999999999999" customHeight="1">
      <c r="A96" s="417"/>
      <c r="B96" s="340"/>
      <c r="C96" s="340"/>
      <c r="D96" s="17">
        <v>99</v>
      </c>
      <c r="E96" s="18" t="s">
        <v>621</v>
      </c>
      <c r="F96" s="288"/>
      <c r="G96" s="80">
        <v>1</v>
      </c>
      <c r="H96" s="81">
        <v>100</v>
      </c>
      <c r="I96" s="165"/>
      <c r="J96" s="165"/>
      <c r="K96" s="165"/>
      <c r="L96" s="177"/>
    </row>
    <row r="97" spans="1:12" ht="20.149999999999999" customHeight="1">
      <c r="A97" s="421" t="s">
        <v>2915</v>
      </c>
      <c r="B97" s="424" t="s">
        <v>2916</v>
      </c>
      <c r="C97" s="424" t="s">
        <v>3068</v>
      </c>
      <c r="D97" s="142"/>
      <c r="E97" s="143"/>
      <c r="F97" s="197"/>
      <c r="G97" s="238">
        <v>187</v>
      </c>
      <c r="H97" s="239"/>
      <c r="I97" s="165"/>
      <c r="J97" s="165"/>
      <c r="K97" s="165"/>
      <c r="L97" s="177"/>
    </row>
    <row r="98" spans="1:12" ht="20.149999999999999" customHeight="1">
      <c r="A98" s="422"/>
      <c r="B98" s="425"/>
      <c r="C98" s="425"/>
      <c r="D98" s="142">
        <v>1</v>
      </c>
      <c r="E98" s="143" t="s">
        <v>1186</v>
      </c>
      <c r="F98" s="198"/>
      <c r="G98" s="240">
        <v>63</v>
      </c>
      <c r="H98" s="239">
        <v>33.689839572192511</v>
      </c>
      <c r="I98" s="165"/>
      <c r="J98" s="165"/>
      <c r="K98" s="165"/>
      <c r="L98" s="177"/>
    </row>
    <row r="99" spans="1:12" ht="20.149999999999999" customHeight="1">
      <c r="A99" s="422"/>
      <c r="B99" s="425"/>
      <c r="C99" s="425"/>
      <c r="D99" s="142">
        <v>2</v>
      </c>
      <c r="E99" s="143" t="s">
        <v>1187</v>
      </c>
      <c r="F99" s="198"/>
      <c r="G99" s="240">
        <v>38</v>
      </c>
      <c r="H99" s="239">
        <v>20.320855614973262</v>
      </c>
      <c r="I99" s="165"/>
      <c r="J99" s="165"/>
      <c r="K99" s="165"/>
      <c r="L99" s="177"/>
    </row>
    <row r="100" spans="1:12" ht="20.149999999999999" customHeight="1">
      <c r="A100" s="422"/>
      <c r="B100" s="425"/>
      <c r="C100" s="425"/>
      <c r="D100" s="142">
        <v>3</v>
      </c>
      <c r="E100" s="143" t="s">
        <v>1188</v>
      </c>
      <c r="F100" s="198"/>
      <c r="G100" s="240">
        <v>33</v>
      </c>
      <c r="H100" s="239">
        <v>17.647058823529413</v>
      </c>
      <c r="I100" s="165"/>
      <c r="J100" s="165"/>
      <c r="K100" s="165"/>
      <c r="L100" s="177"/>
    </row>
    <row r="101" spans="1:12" ht="20.149999999999999" customHeight="1">
      <c r="A101" s="422"/>
      <c r="B101" s="425"/>
      <c r="C101" s="425"/>
      <c r="D101" s="142">
        <v>4</v>
      </c>
      <c r="E101" s="143" t="s">
        <v>1189</v>
      </c>
      <c r="F101" s="198"/>
      <c r="G101" s="240">
        <v>18</v>
      </c>
      <c r="H101" s="239">
        <v>9.6256684491978604</v>
      </c>
      <c r="I101" s="165"/>
      <c r="J101" s="165"/>
      <c r="K101" s="165"/>
      <c r="L101" s="177"/>
    </row>
    <row r="102" spans="1:12" ht="20.149999999999999" customHeight="1">
      <c r="A102" s="422"/>
      <c r="B102" s="425"/>
      <c r="C102" s="425"/>
      <c r="D102" s="142">
        <v>5</v>
      </c>
      <c r="E102" s="143" t="s">
        <v>1190</v>
      </c>
      <c r="F102" s="198"/>
      <c r="G102" s="240">
        <v>21</v>
      </c>
      <c r="H102" s="239">
        <v>11.229946524064172</v>
      </c>
      <c r="I102" s="165"/>
      <c r="J102" s="165"/>
      <c r="K102" s="165"/>
      <c r="L102" s="177"/>
    </row>
    <row r="103" spans="1:12" ht="20.149999999999999" customHeight="1">
      <c r="A103" s="422"/>
      <c r="B103" s="425"/>
      <c r="C103" s="425"/>
      <c r="D103" s="142">
        <v>6</v>
      </c>
      <c r="E103" s="143" t="s">
        <v>1191</v>
      </c>
      <c r="F103" s="198"/>
      <c r="G103" s="240">
        <v>10</v>
      </c>
      <c r="H103" s="239">
        <v>5.3475935828877006</v>
      </c>
      <c r="I103" s="165"/>
      <c r="J103" s="165"/>
      <c r="K103" s="165"/>
      <c r="L103" s="177"/>
    </row>
    <row r="104" spans="1:12" ht="20.149999999999999" customHeight="1">
      <c r="A104" s="422"/>
      <c r="B104" s="425"/>
      <c r="C104" s="425"/>
      <c r="D104" s="142">
        <v>7</v>
      </c>
      <c r="E104" s="143" t="s">
        <v>1192</v>
      </c>
      <c r="F104" s="198"/>
      <c r="G104" s="240">
        <v>1</v>
      </c>
      <c r="H104" s="239">
        <v>0.53475935828876997</v>
      </c>
      <c r="I104" s="165"/>
      <c r="J104" s="165"/>
      <c r="K104" s="165"/>
      <c r="L104" s="177"/>
    </row>
    <row r="105" spans="1:12" ht="20.149999999999999" customHeight="1">
      <c r="A105" s="423"/>
      <c r="B105" s="426"/>
      <c r="C105" s="426"/>
      <c r="D105" s="142">
        <v>8</v>
      </c>
      <c r="E105" s="143" t="s">
        <v>1193</v>
      </c>
      <c r="F105" s="199"/>
      <c r="G105" s="240">
        <v>3</v>
      </c>
      <c r="H105" s="239">
        <v>1.6042780748663104</v>
      </c>
      <c r="I105" s="165"/>
      <c r="J105" s="165"/>
      <c r="K105" s="165"/>
      <c r="L105" s="177"/>
    </row>
    <row r="106" spans="1:12" ht="20.149999999999999" customHeight="1">
      <c r="A106" s="421" t="s">
        <v>2917</v>
      </c>
      <c r="B106" s="424" t="s">
        <v>2918</v>
      </c>
      <c r="C106" s="424" t="s">
        <v>3068</v>
      </c>
      <c r="D106" s="142"/>
      <c r="E106" s="143"/>
      <c r="F106" s="197"/>
      <c r="G106" s="238">
        <v>187</v>
      </c>
      <c r="H106" s="239"/>
      <c r="I106" s="165"/>
      <c r="J106" s="165"/>
      <c r="K106" s="165"/>
      <c r="L106" s="177"/>
    </row>
    <row r="107" spans="1:12" ht="20.149999999999999" customHeight="1">
      <c r="A107" s="422"/>
      <c r="B107" s="425"/>
      <c r="C107" s="425"/>
      <c r="D107" s="142">
        <v>1</v>
      </c>
      <c r="E107" s="143" t="s">
        <v>1092</v>
      </c>
      <c r="F107" s="198"/>
      <c r="G107" s="240">
        <v>160</v>
      </c>
      <c r="H107" s="239">
        <v>85.561497326203209</v>
      </c>
      <c r="I107" s="165"/>
      <c r="J107" s="165"/>
      <c r="K107" s="165"/>
      <c r="L107" s="177"/>
    </row>
    <row r="108" spans="1:12" ht="20.149999999999999" customHeight="1">
      <c r="A108" s="423"/>
      <c r="B108" s="426"/>
      <c r="C108" s="426"/>
      <c r="D108" s="142">
        <v>2</v>
      </c>
      <c r="E108" s="143" t="s">
        <v>1093</v>
      </c>
      <c r="F108" s="199"/>
      <c r="G108" s="240">
        <v>27</v>
      </c>
      <c r="H108" s="239">
        <v>14.438502673796791</v>
      </c>
      <c r="I108" s="165"/>
      <c r="J108" s="165"/>
      <c r="K108" s="165"/>
      <c r="L108" s="177"/>
    </row>
    <row r="109" spans="1:12" ht="20.149999999999999" customHeight="1">
      <c r="A109" s="241" t="s">
        <v>2919</v>
      </c>
      <c r="B109" s="143" t="s">
        <v>2920</v>
      </c>
      <c r="C109" s="143" t="s">
        <v>3068</v>
      </c>
      <c r="D109" s="142"/>
      <c r="E109" s="143"/>
      <c r="F109" s="142"/>
      <c r="G109" s="238">
        <v>187</v>
      </c>
      <c r="H109" s="239"/>
      <c r="I109" s="165"/>
      <c r="J109" s="165"/>
      <c r="K109" s="165"/>
      <c r="L109" s="177"/>
    </row>
    <row r="110" spans="1:12" ht="20.149999999999999" customHeight="1">
      <c r="A110" s="241" t="s">
        <v>2921</v>
      </c>
      <c r="B110" s="143" t="s">
        <v>2922</v>
      </c>
      <c r="C110" s="143" t="s">
        <v>3068</v>
      </c>
      <c r="D110" s="142"/>
      <c r="E110" s="143"/>
      <c r="F110" s="142"/>
      <c r="G110" s="238">
        <v>187</v>
      </c>
      <c r="H110" s="239"/>
      <c r="I110" s="165"/>
      <c r="J110" s="165"/>
      <c r="K110" s="165"/>
      <c r="L110" s="177"/>
    </row>
    <row r="111" spans="1:12" ht="20.149999999999999" customHeight="1">
      <c r="A111" s="241" t="s">
        <v>2923</v>
      </c>
      <c r="B111" s="143" t="s">
        <v>2924</v>
      </c>
      <c r="C111" s="143" t="s">
        <v>3068</v>
      </c>
      <c r="D111" s="142"/>
      <c r="E111" s="143"/>
      <c r="F111" s="142"/>
      <c r="G111" s="238">
        <v>187</v>
      </c>
      <c r="H111" s="239"/>
      <c r="I111" s="165"/>
      <c r="J111" s="165"/>
      <c r="K111" s="165"/>
      <c r="L111" s="177"/>
    </row>
    <row r="112" spans="1:12" ht="20.149999999999999" customHeight="1">
      <c r="A112" s="421" t="s">
        <v>2925</v>
      </c>
      <c r="B112" s="424" t="s">
        <v>2926</v>
      </c>
      <c r="C112" s="424" t="s">
        <v>3067</v>
      </c>
      <c r="D112" s="142"/>
      <c r="E112" s="143"/>
      <c r="F112" s="197"/>
      <c r="G112" s="238">
        <v>187</v>
      </c>
      <c r="H112" s="239"/>
      <c r="I112" s="165"/>
      <c r="J112" s="165"/>
      <c r="K112" s="165"/>
      <c r="L112" s="177"/>
    </row>
    <row r="113" spans="1:12" ht="20.149999999999999" customHeight="1">
      <c r="A113" s="422"/>
      <c r="B113" s="425"/>
      <c r="C113" s="425"/>
      <c r="D113" s="142">
        <v>1</v>
      </c>
      <c r="E113" s="143" t="s">
        <v>2927</v>
      </c>
      <c r="F113" s="198"/>
      <c r="G113" s="240">
        <v>8</v>
      </c>
      <c r="H113" s="239">
        <v>4.2780748663101598</v>
      </c>
      <c r="I113" s="165"/>
      <c r="J113" s="165"/>
      <c r="K113" s="165"/>
      <c r="L113" s="177"/>
    </row>
    <row r="114" spans="1:12" ht="20.149999999999999" customHeight="1">
      <c r="A114" s="422"/>
      <c r="B114" s="425"/>
      <c r="C114" s="425"/>
      <c r="D114" s="142">
        <v>2</v>
      </c>
      <c r="E114" s="143" t="s">
        <v>2928</v>
      </c>
      <c r="F114" s="198"/>
      <c r="G114" s="240">
        <v>42</v>
      </c>
      <c r="H114" s="239">
        <v>22.459893048128343</v>
      </c>
      <c r="I114" s="165"/>
      <c r="J114" s="165"/>
      <c r="K114" s="165"/>
      <c r="L114" s="177"/>
    </row>
    <row r="115" spans="1:12" ht="20.149999999999999" customHeight="1">
      <c r="A115" s="423"/>
      <c r="B115" s="426"/>
      <c r="C115" s="426"/>
      <c r="D115" s="142">
        <v>3</v>
      </c>
      <c r="E115" s="143" t="s">
        <v>2929</v>
      </c>
      <c r="F115" s="199"/>
      <c r="G115" s="240">
        <v>137</v>
      </c>
      <c r="H115" s="239">
        <v>73.262032085561501</v>
      </c>
      <c r="I115" s="165"/>
      <c r="J115" s="165"/>
      <c r="K115" s="165"/>
      <c r="L115" s="177"/>
    </row>
    <row r="116" spans="1:12" ht="20.149999999999999" customHeight="1">
      <c r="A116" s="421" t="s">
        <v>2930</v>
      </c>
      <c r="B116" s="424" t="s">
        <v>2931</v>
      </c>
      <c r="C116" s="424" t="s">
        <v>3068</v>
      </c>
      <c r="D116" s="142"/>
      <c r="E116" s="143"/>
      <c r="F116" s="197"/>
      <c r="G116" s="238">
        <v>187</v>
      </c>
      <c r="H116" s="239"/>
      <c r="I116" s="165"/>
      <c r="J116" s="165"/>
      <c r="K116" s="165"/>
      <c r="L116" s="177"/>
    </row>
    <row r="117" spans="1:12" ht="20.149999999999999" customHeight="1">
      <c r="A117" s="422"/>
      <c r="B117" s="425"/>
      <c r="C117" s="425"/>
      <c r="D117" s="142">
        <v>1</v>
      </c>
      <c r="E117" s="143" t="s">
        <v>810</v>
      </c>
      <c r="F117" s="198"/>
      <c r="G117" s="240">
        <v>93</v>
      </c>
      <c r="H117" s="239">
        <v>49.732620320855617</v>
      </c>
      <c r="I117" s="165"/>
      <c r="J117" s="165"/>
      <c r="K117" s="165"/>
      <c r="L117" s="177"/>
    </row>
    <row r="118" spans="1:12" ht="20.149999999999999" customHeight="1">
      <c r="A118" s="422"/>
      <c r="B118" s="426"/>
      <c r="C118" s="426"/>
      <c r="D118" s="142">
        <v>2</v>
      </c>
      <c r="E118" s="143" t="s">
        <v>811</v>
      </c>
      <c r="F118" s="199"/>
      <c r="G118" s="240">
        <v>94</v>
      </c>
      <c r="H118" s="239">
        <v>50.267379679144383</v>
      </c>
      <c r="I118" s="165"/>
      <c r="J118" s="165"/>
      <c r="K118" s="165"/>
      <c r="L118" s="177"/>
    </row>
    <row r="119" spans="1:12" ht="20.149999999999999" customHeight="1">
      <c r="A119" s="421" t="s">
        <v>2932</v>
      </c>
      <c r="B119" s="424" t="s">
        <v>2933</v>
      </c>
      <c r="C119" s="424" t="s">
        <v>3068</v>
      </c>
      <c r="D119" s="142"/>
      <c r="E119" s="143"/>
      <c r="F119" s="197"/>
      <c r="G119" s="238">
        <v>187</v>
      </c>
      <c r="H119" s="239"/>
      <c r="I119" s="165"/>
      <c r="J119" s="165"/>
      <c r="K119" s="165"/>
      <c r="L119" s="177"/>
    </row>
    <row r="120" spans="1:12" ht="20.149999999999999" customHeight="1">
      <c r="A120" s="422"/>
      <c r="B120" s="425"/>
      <c r="C120" s="425"/>
      <c r="D120" s="142">
        <v>1</v>
      </c>
      <c r="E120" s="143" t="s">
        <v>810</v>
      </c>
      <c r="F120" s="198"/>
      <c r="G120" s="240">
        <v>105</v>
      </c>
      <c r="H120" s="239">
        <v>56.149732620320862</v>
      </c>
      <c r="I120" s="165"/>
      <c r="J120" s="165"/>
      <c r="K120" s="165"/>
      <c r="L120" s="177"/>
    </row>
    <row r="121" spans="1:12" ht="20.149999999999999" customHeight="1">
      <c r="A121" s="423"/>
      <c r="B121" s="426"/>
      <c r="C121" s="426"/>
      <c r="D121" s="142">
        <v>2</v>
      </c>
      <c r="E121" s="143" t="s">
        <v>811</v>
      </c>
      <c r="F121" s="199"/>
      <c r="G121" s="240">
        <v>82</v>
      </c>
      <c r="H121" s="239">
        <v>43.850267379679138</v>
      </c>
      <c r="I121" s="165"/>
      <c r="J121" s="165"/>
      <c r="K121" s="165"/>
      <c r="L121" s="177"/>
    </row>
    <row r="122" spans="1:12" ht="20.149999999999999" customHeight="1">
      <c r="A122" s="421" t="s">
        <v>2934</v>
      </c>
      <c r="B122" s="424" t="s">
        <v>2935</v>
      </c>
      <c r="C122" s="424" t="s">
        <v>3068</v>
      </c>
      <c r="D122" s="142"/>
      <c r="E122" s="143"/>
      <c r="F122" s="197"/>
      <c r="G122" s="238">
        <v>187</v>
      </c>
      <c r="H122" s="239"/>
      <c r="I122" s="165"/>
      <c r="J122" s="165"/>
      <c r="K122" s="165"/>
      <c r="L122" s="177"/>
    </row>
    <row r="123" spans="1:12" ht="20.149999999999999" customHeight="1">
      <c r="A123" s="422"/>
      <c r="B123" s="425"/>
      <c r="C123" s="425"/>
      <c r="D123" s="142">
        <v>1</v>
      </c>
      <c r="E123" s="143" t="s">
        <v>810</v>
      </c>
      <c r="F123" s="198"/>
      <c r="G123" s="240">
        <v>114</v>
      </c>
      <c r="H123" s="239">
        <v>61</v>
      </c>
      <c r="I123" s="165"/>
      <c r="J123" s="165"/>
      <c r="K123" s="165"/>
      <c r="L123" s="177"/>
    </row>
    <row r="124" spans="1:12" ht="20.149999999999999" customHeight="1">
      <c r="A124" s="423"/>
      <c r="B124" s="426"/>
      <c r="C124" s="426"/>
      <c r="D124" s="142">
        <v>2</v>
      </c>
      <c r="E124" s="143" t="s">
        <v>811</v>
      </c>
      <c r="F124" s="199"/>
      <c r="G124" s="240">
        <v>73</v>
      </c>
      <c r="H124" s="239">
        <v>39</v>
      </c>
      <c r="I124" s="165"/>
      <c r="J124" s="165"/>
      <c r="K124" s="165"/>
      <c r="L124" s="177"/>
    </row>
    <row r="125" spans="1:12" ht="20.149999999999999" customHeight="1">
      <c r="A125" s="421" t="s">
        <v>3078</v>
      </c>
      <c r="B125" s="424" t="s">
        <v>2936</v>
      </c>
      <c r="C125" s="424" t="s">
        <v>4407</v>
      </c>
      <c r="D125" s="142"/>
      <c r="E125" s="143"/>
      <c r="F125" s="197"/>
      <c r="G125" s="238">
        <v>179</v>
      </c>
      <c r="H125" s="239"/>
      <c r="I125" s="165"/>
      <c r="J125" s="165"/>
      <c r="K125" s="165"/>
      <c r="L125" s="177"/>
    </row>
    <row r="126" spans="1:12" ht="20.149999999999999" customHeight="1">
      <c r="A126" s="422"/>
      <c r="B126" s="425"/>
      <c r="C126" s="425"/>
      <c r="D126" s="142">
        <v>1</v>
      </c>
      <c r="E126" s="143" t="s">
        <v>1648</v>
      </c>
      <c r="F126" s="198"/>
      <c r="G126" s="240">
        <v>42</v>
      </c>
      <c r="H126" s="239">
        <v>23.463687150837988</v>
      </c>
      <c r="I126" s="165"/>
      <c r="J126" s="165"/>
      <c r="K126" s="165"/>
      <c r="L126" s="177"/>
    </row>
    <row r="127" spans="1:12" ht="20.149999999999999" customHeight="1">
      <c r="A127" s="422"/>
      <c r="B127" s="425"/>
      <c r="C127" s="425"/>
      <c r="D127" s="142">
        <v>2</v>
      </c>
      <c r="E127" s="143" t="s">
        <v>1649</v>
      </c>
      <c r="F127" s="198"/>
      <c r="G127" s="240">
        <v>10</v>
      </c>
      <c r="H127" s="239">
        <v>5.5865921787709496</v>
      </c>
      <c r="I127" s="165"/>
      <c r="J127" s="165"/>
      <c r="K127" s="165"/>
      <c r="L127" s="177"/>
    </row>
    <row r="128" spans="1:12" ht="20.149999999999999" customHeight="1">
      <c r="A128" s="422"/>
      <c r="B128" s="425"/>
      <c r="C128" s="425"/>
      <c r="D128" s="142">
        <v>3</v>
      </c>
      <c r="E128" s="143" t="s">
        <v>1971</v>
      </c>
      <c r="F128" s="198"/>
      <c r="G128" s="240">
        <v>5</v>
      </c>
      <c r="H128" s="239">
        <v>2.7932960893854748</v>
      </c>
      <c r="I128" s="165"/>
      <c r="J128" s="165"/>
      <c r="K128" s="165"/>
      <c r="L128" s="177"/>
    </row>
    <row r="129" spans="1:12" ht="20.149999999999999" customHeight="1">
      <c r="A129" s="422"/>
      <c r="B129" s="425"/>
      <c r="C129" s="425"/>
      <c r="D129" s="142">
        <v>4</v>
      </c>
      <c r="E129" s="143" t="s">
        <v>1651</v>
      </c>
      <c r="F129" s="198"/>
      <c r="G129" s="240">
        <v>3</v>
      </c>
      <c r="H129" s="239">
        <v>1.6759776536312849</v>
      </c>
      <c r="I129" s="165"/>
      <c r="J129" s="165"/>
      <c r="K129" s="165"/>
      <c r="L129" s="177"/>
    </row>
    <row r="130" spans="1:12" ht="20.149999999999999" customHeight="1">
      <c r="A130" s="422"/>
      <c r="B130" s="425"/>
      <c r="C130" s="425"/>
      <c r="D130" s="142">
        <v>5</v>
      </c>
      <c r="E130" s="143" t="s">
        <v>1652</v>
      </c>
      <c r="F130" s="198"/>
      <c r="G130" s="240"/>
      <c r="H130" s="239" t="s">
        <v>2040</v>
      </c>
      <c r="I130" s="165"/>
      <c r="J130" s="165"/>
      <c r="K130" s="165"/>
      <c r="L130" s="177"/>
    </row>
    <row r="131" spans="1:12" ht="20.149999999999999" customHeight="1">
      <c r="A131" s="422"/>
      <c r="B131" s="425"/>
      <c r="C131" s="425"/>
      <c r="D131" s="142">
        <v>6</v>
      </c>
      <c r="E131" s="143" t="s">
        <v>1653</v>
      </c>
      <c r="F131" s="198"/>
      <c r="G131" s="240">
        <v>57</v>
      </c>
      <c r="H131" s="239">
        <v>31.843575418994412</v>
      </c>
      <c r="I131" s="165"/>
      <c r="J131" s="165"/>
      <c r="K131" s="165"/>
      <c r="L131" s="177"/>
    </row>
    <row r="132" spans="1:12" ht="20.149999999999999" customHeight="1">
      <c r="A132" s="422"/>
      <c r="B132" s="425"/>
      <c r="C132" s="425"/>
      <c r="D132" s="142">
        <v>7</v>
      </c>
      <c r="E132" s="143" t="s">
        <v>2875</v>
      </c>
      <c r="F132" s="198"/>
      <c r="G132" s="240">
        <v>23</v>
      </c>
      <c r="H132" s="239">
        <v>12.849162011173185</v>
      </c>
      <c r="I132" s="165"/>
      <c r="J132" s="165"/>
      <c r="K132" s="165"/>
      <c r="L132" s="177"/>
    </row>
    <row r="133" spans="1:12" ht="20.149999999999999" customHeight="1">
      <c r="A133" s="422"/>
      <c r="B133" s="425"/>
      <c r="C133" s="425"/>
      <c r="D133" s="142">
        <v>8</v>
      </c>
      <c r="E133" s="143" t="s">
        <v>1655</v>
      </c>
      <c r="F133" s="198"/>
      <c r="G133" s="240">
        <v>8</v>
      </c>
      <c r="H133" s="239">
        <v>4.4692737430167595</v>
      </c>
      <c r="I133" s="165"/>
      <c r="J133" s="165"/>
      <c r="K133" s="165"/>
      <c r="L133" s="177"/>
    </row>
    <row r="134" spans="1:12" ht="20.149999999999999" customHeight="1">
      <c r="A134" s="422"/>
      <c r="B134" s="425"/>
      <c r="C134" s="425"/>
      <c r="D134" s="142">
        <v>9</v>
      </c>
      <c r="E134" s="143" t="s">
        <v>1656</v>
      </c>
      <c r="F134" s="198"/>
      <c r="G134" s="240">
        <v>5</v>
      </c>
      <c r="H134" s="239">
        <v>2.7932960893854748</v>
      </c>
      <c r="I134" s="165"/>
      <c r="J134" s="165"/>
      <c r="K134" s="165"/>
      <c r="L134" s="177"/>
    </row>
    <row r="135" spans="1:12" ht="20.149999999999999" customHeight="1">
      <c r="A135" s="422"/>
      <c r="B135" s="425"/>
      <c r="C135" s="425"/>
      <c r="D135" s="142">
        <v>10</v>
      </c>
      <c r="E135" s="143" t="s">
        <v>1657</v>
      </c>
      <c r="F135" s="198"/>
      <c r="G135" s="240">
        <v>2</v>
      </c>
      <c r="H135" s="239">
        <v>1.1173184357541899</v>
      </c>
      <c r="I135" s="165"/>
      <c r="J135" s="165"/>
      <c r="K135" s="165"/>
      <c r="L135" s="177"/>
    </row>
    <row r="136" spans="1:12" ht="20.149999999999999" customHeight="1">
      <c r="A136" s="422"/>
      <c r="B136" s="425"/>
      <c r="C136" s="425"/>
      <c r="D136" s="142">
        <v>11</v>
      </c>
      <c r="E136" s="143" t="s">
        <v>1658</v>
      </c>
      <c r="F136" s="198"/>
      <c r="G136" s="240">
        <v>8</v>
      </c>
      <c r="H136" s="239">
        <v>4.4692737430167595</v>
      </c>
      <c r="I136" s="165"/>
      <c r="J136" s="165"/>
      <c r="K136" s="165"/>
      <c r="L136" s="177"/>
    </row>
    <row r="137" spans="1:12" ht="20.149999999999999" customHeight="1">
      <c r="A137" s="422"/>
      <c r="B137" s="425"/>
      <c r="C137" s="425"/>
      <c r="D137" s="142">
        <v>12</v>
      </c>
      <c r="E137" s="143" t="s">
        <v>1659</v>
      </c>
      <c r="F137" s="198"/>
      <c r="G137" s="240"/>
      <c r="H137" s="239" t="s">
        <v>2040</v>
      </c>
      <c r="I137" s="165"/>
      <c r="J137" s="165"/>
      <c r="K137" s="165"/>
      <c r="L137" s="177"/>
    </row>
    <row r="138" spans="1:12" ht="20.149999999999999" customHeight="1">
      <c r="A138" s="422"/>
      <c r="B138" s="425"/>
      <c r="C138" s="425"/>
      <c r="D138" s="142">
        <v>13</v>
      </c>
      <c r="E138" s="143" t="s">
        <v>1660</v>
      </c>
      <c r="F138" s="198"/>
      <c r="G138" s="240">
        <v>1</v>
      </c>
      <c r="H138" s="239">
        <v>0.55865921787709494</v>
      </c>
      <c r="I138" s="165"/>
      <c r="J138" s="165"/>
      <c r="K138" s="165"/>
      <c r="L138" s="177"/>
    </row>
    <row r="139" spans="1:12" ht="20.149999999999999" customHeight="1">
      <c r="A139" s="422"/>
      <c r="B139" s="425"/>
      <c r="C139" s="425"/>
      <c r="D139" s="142">
        <v>14</v>
      </c>
      <c r="E139" s="143" t="s">
        <v>1661</v>
      </c>
      <c r="F139" s="198"/>
      <c r="G139" s="240">
        <v>3</v>
      </c>
      <c r="H139" s="239">
        <v>1.6759776536312849</v>
      </c>
      <c r="I139" s="165"/>
      <c r="J139" s="165"/>
      <c r="K139" s="165"/>
      <c r="L139" s="177"/>
    </row>
    <row r="140" spans="1:12" ht="20.149999999999999" customHeight="1">
      <c r="A140" s="422"/>
      <c r="B140" s="425"/>
      <c r="C140" s="425"/>
      <c r="D140" s="142">
        <v>15</v>
      </c>
      <c r="E140" s="143" t="s">
        <v>1662</v>
      </c>
      <c r="F140" s="198"/>
      <c r="G140" s="240">
        <v>4</v>
      </c>
      <c r="H140" s="239">
        <v>2.2346368715083798</v>
      </c>
      <c r="I140" s="165"/>
      <c r="J140" s="165"/>
      <c r="K140" s="165"/>
      <c r="L140" s="177"/>
    </row>
    <row r="141" spans="1:12" ht="20.149999999999999" customHeight="1">
      <c r="A141" s="423"/>
      <c r="B141" s="426"/>
      <c r="C141" s="426"/>
      <c r="D141" s="142">
        <v>16</v>
      </c>
      <c r="E141" s="143" t="s">
        <v>326</v>
      </c>
      <c r="F141" s="199"/>
      <c r="G141" s="240">
        <v>8</v>
      </c>
      <c r="H141" s="239">
        <v>4.4692737430167595</v>
      </c>
      <c r="I141" s="165"/>
      <c r="J141" s="165"/>
      <c r="K141" s="165"/>
      <c r="L141" s="177"/>
    </row>
    <row r="142" spans="1:12" ht="20.149999999999999" customHeight="1">
      <c r="A142" s="241" t="s">
        <v>3080</v>
      </c>
      <c r="B142" s="143" t="s">
        <v>2937</v>
      </c>
      <c r="C142" s="143" t="s">
        <v>3079</v>
      </c>
      <c r="D142" s="142"/>
      <c r="E142" s="143"/>
      <c r="F142" s="142"/>
      <c r="G142" s="240">
        <v>8</v>
      </c>
      <c r="H142" s="239">
        <v>4.4692737430167595</v>
      </c>
    </row>
    <row r="143" spans="1:12" ht="20.149999999999999" customHeight="1">
      <c r="A143" s="421" t="s">
        <v>2938</v>
      </c>
      <c r="B143" s="424" t="s">
        <v>2939</v>
      </c>
      <c r="C143" s="424" t="s">
        <v>3081</v>
      </c>
      <c r="D143" s="142"/>
      <c r="E143" s="143"/>
      <c r="F143" s="197"/>
      <c r="G143" s="238">
        <v>167</v>
      </c>
      <c r="H143" s="239"/>
      <c r="I143" s="165"/>
      <c r="J143" s="165"/>
      <c r="K143" s="165"/>
      <c r="L143" s="177"/>
    </row>
    <row r="144" spans="1:12" ht="20.149999999999999" customHeight="1">
      <c r="A144" s="422"/>
      <c r="B144" s="425"/>
      <c r="C144" s="425"/>
      <c r="D144" s="142">
        <v>1</v>
      </c>
      <c r="E144" s="143" t="s">
        <v>438</v>
      </c>
      <c r="F144" s="198"/>
      <c r="G144" s="240">
        <v>42</v>
      </c>
      <c r="H144" s="239">
        <v>25.149700598802394</v>
      </c>
      <c r="I144" s="165"/>
      <c r="J144" s="165"/>
      <c r="K144" s="165"/>
      <c r="L144" s="177"/>
    </row>
    <row r="145" spans="1:12" ht="20.149999999999999" customHeight="1">
      <c r="A145" s="423"/>
      <c r="B145" s="426"/>
      <c r="C145" s="426"/>
      <c r="D145" s="142">
        <v>2</v>
      </c>
      <c r="E145" s="143" t="s">
        <v>439</v>
      </c>
      <c r="F145" s="199"/>
      <c r="G145" s="240">
        <v>125</v>
      </c>
      <c r="H145" s="239">
        <v>74.850299401197603</v>
      </c>
      <c r="I145" s="165"/>
      <c r="J145" s="165"/>
      <c r="K145" s="165"/>
      <c r="L145" s="177"/>
    </row>
    <row r="146" spans="1:12" ht="20.149999999999999" customHeight="1">
      <c r="A146" s="82" t="s">
        <v>2940</v>
      </c>
      <c r="B146" s="78" t="s">
        <v>2941</v>
      </c>
      <c r="C146" s="78" t="s">
        <v>3083</v>
      </c>
      <c r="D146" s="77"/>
      <c r="E146" s="78"/>
      <c r="F146" s="77"/>
      <c r="G146" s="131">
        <v>21</v>
      </c>
      <c r="H146" s="81"/>
      <c r="I146" s="165"/>
      <c r="J146" s="165"/>
      <c r="K146" s="165"/>
      <c r="L146" s="177"/>
    </row>
    <row r="147" spans="1:12" ht="20.149999999999999" customHeight="1">
      <c r="A147" s="415" t="s">
        <v>3084</v>
      </c>
      <c r="B147" s="338" t="s">
        <v>2942</v>
      </c>
      <c r="C147" s="338" t="s">
        <v>3083</v>
      </c>
      <c r="D147" s="17"/>
      <c r="E147" s="18"/>
      <c r="F147" s="286" t="s">
        <v>285</v>
      </c>
      <c r="G147" s="131">
        <v>21</v>
      </c>
      <c r="H147" s="81"/>
      <c r="I147" s="165"/>
      <c r="J147" s="165"/>
      <c r="K147" s="165"/>
      <c r="L147" s="177"/>
    </row>
    <row r="148" spans="1:12" ht="20.149999999999999" customHeight="1">
      <c r="A148" s="436"/>
      <c r="B148" s="413"/>
      <c r="C148" s="413"/>
      <c r="D148" s="17">
        <v>98</v>
      </c>
      <c r="E148" s="18" t="s">
        <v>589</v>
      </c>
      <c r="F148" s="287"/>
      <c r="G148" s="80"/>
      <c r="H148" s="81" t="s">
        <v>2040</v>
      </c>
      <c r="I148" s="165"/>
      <c r="J148" s="165"/>
      <c r="K148" s="165"/>
      <c r="L148" s="177"/>
    </row>
    <row r="149" spans="1:12" ht="20.149999999999999" customHeight="1">
      <c r="A149" s="437"/>
      <c r="B149" s="414"/>
      <c r="C149" s="414"/>
      <c r="D149" s="17">
        <v>99</v>
      </c>
      <c r="E149" s="18" t="s">
        <v>621</v>
      </c>
      <c r="F149" s="288"/>
      <c r="G149" s="80"/>
      <c r="H149" s="81" t="s">
        <v>2040</v>
      </c>
      <c r="I149" s="165"/>
      <c r="J149" s="165"/>
      <c r="K149" s="165"/>
      <c r="L149" s="177"/>
    </row>
    <row r="150" spans="1:12" ht="20.149999999999999" customHeight="1">
      <c r="A150" s="415" t="s">
        <v>2943</v>
      </c>
      <c r="B150" s="338" t="s">
        <v>3085</v>
      </c>
      <c r="C150" s="338" t="s">
        <v>3086</v>
      </c>
      <c r="D150" s="17"/>
      <c r="E150" s="18"/>
      <c r="F150" s="286" t="s">
        <v>16</v>
      </c>
      <c r="G150" s="132" t="s">
        <v>2040</v>
      </c>
      <c r="H150" s="81"/>
    </row>
    <row r="151" spans="1:12" ht="20.149999999999999" customHeight="1">
      <c r="A151" s="416"/>
      <c r="B151" s="339"/>
      <c r="C151" s="339"/>
      <c r="D151" s="17">
        <v>91</v>
      </c>
      <c r="E151" s="18" t="s">
        <v>459</v>
      </c>
      <c r="F151" s="287"/>
      <c r="G151" s="80"/>
      <c r="H151" s="81" t="s">
        <v>2040</v>
      </c>
    </row>
    <row r="152" spans="1:12" ht="20.149999999999999" customHeight="1">
      <c r="A152" s="416"/>
      <c r="B152" s="339"/>
      <c r="C152" s="339"/>
      <c r="D152" s="17">
        <v>92</v>
      </c>
      <c r="E152" s="18" t="s">
        <v>460</v>
      </c>
      <c r="F152" s="287"/>
      <c r="G152" s="80"/>
      <c r="H152" s="81" t="s">
        <v>2040</v>
      </c>
    </row>
    <row r="153" spans="1:12" ht="20.149999999999999" customHeight="1">
      <c r="A153" s="416"/>
      <c r="B153" s="339"/>
      <c r="C153" s="339"/>
      <c r="D153" s="17">
        <v>93</v>
      </c>
      <c r="E153" s="18" t="s">
        <v>461</v>
      </c>
      <c r="F153" s="287"/>
      <c r="G153" s="80"/>
      <c r="H153" s="81" t="s">
        <v>2040</v>
      </c>
    </row>
    <row r="154" spans="1:12" ht="20.149999999999999" customHeight="1">
      <c r="A154" s="416"/>
      <c r="B154" s="339"/>
      <c r="C154" s="339"/>
      <c r="D154" s="17">
        <v>94</v>
      </c>
      <c r="E154" s="18" t="s">
        <v>462</v>
      </c>
      <c r="F154" s="287"/>
      <c r="G154" s="80"/>
      <c r="H154" s="81" t="s">
        <v>2040</v>
      </c>
    </row>
    <row r="155" spans="1:12" ht="20.149999999999999" customHeight="1">
      <c r="A155" s="416"/>
      <c r="B155" s="339"/>
      <c r="C155" s="339"/>
      <c r="D155" s="17">
        <v>98</v>
      </c>
      <c r="E155" s="18" t="s">
        <v>589</v>
      </c>
      <c r="F155" s="287"/>
      <c r="G155" s="80"/>
      <c r="H155" s="81" t="s">
        <v>2040</v>
      </c>
    </row>
    <row r="156" spans="1:12" ht="20.149999999999999" customHeight="1">
      <c r="A156" s="417"/>
      <c r="B156" s="340"/>
      <c r="C156" s="340"/>
      <c r="D156" s="17">
        <v>99</v>
      </c>
      <c r="E156" s="18" t="s">
        <v>621</v>
      </c>
      <c r="F156" s="288"/>
      <c r="G156" s="80"/>
      <c r="H156" s="81" t="s">
        <v>2040</v>
      </c>
    </row>
    <row r="157" spans="1:12" ht="20.149999999999999" customHeight="1">
      <c r="A157" s="415" t="s">
        <v>2944</v>
      </c>
      <c r="B157" s="338" t="s">
        <v>2945</v>
      </c>
      <c r="C157" s="338" t="s">
        <v>3083</v>
      </c>
      <c r="D157" s="77"/>
      <c r="E157" s="78"/>
      <c r="F157" s="74"/>
      <c r="G157" s="131">
        <v>21</v>
      </c>
      <c r="H157" s="81"/>
    </row>
    <row r="158" spans="1:12" ht="20.149999999999999" customHeight="1">
      <c r="A158" s="416"/>
      <c r="B158" s="339"/>
      <c r="C158" s="413"/>
      <c r="D158" s="77">
        <v>1</v>
      </c>
      <c r="E158" s="78" t="s">
        <v>2888</v>
      </c>
      <c r="F158" s="75"/>
      <c r="G158" s="80"/>
      <c r="H158" s="81" t="s">
        <v>2040</v>
      </c>
    </row>
    <row r="159" spans="1:12" ht="20.149999999999999" customHeight="1">
      <c r="A159" s="416"/>
      <c r="B159" s="339"/>
      <c r="C159" s="414"/>
      <c r="D159" s="77">
        <v>2</v>
      </c>
      <c r="E159" s="78" t="s">
        <v>2889</v>
      </c>
      <c r="F159" s="75"/>
      <c r="G159" s="80">
        <v>21</v>
      </c>
      <c r="H159" s="81">
        <v>100</v>
      </c>
    </row>
    <row r="160" spans="1:12" ht="20.149999999999999" customHeight="1">
      <c r="A160" s="82" t="s">
        <v>3087</v>
      </c>
      <c r="B160" s="78" t="s">
        <v>2946</v>
      </c>
      <c r="C160" s="78" t="s">
        <v>3083</v>
      </c>
      <c r="D160" s="77"/>
      <c r="E160" s="78"/>
      <c r="F160" s="77"/>
      <c r="G160" s="131" t="s">
        <v>577</v>
      </c>
      <c r="H160" s="81"/>
    </row>
    <row r="161" spans="1:8" ht="20.149999999999999" customHeight="1">
      <c r="A161" s="415" t="s">
        <v>3088</v>
      </c>
      <c r="B161" s="338" t="s">
        <v>2947</v>
      </c>
      <c r="C161" s="338" t="s">
        <v>3082</v>
      </c>
      <c r="D161" s="17"/>
      <c r="E161" s="18"/>
      <c r="F161" s="77"/>
      <c r="G161" s="131" t="s">
        <v>577</v>
      </c>
      <c r="H161" s="81"/>
    </row>
    <row r="162" spans="1:8" ht="20.149999999999999" customHeight="1">
      <c r="A162" s="436"/>
      <c r="B162" s="413"/>
      <c r="C162" s="413"/>
      <c r="D162" s="17">
        <v>98</v>
      </c>
      <c r="E162" s="18" t="s">
        <v>589</v>
      </c>
      <c r="F162" s="74"/>
      <c r="G162" s="80"/>
      <c r="H162" s="83" t="s">
        <v>577</v>
      </c>
    </row>
    <row r="163" spans="1:8" ht="20.149999999999999" customHeight="1">
      <c r="A163" s="437"/>
      <c r="B163" s="414"/>
      <c r="C163" s="414"/>
      <c r="D163" s="17">
        <v>99</v>
      </c>
      <c r="E163" s="18" t="s">
        <v>621</v>
      </c>
      <c r="F163" s="74"/>
      <c r="G163" s="80"/>
      <c r="H163" s="83" t="s">
        <v>577</v>
      </c>
    </row>
    <row r="164" spans="1:8" ht="20.149999999999999" customHeight="1">
      <c r="A164" s="415" t="s">
        <v>2948</v>
      </c>
      <c r="B164" s="338" t="s">
        <v>3089</v>
      </c>
      <c r="C164" s="338" t="s">
        <v>3090</v>
      </c>
      <c r="D164" s="17"/>
      <c r="E164" s="18"/>
      <c r="F164" s="74"/>
      <c r="G164" s="131" t="s">
        <v>577</v>
      </c>
      <c r="H164" s="81"/>
    </row>
    <row r="165" spans="1:8" ht="20.149999999999999" customHeight="1">
      <c r="A165" s="416"/>
      <c r="B165" s="339"/>
      <c r="C165" s="339"/>
      <c r="D165" s="17">
        <v>91</v>
      </c>
      <c r="E165" s="18" t="s">
        <v>459</v>
      </c>
      <c r="F165" s="75"/>
      <c r="G165" s="80"/>
      <c r="H165" s="81" t="s">
        <v>2040</v>
      </c>
    </row>
    <row r="166" spans="1:8" ht="20.149999999999999" customHeight="1">
      <c r="A166" s="416"/>
      <c r="B166" s="339"/>
      <c r="C166" s="339"/>
      <c r="D166" s="17">
        <v>92</v>
      </c>
      <c r="E166" s="18" t="s">
        <v>460</v>
      </c>
      <c r="F166" s="75"/>
      <c r="G166" s="80"/>
      <c r="H166" s="81" t="s">
        <v>2040</v>
      </c>
    </row>
    <row r="167" spans="1:8" ht="20.149999999999999" customHeight="1">
      <c r="A167" s="416"/>
      <c r="B167" s="339"/>
      <c r="C167" s="339"/>
      <c r="D167" s="17">
        <v>93</v>
      </c>
      <c r="E167" s="18" t="s">
        <v>461</v>
      </c>
      <c r="F167" s="75"/>
      <c r="G167" s="80"/>
      <c r="H167" s="81" t="s">
        <v>2040</v>
      </c>
    </row>
    <row r="168" spans="1:8" ht="20.149999999999999" customHeight="1">
      <c r="A168" s="416"/>
      <c r="B168" s="339"/>
      <c r="C168" s="339"/>
      <c r="D168" s="17">
        <v>94</v>
      </c>
      <c r="E168" s="18" t="s">
        <v>462</v>
      </c>
      <c r="F168" s="75"/>
      <c r="G168" s="80"/>
      <c r="H168" s="81" t="s">
        <v>2040</v>
      </c>
    </row>
    <row r="169" spans="1:8" ht="20.149999999999999" customHeight="1">
      <c r="A169" s="416"/>
      <c r="B169" s="339"/>
      <c r="C169" s="339"/>
      <c r="D169" s="17">
        <v>98</v>
      </c>
      <c r="E169" s="18" t="s">
        <v>589</v>
      </c>
      <c r="F169" s="75"/>
      <c r="G169" s="80"/>
      <c r="H169" s="81" t="s">
        <v>2040</v>
      </c>
    </row>
    <row r="170" spans="1:8" ht="20.149999999999999" customHeight="1">
      <c r="A170" s="417"/>
      <c r="B170" s="340"/>
      <c r="C170" s="340"/>
      <c r="D170" s="17">
        <v>99</v>
      </c>
      <c r="E170" s="18" t="s">
        <v>621</v>
      </c>
      <c r="F170" s="76"/>
      <c r="G170" s="80"/>
      <c r="H170" s="81" t="s">
        <v>2040</v>
      </c>
    </row>
    <row r="171" spans="1:8" ht="20.149999999999999" customHeight="1">
      <c r="A171" s="82" t="s">
        <v>2949</v>
      </c>
      <c r="B171" s="78" t="s">
        <v>2950</v>
      </c>
      <c r="C171" s="78" t="s">
        <v>3083</v>
      </c>
      <c r="D171" s="77"/>
      <c r="E171" s="78"/>
      <c r="F171" s="77"/>
      <c r="G171" s="131">
        <v>21</v>
      </c>
      <c r="H171" s="81"/>
    </row>
    <row r="172" spans="1:8" ht="20.149999999999999" customHeight="1">
      <c r="A172" s="82" t="s">
        <v>2951</v>
      </c>
      <c r="B172" s="78" t="s">
        <v>2952</v>
      </c>
      <c r="C172" s="78" t="s">
        <v>3083</v>
      </c>
      <c r="D172" s="77"/>
      <c r="E172" s="78"/>
      <c r="F172" s="77"/>
      <c r="G172" s="131">
        <v>21</v>
      </c>
      <c r="H172" s="81"/>
    </row>
    <row r="173" spans="1:8" ht="20.149999999999999" customHeight="1">
      <c r="A173" s="82" t="s">
        <v>2953</v>
      </c>
      <c r="B173" s="78" t="s">
        <v>2954</v>
      </c>
      <c r="C173" s="78" t="s">
        <v>3083</v>
      </c>
      <c r="D173" s="77"/>
      <c r="E173" s="78"/>
      <c r="F173" s="77"/>
      <c r="G173" s="131">
        <v>21</v>
      </c>
      <c r="H173" s="81"/>
    </row>
    <row r="174" spans="1:8" ht="20.149999999999999" customHeight="1">
      <c r="A174" s="82" t="s">
        <v>2955</v>
      </c>
      <c r="B174" s="78" t="s">
        <v>2956</v>
      </c>
      <c r="C174" s="78" t="s">
        <v>3083</v>
      </c>
      <c r="D174" s="77"/>
      <c r="E174" s="78"/>
      <c r="F174" s="77"/>
      <c r="G174" s="131">
        <v>21</v>
      </c>
      <c r="H174" s="81"/>
    </row>
    <row r="175" spans="1:8" ht="20.149999999999999" customHeight="1">
      <c r="A175" s="82" t="s">
        <v>2957</v>
      </c>
      <c r="B175" s="78" t="s">
        <v>2958</v>
      </c>
      <c r="C175" s="78" t="s">
        <v>3083</v>
      </c>
      <c r="D175" s="77"/>
      <c r="E175" s="78"/>
      <c r="F175" s="77"/>
      <c r="G175" s="131">
        <v>21</v>
      </c>
      <c r="H175" s="81"/>
    </row>
    <row r="176" spans="1:8" ht="20.149999999999999" customHeight="1">
      <c r="A176" s="82" t="s">
        <v>2959</v>
      </c>
      <c r="B176" s="78" t="s">
        <v>2960</v>
      </c>
      <c r="C176" s="78" t="s">
        <v>3083</v>
      </c>
      <c r="D176" s="77"/>
      <c r="E176" s="78"/>
      <c r="F176" s="77"/>
      <c r="G176" s="131">
        <v>21</v>
      </c>
      <c r="H176" s="81"/>
    </row>
    <row r="177" spans="1:8" ht="20.149999999999999" customHeight="1">
      <c r="A177" s="82" t="s">
        <v>2961</v>
      </c>
      <c r="B177" s="78" t="s">
        <v>2962</v>
      </c>
      <c r="C177" s="78" t="s">
        <v>3083</v>
      </c>
      <c r="D177" s="77"/>
      <c r="E177" s="78"/>
      <c r="F177" s="77"/>
      <c r="G177" s="131">
        <v>21</v>
      </c>
      <c r="H177" s="81"/>
    </row>
    <row r="178" spans="1:8" ht="20.149999999999999" customHeight="1">
      <c r="A178" s="82" t="s">
        <v>2963</v>
      </c>
      <c r="B178" s="78" t="s">
        <v>2964</v>
      </c>
      <c r="C178" s="78" t="s">
        <v>3083</v>
      </c>
      <c r="D178" s="77"/>
      <c r="E178" s="78"/>
      <c r="F178" s="77"/>
      <c r="G178" s="131">
        <v>21</v>
      </c>
      <c r="H178" s="81"/>
    </row>
    <row r="179" spans="1:8" ht="20.149999999999999" customHeight="1">
      <c r="A179" s="415" t="s">
        <v>2965</v>
      </c>
      <c r="B179" s="338" t="s">
        <v>2966</v>
      </c>
      <c r="C179" s="338" t="s">
        <v>3083</v>
      </c>
      <c r="D179" s="77"/>
      <c r="E179" s="78"/>
      <c r="F179" s="74"/>
      <c r="G179" s="131">
        <v>21</v>
      </c>
      <c r="H179" s="81"/>
    </row>
    <row r="180" spans="1:8" ht="20.149999999999999" customHeight="1">
      <c r="A180" s="416"/>
      <c r="B180" s="339"/>
      <c r="C180" s="339"/>
      <c r="D180" s="77">
        <v>1</v>
      </c>
      <c r="E180" s="78" t="s">
        <v>1044</v>
      </c>
      <c r="F180" s="75"/>
      <c r="G180" s="80">
        <v>3</v>
      </c>
      <c r="H180" s="81">
        <v>14.285714285714285</v>
      </c>
    </row>
    <row r="181" spans="1:8" ht="20.149999999999999" customHeight="1">
      <c r="A181" s="416"/>
      <c r="B181" s="339"/>
      <c r="C181" s="339"/>
      <c r="D181" s="77">
        <v>2</v>
      </c>
      <c r="E181" s="78" t="s">
        <v>1045</v>
      </c>
      <c r="F181" s="75"/>
      <c r="G181" s="80">
        <v>1</v>
      </c>
      <c r="H181" s="81">
        <v>4.7619047619047619</v>
      </c>
    </row>
    <row r="182" spans="1:8" ht="20.149999999999999" customHeight="1">
      <c r="A182" s="416"/>
      <c r="B182" s="339"/>
      <c r="C182" s="339"/>
      <c r="D182" s="77">
        <v>3</v>
      </c>
      <c r="E182" s="78" t="s">
        <v>1046</v>
      </c>
      <c r="F182" s="75"/>
      <c r="G182" s="80">
        <v>16</v>
      </c>
      <c r="H182" s="81">
        <v>76.19047619047619</v>
      </c>
    </row>
    <row r="183" spans="1:8" ht="20.149999999999999" customHeight="1">
      <c r="A183" s="416"/>
      <c r="B183" s="339"/>
      <c r="C183" s="339"/>
      <c r="D183" s="77">
        <v>4</v>
      </c>
      <c r="E183" s="78" t="s">
        <v>2907</v>
      </c>
      <c r="F183" s="75"/>
      <c r="G183" s="80"/>
      <c r="H183" s="81" t="s">
        <v>2040</v>
      </c>
    </row>
    <row r="184" spans="1:8" ht="20.149999999999999" customHeight="1">
      <c r="A184" s="416"/>
      <c r="B184" s="339"/>
      <c r="C184" s="339"/>
      <c r="D184" s="77">
        <v>5</v>
      </c>
      <c r="E184" s="78" t="s">
        <v>2908</v>
      </c>
      <c r="F184" s="75"/>
      <c r="G184" s="80">
        <v>1</v>
      </c>
      <c r="H184" s="81">
        <v>4.7619047619047619</v>
      </c>
    </row>
    <row r="185" spans="1:8" ht="20.149999999999999" customHeight="1">
      <c r="A185" s="417"/>
      <c r="B185" s="340"/>
      <c r="C185" s="340"/>
      <c r="D185" s="77">
        <v>6</v>
      </c>
      <c r="E185" s="78" t="s">
        <v>410</v>
      </c>
      <c r="F185" s="76"/>
      <c r="G185" s="80"/>
      <c r="H185" s="81" t="s">
        <v>2040</v>
      </c>
    </row>
    <row r="186" spans="1:8" ht="20.149999999999999" customHeight="1">
      <c r="A186" s="415" t="s">
        <v>3091</v>
      </c>
      <c r="B186" s="338" t="s">
        <v>3092</v>
      </c>
      <c r="C186" s="338" t="s">
        <v>3083</v>
      </c>
      <c r="D186" s="77"/>
      <c r="E186" s="78"/>
      <c r="F186" s="431" t="s">
        <v>940</v>
      </c>
      <c r="G186" s="131">
        <v>21</v>
      </c>
      <c r="H186" s="81"/>
    </row>
    <row r="187" spans="1:8" ht="20.149999999999999" customHeight="1">
      <c r="A187" s="436"/>
      <c r="B187" s="413"/>
      <c r="C187" s="413"/>
      <c r="D187" s="77">
        <v>9999998</v>
      </c>
      <c r="E187" s="18" t="s">
        <v>589</v>
      </c>
      <c r="F187" s="432"/>
      <c r="G187" s="80"/>
      <c r="H187" s="81" t="s">
        <v>577</v>
      </c>
    </row>
    <row r="188" spans="1:8" ht="20.149999999999999" customHeight="1">
      <c r="A188" s="437"/>
      <c r="B188" s="414"/>
      <c r="C188" s="414"/>
      <c r="D188" s="77">
        <v>9999999</v>
      </c>
      <c r="E188" s="18" t="s">
        <v>621</v>
      </c>
      <c r="F188" s="433"/>
      <c r="G188" s="80"/>
      <c r="H188" s="81" t="s">
        <v>577</v>
      </c>
    </row>
    <row r="189" spans="1:8" ht="20.149999999999999" customHeight="1">
      <c r="A189" s="415" t="s">
        <v>2967</v>
      </c>
      <c r="B189" s="338" t="s">
        <v>2968</v>
      </c>
      <c r="C189" s="338" t="s">
        <v>3093</v>
      </c>
      <c r="D189" s="77"/>
      <c r="E189" s="78"/>
      <c r="F189" s="286" t="s">
        <v>16</v>
      </c>
      <c r="G189" s="132" t="s">
        <v>577</v>
      </c>
      <c r="H189" s="81"/>
    </row>
    <row r="190" spans="1:8" ht="20.149999999999999" customHeight="1">
      <c r="A190" s="416"/>
      <c r="B190" s="339"/>
      <c r="C190" s="339"/>
      <c r="D190" s="77">
        <v>1</v>
      </c>
      <c r="E190" s="78" t="s">
        <v>2910</v>
      </c>
      <c r="F190" s="287"/>
      <c r="G190" s="80"/>
      <c r="H190" s="81" t="s">
        <v>2040</v>
      </c>
    </row>
    <row r="191" spans="1:8" ht="20.149999999999999" customHeight="1">
      <c r="A191" s="416"/>
      <c r="B191" s="339"/>
      <c r="C191" s="339"/>
      <c r="D191" s="77">
        <v>2</v>
      </c>
      <c r="E191" s="78" t="s">
        <v>2911</v>
      </c>
      <c r="F191" s="287"/>
      <c r="G191" s="80"/>
      <c r="H191" s="81" t="s">
        <v>2040</v>
      </c>
    </row>
    <row r="192" spans="1:8" ht="20.149999999999999" customHeight="1">
      <c r="A192" s="416"/>
      <c r="B192" s="339"/>
      <c r="C192" s="339"/>
      <c r="D192" s="77">
        <v>3</v>
      </c>
      <c r="E192" s="78" t="s">
        <v>2912</v>
      </c>
      <c r="F192" s="287"/>
      <c r="G192" s="80"/>
      <c r="H192" s="81" t="s">
        <v>2040</v>
      </c>
    </row>
    <row r="193" spans="1:8" ht="20.149999999999999" customHeight="1">
      <c r="A193" s="416"/>
      <c r="B193" s="339"/>
      <c r="C193" s="339"/>
      <c r="D193" s="77">
        <v>4</v>
      </c>
      <c r="E193" s="78" t="s">
        <v>2913</v>
      </c>
      <c r="F193" s="287"/>
      <c r="G193" s="80"/>
      <c r="H193" s="81" t="s">
        <v>2040</v>
      </c>
    </row>
    <row r="194" spans="1:8" ht="20.149999999999999" customHeight="1">
      <c r="A194" s="416"/>
      <c r="B194" s="339"/>
      <c r="C194" s="339"/>
      <c r="D194" s="77">
        <v>5</v>
      </c>
      <c r="E194" s="78" t="s">
        <v>2914</v>
      </c>
      <c r="F194" s="287"/>
      <c r="G194" s="80"/>
      <c r="H194" s="81" t="s">
        <v>2040</v>
      </c>
    </row>
    <row r="195" spans="1:8" ht="20.149999999999999" customHeight="1">
      <c r="A195" s="416"/>
      <c r="B195" s="339"/>
      <c r="C195" s="339"/>
      <c r="D195" s="77">
        <v>6</v>
      </c>
      <c r="E195" s="78" t="s">
        <v>2134</v>
      </c>
      <c r="F195" s="287"/>
      <c r="G195" s="80"/>
      <c r="H195" s="81" t="s">
        <v>2040</v>
      </c>
    </row>
    <row r="196" spans="1:8" ht="20.149999999999999" customHeight="1">
      <c r="A196" s="416"/>
      <c r="B196" s="339"/>
      <c r="C196" s="339"/>
      <c r="D196" s="77">
        <v>7</v>
      </c>
      <c r="E196" s="78" t="s">
        <v>2135</v>
      </c>
      <c r="F196" s="287"/>
      <c r="G196" s="80"/>
      <c r="H196" s="81" t="s">
        <v>2040</v>
      </c>
    </row>
    <row r="197" spans="1:8" ht="20.149999999999999" customHeight="1">
      <c r="A197" s="416"/>
      <c r="B197" s="339"/>
      <c r="C197" s="339"/>
      <c r="D197" s="77">
        <v>8</v>
      </c>
      <c r="E197" s="78" t="s">
        <v>724</v>
      </c>
      <c r="F197" s="287"/>
      <c r="G197" s="80"/>
      <c r="H197" s="81" t="s">
        <v>2040</v>
      </c>
    </row>
    <row r="198" spans="1:8" ht="20.149999999999999" customHeight="1">
      <c r="A198" s="416"/>
      <c r="B198" s="339"/>
      <c r="C198" s="339"/>
      <c r="D198" s="17">
        <v>98</v>
      </c>
      <c r="E198" s="18" t="s">
        <v>589</v>
      </c>
      <c r="F198" s="287"/>
      <c r="G198" s="131"/>
      <c r="H198" s="81"/>
    </row>
    <row r="199" spans="1:8" ht="20.149999999999999" customHeight="1">
      <c r="A199" s="417"/>
      <c r="B199" s="340"/>
      <c r="C199" s="340"/>
      <c r="D199" s="17">
        <v>99</v>
      </c>
      <c r="E199" s="18" t="s">
        <v>621</v>
      </c>
      <c r="F199" s="288"/>
      <c r="G199" s="80"/>
      <c r="H199" s="81" t="s">
        <v>2040</v>
      </c>
    </row>
    <row r="200" spans="1:8" ht="20.149999999999999" customHeight="1">
      <c r="A200" s="415" t="s">
        <v>2969</v>
      </c>
      <c r="B200" s="338" t="s">
        <v>2970</v>
      </c>
      <c r="C200" s="338" t="s">
        <v>3083</v>
      </c>
      <c r="D200" s="77"/>
      <c r="E200" s="78"/>
      <c r="F200" s="74"/>
      <c r="G200" s="131">
        <v>21</v>
      </c>
      <c r="H200" s="81"/>
    </row>
    <row r="201" spans="1:8" ht="20.149999999999999" customHeight="1">
      <c r="A201" s="416"/>
      <c r="B201" s="339"/>
      <c r="C201" s="339"/>
      <c r="D201" s="77">
        <v>1</v>
      </c>
      <c r="E201" s="78" t="s">
        <v>1186</v>
      </c>
      <c r="F201" s="75"/>
      <c r="G201" s="80">
        <v>8</v>
      </c>
      <c r="H201" s="81">
        <v>38.095238095238095</v>
      </c>
    </row>
    <row r="202" spans="1:8" ht="20.149999999999999" customHeight="1">
      <c r="A202" s="416"/>
      <c r="B202" s="339"/>
      <c r="C202" s="339"/>
      <c r="D202" s="77">
        <v>2</v>
      </c>
      <c r="E202" s="78" t="s">
        <v>1187</v>
      </c>
      <c r="F202" s="75"/>
      <c r="G202" s="80">
        <v>6</v>
      </c>
      <c r="H202" s="81">
        <v>28.571428571428569</v>
      </c>
    </row>
    <row r="203" spans="1:8" ht="20.149999999999999" customHeight="1">
      <c r="A203" s="416"/>
      <c r="B203" s="339"/>
      <c r="C203" s="339"/>
      <c r="D203" s="77">
        <v>3</v>
      </c>
      <c r="E203" s="78" t="s">
        <v>1188</v>
      </c>
      <c r="F203" s="75"/>
      <c r="G203" s="80">
        <v>4</v>
      </c>
      <c r="H203" s="81">
        <v>19.047619047619047</v>
      </c>
    </row>
    <row r="204" spans="1:8" ht="20.149999999999999" customHeight="1">
      <c r="A204" s="416"/>
      <c r="B204" s="339"/>
      <c r="C204" s="339"/>
      <c r="D204" s="77">
        <v>4</v>
      </c>
      <c r="E204" s="78" t="s">
        <v>1189</v>
      </c>
      <c r="F204" s="75"/>
      <c r="G204" s="80">
        <v>1</v>
      </c>
      <c r="H204" s="81">
        <v>4.7619047619047619</v>
      </c>
    </row>
    <row r="205" spans="1:8" ht="20.149999999999999" customHeight="1">
      <c r="A205" s="416"/>
      <c r="B205" s="339"/>
      <c r="C205" s="339"/>
      <c r="D205" s="77">
        <v>5</v>
      </c>
      <c r="E205" s="78" t="s">
        <v>1190</v>
      </c>
      <c r="F205" s="75"/>
      <c r="G205" s="80">
        <v>1</v>
      </c>
      <c r="H205" s="81">
        <v>4.7619047619047619</v>
      </c>
    </row>
    <row r="206" spans="1:8" ht="20.149999999999999" customHeight="1">
      <c r="A206" s="416"/>
      <c r="B206" s="339"/>
      <c r="C206" s="339"/>
      <c r="D206" s="77">
        <v>6</v>
      </c>
      <c r="E206" s="78" t="s">
        <v>1191</v>
      </c>
      <c r="F206" s="75"/>
      <c r="G206" s="80">
        <v>1</v>
      </c>
      <c r="H206" s="81">
        <v>4.7619047619047619</v>
      </c>
    </row>
    <row r="207" spans="1:8" ht="20.149999999999999" customHeight="1">
      <c r="A207" s="416"/>
      <c r="B207" s="339"/>
      <c r="C207" s="339"/>
      <c r="D207" s="77">
        <v>7</v>
      </c>
      <c r="E207" s="78" t="s">
        <v>1192</v>
      </c>
      <c r="F207" s="75"/>
      <c r="G207" s="80"/>
      <c r="H207" s="81" t="s">
        <v>2040</v>
      </c>
    </row>
    <row r="208" spans="1:8" ht="20.149999999999999" customHeight="1">
      <c r="A208" s="417"/>
      <c r="B208" s="340"/>
      <c r="C208" s="340"/>
      <c r="D208" s="77">
        <v>8</v>
      </c>
      <c r="E208" s="78" t="s">
        <v>1193</v>
      </c>
      <c r="F208" s="76"/>
      <c r="G208" s="80"/>
      <c r="H208" s="81" t="s">
        <v>2040</v>
      </c>
    </row>
    <row r="209" spans="1:8" ht="20.149999999999999" customHeight="1">
      <c r="A209" s="415" t="s">
        <v>2971</v>
      </c>
      <c r="B209" s="338" t="s">
        <v>2972</v>
      </c>
      <c r="C209" s="338" t="s">
        <v>3083</v>
      </c>
      <c r="D209" s="77"/>
      <c r="E209" s="78"/>
      <c r="F209" s="74"/>
      <c r="G209" s="131">
        <v>21</v>
      </c>
      <c r="H209" s="81"/>
    </row>
    <row r="210" spans="1:8" ht="20.149999999999999" customHeight="1">
      <c r="A210" s="416"/>
      <c r="B210" s="339"/>
      <c r="C210" s="339"/>
      <c r="D210" s="77">
        <v>1</v>
      </c>
      <c r="E210" s="78" t="s">
        <v>1092</v>
      </c>
      <c r="F210" s="75"/>
      <c r="G210" s="80">
        <v>16</v>
      </c>
      <c r="H210" s="81">
        <v>76.19047619047619</v>
      </c>
    </row>
    <row r="211" spans="1:8" ht="20.149999999999999" customHeight="1">
      <c r="A211" s="417"/>
      <c r="B211" s="340"/>
      <c r="C211" s="340"/>
      <c r="D211" s="77">
        <v>2</v>
      </c>
      <c r="E211" s="78" t="s">
        <v>1093</v>
      </c>
      <c r="F211" s="76"/>
      <c r="G211" s="80">
        <v>5</v>
      </c>
      <c r="H211" s="81">
        <v>23.809523809523807</v>
      </c>
    </row>
    <row r="212" spans="1:8" ht="20.149999999999999" customHeight="1">
      <c r="A212" s="82" t="s">
        <v>2973</v>
      </c>
      <c r="B212" s="78" t="s">
        <v>2974</v>
      </c>
      <c r="C212" s="78" t="s">
        <v>3083</v>
      </c>
      <c r="D212" s="77"/>
      <c r="E212" s="78"/>
      <c r="F212" s="77"/>
      <c r="G212" s="131">
        <v>21</v>
      </c>
      <c r="H212" s="81"/>
    </row>
    <row r="213" spans="1:8" ht="20.149999999999999" customHeight="1">
      <c r="A213" s="82" t="s">
        <v>2975</v>
      </c>
      <c r="B213" s="78" t="s">
        <v>2976</v>
      </c>
      <c r="C213" s="78" t="s">
        <v>3083</v>
      </c>
      <c r="D213" s="77"/>
      <c r="E213" s="78"/>
      <c r="F213" s="77"/>
      <c r="G213" s="131">
        <v>21</v>
      </c>
      <c r="H213" s="81"/>
    </row>
    <row r="214" spans="1:8" ht="20.149999999999999" customHeight="1">
      <c r="A214" s="82" t="s">
        <v>2977</v>
      </c>
      <c r="B214" s="78" t="s">
        <v>2978</v>
      </c>
      <c r="C214" s="78" t="s">
        <v>3083</v>
      </c>
      <c r="D214" s="77"/>
      <c r="E214" s="78"/>
      <c r="F214" s="77"/>
      <c r="G214" s="131">
        <v>21</v>
      </c>
      <c r="H214" s="81"/>
    </row>
    <row r="215" spans="1:8" ht="20.149999999999999" customHeight="1">
      <c r="A215" s="415" t="s">
        <v>2979</v>
      </c>
      <c r="B215" s="338" t="s">
        <v>2980</v>
      </c>
      <c r="C215" s="338" t="s">
        <v>3082</v>
      </c>
      <c r="D215" s="77"/>
      <c r="E215" s="78"/>
      <c r="F215" s="74"/>
      <c r="G215" s="131">
        <v>21</v>
      </c>
      <c r="H215" s="81"/>
    </row>
    <row r="216" spans="1:8" ht="20.149999999999999" customHeight="1">
      <c r="A216" s="416"/>
      <c r="B216" s="339"/>
      <c r="C216" s="339"/>
      <c r="D216" s="77">
        <v>1</v>
      </c>
      <c r="E216" s="78" t="s">
        <v>2927</v>
      </c>
      <c r="F216" s="75"/>
      <c r="G216" s="80">
        <v>1</v>
      </c>
      <c r="H216" s="81">
        <v>4.7619047619047619</v>
      </c>
    </row>
    <row r="217" spans="1:8" ht="20.149999999999999" customHeight="1">
      <c r="A217" s="416"/>
      <c r="B217" s="339"/>
      <c r="C217" s="339"/>
      <c r="D217" s="77">
        <v>2</v>
      </c>
      <c r="E217" s="78" t="s">
        <v>2928</v>
      </c>
      <c r="F217" s="75"/>
      <c r="G217" s="80">
        <v>5</v>
      </c>
      <c r="H217" s="81">
        <v>23.809523809523807</v>
      </c>
    </row>
    <row r="218" spans="1:8" ht="20.149999999999999" customHeight="1">
      <c r="A218" s="417"/>
      <c r="B218" s="340"/>
      <c r="C218" s="340"/>
      <c r="D218" s="77">
        <v>3</v>
      </c>
      <c r="E218" s="78" t="s">
        <v>2929</v>
      </c>
      <c r="F218" s="76"/>
      <c r="G218" s="80">
        <v>15</v>
      </c>
      <c r="H218" s="81">
        <v>71.428571428571431</v>
      </c>
    </row>
    <row r="219" spans="1:8" ht="20.149999999999999" customHeight="1">
      <c r="A219" s="415" t="s">
        <v>2981</v>
      </c>
      <c r="B219" s="338" t="s">
        <v>2982</v>
      </c>
      <c r="C219" s="338" t="s">
        <v>3083</v>
      </c>
      <c r="D219" s="77"/>
      <c r="E219" s="78"/>
      <c r="F219" s="74"/>
      <c r="G219" s="131">
        <v>21</v>
      </c>
      <c r="H219" s="81"/>
    </row>
    <row r="220" spans="1:8" ht="20.149999999999999" customHeight="1">
      <c r="A220" s="416"/>
      <c r="B220" s="339"/>
      <c r="C220" s="339"/>
      <c r="D220" s="77">
        <v>1</v>
      </c>
      <c r="E220" s="78" t="s">
        <v>810</v>
      </c>
      <c r="F220" s="75"/>
      <c r="G220" s="80">
        <v>10</v>
      </c>
      <c r="H220" s="81">
        <v>47.619047619047613</v>
      </c>
    </row>
    <row r="221" spans="1:8" ht="20.149999999999999" customHeight="1">
      <c r="A221" s="417"/>
      <c r="B221" s="340"/>
      <c r="C221" s="340"/>
      <c r="D221" s="77">
        <v>2</v>
      </c>
      <c r="E221" s="78" t="s">
        <v>811</v>
      </c>
      <c r="F221" s="76"/>
      <c r="G221" s="80">
        <v>11</v>
      </c>
      <c r="H221" s="81">
        <v>52.380952380952387</v>
      </c>
    </row>
    <row r="222" spans="1:8" ht="20.149999999999999" customHeight="1">
      <c r="A222" s="415" t="s">
        <v>2983</v>
      </c>
      <c r="B222" s="338" t="s">
        <v>2984</v>
      </c>
      <c r="C222" s="338" t="s">
        <v>3083</v>
      </c>
      <c r="D222" s="77"/>
      <c r="E222" s="78"/>
      <c r="F222" s="74"/>
      <c r="G222" s="131">
        <v>21</v>
      </c>
      <c r="H222" s="81"/>
    </row>
    <row r="223" spans="1:8" ht="20.149999999999999" customHeight="1">
      <c r="A223" s="416"/>
      <c r="B223" s="339"/>
      <c r="C223" s="339"/>
      <c r="D223" s="77">
        <v>1</v>
      </c>
      <c r="E223" s="78" t="s">
        <v>810</v>
      </c>
      <c r="F223" s="75"/>
      <c r="G223" s="80">
        <v>11</v>
      </c>
      <c r="H223" s="81">
        <v>52.380952380952387</v>
      </c>
    </row>
    <row r="224" spans="1:8" ht="20.149999999999999" customHeight="1">
      <c r="A224" s="417"/>
      <c r="B224" s="340"/>
      <c r="C224" s="340"/>
      <c r="D224" s="77">
        <v>2</v>
      </c>
      <c r="E224" s="78" t="s">
        <v>811</v>
      </c>
      <c r="F224" s="76"/>
      <c r="G224" s="80">
        <v>10</v>
      </c>
      <c r="H224" s="81">
        <v>47.619047619047613</v>
      </c>
    </row>
    <row r="225" spans="1:8" ht="20.149999999999999" customHeight="1">
      <c r="A225" s="415" t="s">
        <v>2985</v>
      </c>
      <c r="B225" s="338" t="s">
        <v>2986</v>
      </c>
      <c r="C225" s="338" t="s">
        <v>3083</v>
      </c>
      <c r="D225" s="77"/>
      <c r="E225" s="78"/>
      <c r="F225" s="74"/>
      <c r="G225" s="131">
        <v>21</v>
      </c>
      <c r="H225" s="81"/>
    </row>
    <row r="226" spans="1:8" ht="20.149999999999999" customHeight="1">
      <c r="A226" s="416"/>
      <c r="B226" s="339"/>
      <c r="C226" s="339"/>
      <c r="D226" s="77">
        <v>1</v>
      </c>
      <c r="E226" s="78" t="s">
        <v>810</v>
      </c>
      <c r="F226" s="75"/>
      <c r="G226" s="80">
        <v>12</v>
      </c>
      <c r="H226" s="81">
        <v>57.142857142857139</v>
      </c>
    </row>
    <row r="227" spans="1:8" ht="20.149999999999999" customHeight="1">
      <c r="A227" s="417"/>
      <c r="B227" s="340"/>
      <c r="C227" s="340"/>
      <c r="D227" s="77">
        <v>2</v>
      </c>
      <c r="E227" s="78" t="s">
        <v>811</v>
      </c>
      <c r="F227" s="76"/>
      <c r="G227" s="80">
        <v>9</v>
      </c>
      <c r="H227" s="81">
        <v>42.857142857142854</v>
      </c>
    </row>
    <row r="228" spans="1:8" ht="20.149999999999999" customHeight="1">
      <c r="A228" s="415" t="s">
        <v>2987</v>
      </c>
      <c r="B228" s="338" t="s">
        <v>2988</v>
      </c>
      <c r="C228" s="338" t="s">
        <v>3094</v>
      </c>
      <c r="D228" s="77"/>
      <c r="E228" s="78"/>
      <c r="F228" s="74"/>
      <c r="G228" s="131">
        <v>21</v>
      </c>
      <c r="H228" s="81"/>
    </row>
    <row r="229" spans="1:8" ht="20.149999999999999" customHeight="1">
      <c r="A229" s="416"/>
      <c r="B229" s="339"/>
      <c r="C229" s="339"/>
      <c r="D229" s="77">
        <v>1</v>
      </c>
      <c r="E229" s="78" t="s">
        <v>1648</v>
      </c>
      <c r="F229" s="75"/>
      <c r="G229" s="80">
        <v>3</v>
      </c>
      <c r="H229" s="81">
        <v>14.285714285714285</v>
      </c>
    </row>
    <row r="230" spans="1:8" ht="20.149999999999999" customHeight="1">
      <c r="A230" s="416"/>
      <c r="B230" s="339"/>
      <c r="C230" s="339"/>
      <c r="D230" s="77">
        <v>2</v>
      </c>
      <c r="E230" s="78" t="s">
        <v>1649</v>
      </c>
      <c r="F230" s="75"/>
      <c r="G230" s="80">
        <v>1</v>
      </c>
      <c r="H230" s="81">
        <v>4.7619047619047619</v>
      </c>
    </row>
    <row r="231" spans="1:8" ht="20.149999999999999" customHeight="1">
      <c r="A231" s="416"/>
      <c r="B231" s="339"/>
      <c r="C231" s="339"/>
      <c r="D231" s="77">
        <v>3</v>
      </c>
      <c r="E231" s="78" t="s">
        <v>1971</v>
      </c>
      <c r="F231" s="75"/>
      <c r="G231" s="80">
        <v>1</v>
      </c>
      <c r="H231" s="81">
        <v>4.7619047619047619</v>
      </c>
    </row>
    <row r="232" spans="1:8" ht="20.149999999999999" customHeight="1">
      <c r="A232" s="416"/>
      <c r="B232" s="339"/>
      <c r="C232" s="339"/>
      <c r="D232" s="77">
        <v>4</v>
      </c>
      <c r="E232" s="78" t="s">
        <v>1651</v>
      </c>
      <c r="F232" s="75"/>
      <c r="G232" s="80"/>
      <c r="H232" s="81" t="s">
        <v>2040</v>
      </c>
    </row>
    <row r="233" spans="1:8" ht="20.149999999999999" customHeight="1">
      <c r="A233" s="416"/>
      <c r="B233" s="339"/>
      <c r="C233" s="339"/>
      <c r="D233" s="77">
        <v>5</v>
      </c>
      <c r="E233" s="78" t="s">
        <v>1652</v>
      </c>
      <c r="F233" s="75"/>
      <c r="G233" s="80"/>
      <c r="H233" s="81" t="s">
        <v>2040</v>
      </c>
    </row>
    <row r="234" spans="1:8" ht="20.149999999999999" customHeight="1">
      <c r="A234" s="416"/>
      <c r="B234" s="339"/>
      <c r="C234" s="339"/>
      <c r="D234" s="77">
        <v>6</v>
      </c>
      <c r="E234" s="78" t="s">
        <v>1653</v>
      </c>
      <c r="F234" s="75"/>
      <c r="G234" s="80">
        <v>10</v>
      </c>
      <c r="H234" s="81">
        <v>47.619047619047613</v>
      </c>
    </row>
    <row r="235" spans="1:8" ht="20.149999999999999" customHeight="1">
      <c r="A235" s="416"/>
      <c r="B235" s="339"/>
      <c r="C235" s="339"/>
      <c r="D235" s="77">
        <v>7</v>
      </c>
      <c r="E235" s="78" t="s">
        <v>2875</v>
      </c>
      <c r="F235" s="75"/>
      <c r="G235" s="80">
        <v>2</v>
      </c>
      <c r="H235" s="81">
        <v>9.5238095238095237</v>
      </c>
    </row>
    <row r="236" spans="1:8" ht="20.149999999999999" customHeight="1">
      <c r="A236" s="416"/>
      <c r="B236" s="339"/>
      <c r="C236" s="339"/>
      <c r="D236" s="77">
        <v>8</v>
      </c>
      <c r="E236" s="78" t="s">
        <v>1655</v>
      </c>
      <c r="F236" s="75"/>
      <c r="G236" s="80">
        <v>1</v>
      </c>
      <c r="H236" s="81">
        <v>4.7619047619047619</v>
      </c>
    </row>
    <row r="237" spans="1:8" ht="20.149999999999999" customHeight="1">
      <c r="A237" s="416"/>
      <c r="B237" s="339"/>
      <c r="C237" s="339"/>
      <c r="D237" s="77">
        <v>9</v>
      </c>
      <c r="E237" s="78" t="s">
        <v>1656</v>
      </c>
      <c r="F237" s="75"/>
      <c r="G237" s="80"/>
      <c r="H237" s="81" t="s">
        <v>2040</v>
      </c>
    </row>
    <row r="238" spans="1:8" ht="20.149999999999999" customHeight="1">
      <c r="A238" s="416"/>
      <c r="B238" s="339"/>
      <c r="C238" s="339"/>
      <c r="D238" s="77">
        <v>10</v>
      </c>
      <c r="E238" s="78" t="s">
        <v>1657</v>
      </c>
      <c r="F238" s="75"/>
      <c r="G238" s="80"/>
      <c r="H238" s="81" t="s">
        <v>2040</v>
      </c>
    </row>
    <row r="239" spans="1:8" ht="20.149999999999999" customHeight="1">
      <c r="A239" s="416"/>
      <c r="B239" s="339"/>
      <c r="C239" s="339"/>
      <c r="D239" s="77">
        <v>11</v>
      </c>
      <c r="E239" s="78" t="s">
        <v>1658</v>
      </c>
      <c r="F239" s="75"/>
      <c r="G239" s="80">
        <v>2</v>
      </c>
      <c r="H239" s="81">
        <v>9.5238095238095237</v>
      </c>
    </row>
    <row r="240" spans="1:8" ht="20.149999999999999" customHeight="1">
      <c r="A240" s="416"/>
      <c r="B240" s="339"/>
      <c r="C240" s="339"/>
      <c r="D240" s="77">
        <v>12</v>
      </c>
      <c r="E240" s="78" t="s">
        <v>1659</v>
      </c>
      <c r="F240" s="75"/>
      <c r="G240" s="80"/>
      <c r="H240" s="81" t="s">
        <v>2040</v>
      </c>
    </row>
    <row r="241" spans="1:8" ht="20.149999999999999" customHeight="1">
      <c r="A241" s="416"/>
      <c r="B241" s="339"/>
      <c r="C241" s="339"/>
      <c r="D241" s="77">
        <v>13</v>
      </c>
      <c r="E241" s="78" t="s">
        <v>1660</v>
      </c>
      <c r="F241" s="75"/>
      <c r="G241" s="80"/>
      <c r="H241" s="81" t="s">
        <v>2040</v>
      </c>
    </row>
    <row r="242" spans="1:8" ht="20.149999999999999" customHeight="1">
      <c r="A242" s="416"/>
      <c r="B242" s="339"/>
      <c r="C242" s="339"/>
      <c r="D242" s="77">
        <v>14</v>
      </c>
      <c r="E242" s="78" t="s">
        <v>1661</v>
      </c>
      <c r="F242" s="75"/>
      <c r="G242" s="80"/>
      <c r="H242" s="81" t="s">
        <v>2040</v>
      </c>
    </row>
    <row r="243" spans="1:8" ht="20.149999999999999" customHeight="1">
      <c r="A243" s="416"/>
      <c r="B243" s="339"/>
      <c r="C243" s="339"/>
      <c r="D243" s="77">
        <v>15</v>
      </c>
      <c r="E243" s="78" t="s">
        <v>1662</v>
      </c>
      <c r="F243" s="75"/>
      <c r="G243" s="80"/>
      <c r="H243" s="81" t="s">
        <v>2040</v>
      </c>
    </row>
    <row r="244" spans="1:8" ht="20.149999999999999" customHeight="1">
      <c r="A244" s="417"/>
      <c r="B244" s="340"/>
      <c r="C244" s="340"/>
      <c r="D244" s="77">
        <v>16</v>
      </c>
      <c r="E244" s="78" t="s">
        <v>326</v>
      </c>
      <c r="F244" s="76"/>
      <c r="G244" s="80">
        <v>1</v>
      </c>
      <c r="H244" s="81">
        <v>4.7619047619047619</v>
      </c>
    </row>
    <row r="245" spans="1:8" ht="20.149999999999999" customHeight="1">
      <c r="A245" s="82" t="s">
        <v>3059</v>
      </c>
      <c r="B245" s="78" t="s">
        <v>2989</v>
      </c>
      <c r="C245" s="78" t="s">
        <v>3095</v>
      </c>
      <c r="D245" s="77"/>
      <c r="E245" s="78"/>
      <c r="F245" s="77"/>
      <c r="G245" s="131">
        <v>1</v>
      </c>
      <c r="H245" s="81"/>
    </row>
    <row r="246" spans="1:8" ht="20.149999999999999" customHeight="1">
      <c r="A246" s="415" t="s">
        <v>2990</v>
      </c>
      <c r="B246" s="338" t="s">
        <v>2991</v>
      </c>
      <c r="C246" s="338" t="s">
        <v>3104</v>
      </c>
      <c r="D246" s="77"/>
      <c r="E246" s="78"/>
      <c r="F246" s="74"/>
      <c r="G246" s="131">
        <v>20</v>
      </c>
      <c r="H246" s="81"/>
    </row>
    <row r="247" spans="1:8" ht="20.149999999999999" customHeight="1">
      <c r="A247" s="416"/>
      <c r="B247" s="339"/>
      <c r="C247" s="339"/>
      <c r="D247" s="77">
        <v>1</v>
      </c>
      <c r="E247" s="78" t="s">
        <v>438</v>
      </c>
      <c r="F247" s="75"/>
      <c r="G247" s="80">
        <v>4</v>
      </c>
      <c r="H247" s="81">
        <v>20</v>
      </c>
    </row>
    <row r="248" spans="1:8" ht="20.149999999999999" customHeight="1">
      <c r="A248" s="417"/>
      <c r="B248" s="340"/>
      <c r="C248" s="340"/>
      <c r="D248" s="77">
        <v>2</v>
      </c>
      <c r="E248" s="78" t="s">
        <v>439</v>
      </c>
      <c r="F248" s="76"/>
      <c r="G248" s="80">
        <v>16</v>
      </c>
      <c r="H248" s="81">
        <v>80</v>
      </c>
    </row>
    <row r="249" spans="1:8" ht="20.149999999999999" customHeight="1">
      <c r="A249" s="82" t="s">
        <v>4408</v>
      </c>
      <c r="B249" s="78" t="s">
        <v>2992</v>
      </c>
      <c r="C249" s="78" t="s">
        <v>3097</v>
      </c>
      <c r="D249" s="77"/>
      <c r="E249" s="78"/>
      <c r="F249" s="77"/>
      <c r="G249" s="131">
        <v>6</v>
      </c>
      <c r="H249" s="81"/>
    </row>
    <row r="250" spans="1:8" ht="20.149999999999999" customHeight="1">
      <c r="A250" s="415" t="s">
        <v>2993</v>
      </c>
      <c r="B250" s="338" t="s">
        <v>2994</v>
      </c>
      <c r="C250" s="338" t="s">
        <v>3097</v>
      </c>
      <c r="D250" s="17"/>
      <c r="E250" s="18"/>
      <c r="F250" s="286" t="s">
        <v>285</v>
      </c>
      <c r="G250" s="131">
        <v>6</v>
      </c>
      <c r="H250" s="81"/>
    </row>
    <row r="251" spans="1:8" ht="20.149999999999999" customHeight="1">
      <c r="A251" s="436"/>
      <c r="B251" s="413"/>
      <c r="C251" s="413"/>
      <c r="D251" s="17">
        <v>98</v>
      </c>
      <c r="E251" s="18" t="s">
        <v>589</v>
      </c>
      <c r="F251" s="287"/>
      <c r="G251" s="80"/>
      <c r="H251" s="81" t="s">
        <v>577</v>
      </c>
    </row>
    <row r="252" spans="1:8" ht="20.149999999999999" customHeight="1">
      <c r="A252" s="437"/>
      <c r="B252" s="414"/>
      <c r="C252" s="414"/>
      <c r="D252" s="17">
        <v>99</v>
      </c>
      <c r="E252" s="18" t="s">
        <v>621</v>
      </c>
      <c r="F252" s="288"/>
      <c r="G252" s="80"/>
      <c r="H252" s="81" t="s">
        <v>577</v>
      </c>
    </row>
    <row r="253" spans="1:8" ht="20.149999999999999" customHeight="1">
      <c r="A253" s="415" t="s">
        <v>2995</v>
      </c>
      <c r="B253" s="338" t="s">
        <v>2996</v>
      </c>
      <c r="C253" s="338" t="s">
        <v>3098</v>
      </c>
      <c r="D253" s="17"/>
      <c r="E253" s="18"/>
      <c r="F253" s="286" t="s">
        <v>16</v>
      </c>
      <c r="G253" s="132" t="s">
        <v>577</v>
      </c>
      <c r="H253" s="81"/>
    </row>
    <row r="254" spans="1:8" ht="20.149999999999999" customHeight="1">
      <c r="A254" s="416"/>
      <c r="B254" s="339"/>
      <c r="C254" s="339"/>
      <c r="D254" s="17">
        <v>91</v>
      </c>
      <c r="E254" s="18" t="s">
        <v>459</v>
      </c>
      <c r="F254" s="287"/>
      <c r="G254" s="80"/>
      <c r="H254" s="81" t="s">
        <v>2040</v>
      </c>
    </row>
    <row r="255" spans="1:8" ht="20.149999999999999" customHeight="1">
      <c r="A255" s="416"/>
      <c r="B255" s="339"/>
      <c r="C255" s="339"/>
      <c r="D255" s="17">
        <v>92</v>
      </c>
      <c r="E255" s="18" t="s">
        <v>460</v>
      </c>
      <c r="F255" s="287"/>
      <c r="G255" s="80"/>
      <c r="H255" s="81" t="s">
        <v>2040</v>
      </c>
    </row>
    <row r="256" spans="1:8" ht="20.149999999999999" customHeight="1">
      <c r="A256" s="416"/>
      <c r="B256" s="339"/>
      <c r="C256" s="339"/>
      <c r="D256" s="17">
        <v>93</v>
      </c>
      <c r="E256" s="18" t="s">
        <v>461</v>
      </c>
      <c r="F256" s="287"/>
      <c r="G256" s="80"/>
      <c r="H256" s="81" t="s">
        <v>2040</v>
      </c>
    </row>
    <row r="257" spans="1:8" ht="20.149999999999999" customHeight="1">
      <c r="A257" s="416"/>
      <c r="B257" s="339"/>
      <c r="C257" s="339"/>
      <c r="D257" s="17">
        <v>94</v>
      </c>
      <c r="E257" s="18" t="s">
        <v>462</v>
      </c>
      <c r="F257" s="287"/>
      <c r="G257" s="80"/>
      <c r="H257" s="81" t="s">
        <v>2040</v>
      </c>
    </row>
    <row r="258" spans="1:8" ht="20.149999999999999" customHeight="1">
      <c r="A258" s="416"/>
      <c r="B258" s="339"/>
      <c r="C258" s="339"/>
      <c r="D258" s="17">
        <v>98</v>
      </c>
      <c r="E258" s="18" t="s">
        <v>589</v>
      </c>
      <c r="F258" s="287"/>
      <c r="G258" s="80"/>
      <c r="H258" s="81" t="s">
        <v>2040</v>
      </c>
    </row>
    <row r="259" spans="1:8" ht="20.149999999999999" customHeight="1">
      <c r="A259" s="417"/>
      <c r="B259" s="340"/>
      <c r="C259" s="340"/>
      <c r="D259" s="17">
        <v>99</v>
      </c>
      <c r="E259" s="18" t="s">
        <v>621</v>
      </c>
      <c r="F259" s="288"/>
      <c r="G259" s="80"/>
      <c r="H259" s="81" t="s">
        <v>2040</v>
      </c>
    </row>
    <row r="260" spans="1:8" ht="20.149999999999999" customHeight="1">
      <c r="A260" s="415" t="s">
        <v>2997</v>
      </c>
      <c r="B260" s="338" t="s">
        <v>2998</v>
      </c>
      <c r="C260" s="338"/>
      <c r="D260" s="77"/>
      <c r="E260" s="78"/>
      <c r="F260" s="74"/>
      <c r="G260" s="131">
        <v>6</v>
      </c>
      <c r="H260" s="81"/>
    </row>
    <row r="261" spans="1:8" ht="20.149999999999999" customHeight="1">
      <c r="A261" s="416"/>
      <c r="B261" s="339"/>
      <c r="C261" s="339"/>
      <c r="D261" s="77">
        <v>1</v>
      </c>
      <c r="E261" s="78" t="s">
        <v>2888</v>
      </c>
      <c r="F261" s="75"/>
      <c r="G261" s="80"/>
      <c r="H261" s="81" t="s">
        <v>2040</v>
      </c>
    </row>
    <row r="262" spans="1:8" ht="20.149999999999999" customHeight="1">
      <c r="A262" s="416"/>
      <c r="B262" s="339"/>
      <c r="C262" s="339"/>
      <c r="D262" s="77">
        <v>2</v>
      </c>
      <c r="E262" s="78" t="s">
        <v>2889</v>
      </c>
      <c r="F262" s="75"/>
      <c r="G262" s="80">
        <v>6</v>
      </c>
      <c r="H262" s="81">
        <v>100</v>
      </c>
    </row>
    <row r="263" spans="1:8" ht="20.149999999999999" customHeight="1">
      <c r="A263" s="82" t="s">
        <v>2999</v>
      </c>
      <c r="B263" s="78" t="s">
        <v>3000</v>
      </c>
      <c r="C263" s="78"/>
      <c r="D263" s="77"/>
      <c r="E263" s="78"/>
      <c r="F263" s="77"/>
      <c r="G263" s="131">
        <v>6</v>
      </c>
      <c r="H263" s="81"/>
    </row>
    <row r="264" spans="1:8" ht="20.149999999999999" customHeight="1">
      <c r="A264" s="415" t="s">
        <v>3001</v>
      </c>
      <c r="B264" s="338" t="s">
        <v>3002</v>
      </c>
      <c r="C264" s="338" t="s">
        <v>3097</v>
      </c>
      <c r="D264" s="17"/>
      <c r="E264" s="18"/>
      <c r="F264" s="286" t="s">
        <v>285</v>
      </c>
      <c r="G264" s="131">
        <v>6</v>
      </c>
      <c r="H264" s="81"/>
    </row>
    <row r="265" spans="1:8" ht="20.149999999999999" customHeight="1">
      <c r="A265" s="436"/>
      <c r="B265" s="413"/>
      <c r="C265" s="413"/>
      <c r="D265" s="17">
        <v>98</v>
      </c>
      <c r="E265" s="18" t="s">
        <v>589</v>
      </c>
      <c r="F265" s="287"/>
      <c r="G265" s="131"/>
      <c r="H265" s="81"/>
    </row>
    <row r="266" spans="1:8" ht="20.149999999999999" customHeight="1">
      <c r="A266" s="437"/>
      <c r="B266" s="414"/>
      <c r="C266" s="414"/>
      <c r="D266" s="17">
        <v>99</v>
      </c>
      <c r="E266" s="18" t="s">
        <v>621</v>
      </c>
      <c r="F266" s="288"/>
      <c r="G266" s="131"/>
      <c r="H266" s="81"/>
    </row>
    <row r="267" spans="1:8" ht="20.149999999999999" customHeight="1">
      <c r="A267" s="415" t="s">
        <v>3003</v>
      </c>
      <c r="B267" s="338" t="s">
        <v>3004</v>
      </c>
      <c r="C267" s="338" t="s">
        <v>3099</v>
      </c>
      <c r="D267" s="17"/>
      <c r="E267" s="18"/>
      <c r="F267" s="286" t="s">
        <v>16</v>
      </c>
      <c r="G267" s="131" t="s">
        <v>2040</v>
      </c>
      <c r="H267" s="81"/>
    </row>
    <row r="268" spans="1:8" ht="20.149999999999999" customHeight="1">
      <c r="A268" s="416"/>
      <c r="B268" s="339"/>
      <c r="C268" s="339"/>
      <c r="D268" s="17">
        <v>91</v>
      </c>
      <c r="E268" s="18" t="s">
        <v>459</v>
      </c>
      <c r="F268" s="287"/>
      <c r="G268" s="80"/>
      <c r="H268" s="81" t="s">
        <v>2040</v>
      </c>
    </row>
    <row r="269" spans="1:8" ht="20.149999999999999" customHeight="1">
      <c r="A269" s="416"/>
      <c r="B269" s="339"/>
      <c r="C269" s="339"/>
      <c r="D269" s="17">
        <v>92</v>
      </c>
      <c r="E269" s="18" t="s">
        <v>460</v>
      </c>
      <c r="F269" s="287"/>
      <c r="G269" s="80"/>
      <c r="H269" s="81" t="s">
        <v>2040</v>
      </c>
    </row>
    <row r="270" spans="1:8" ht="20.149999999999999" customHeight="1">
      <c r="A270" s="416"/>
      <c r="B270" s="339"/>
      <c r="C270" s="339"/>
      <c r="D270" s="17">
        <v>93</v>
      </c>
      <c r="E270" s="18" t="s">
        <v>461</v>
      </c>
      <c r="F270" s="287"/>
      <c r="G270" s="80"/>
      <c r="H270" s="81" t="s">
        <v>2040</v>
      </c>
    </row>
    <row r="271" spans="1:8" ht="20.149999999999999" customHeight="1">
      <c r="A271" s="416"/>
      <c r="B271" s="339"/>
      <c r="C271" s="339"/>
      <c r="D271" s="17">
        <v>94</v>
      </c>
      <c r="E271" s="18" t="s">
        <v>462</v>
      </c>
      <c r="F271" s="287"/>
      <c r="G271" s="80"/>
      <c r="H271" s="81" t="s">
        <v>2040</v>
      </c>
    </row>
    <row r="272" spans="1:8" ht="20.149999999999999" customHeight="1">
      <c r="A272" s="416"/>
      <c r="B272" s="339"/>
      <c r="C272" s="339"/>
      <c r="D272" s="17">
        <v>98</v>
      </c>
      <c r="E272" s="18" t="s">
        <v>589</v>
      </c>
      <c r="F272" s="287"/>
      <c r="G272" s="80"/>
      <c r="H272" s="81" t="s">
        <v>2040</v>
      </c>
    </row>
    <row r="273" spans="1:8" ht="20.149999999999999" customHeight="1">
      <c r="A273" s="417"/>
      <c r="B273" s="340"/>
      <c r="C273" s="340"/>
      <c r="D273" s="17">
        <v>99</v>
      </c>
      <c r="E273" s="18" t="s">
        <v>621</v>
      </c>
      <c r="F273" s="288"/>
      <c r="G273" s="80"/>
      <c r="H273" s="81" t="s">
        <v>2040</v>
      </c>
    </row>
    <row r="274" spans="1:8" ht="20.149999999999999" customHeight="1">
      <c r="A274" s="82" t="s">
        <v>3005</v>
      </c>
      <c r="B274" s="78" t="s">
        <v>3006</v>
      </c>
      <c r="C274" s="78" t="s">
        <v>3096</v>
      </c>
      <c r="D274" s="77"/>
      <c r="E274" s="78"/>
      <c r="F274" s="77"/>
      <c r="G274" s="131">
        <v>6</v>
      </c>
      <c r="H274" s="81"/>
    </row>
    <row r="275" spans="1:8" ht="20.149999999999999" customHeight="1">
      <c r="A275" s="82" t="s">
        <v>3007</v>
      </c>
      <c r="B275" s="78" t="s">
        <v>3008</v>
      </c>
      <c r="C275" s="78" t="s">
        <v>3096</v>
      </c>
      <c r="D275" s="77"/>
      <c r="E275" s="78"/>
      <c r="F275" s="77"/>
      <c r="G275" s="131">
        <v>6</v>
      </c>
      <c r="H275" s="81"/>
    </row>
    <row r="276" spans="1:8" ht="20.149999999999999" customHeight="1">
      <c r="A276" s="82" t="s">
        <v>3009</v>
      </c>
      <c r="B276" s="78" t="s">
        <v>3010</v>
      </c>
      <c r="C276" s="78" t="s">
        <v>3096</v>
      </c>
      <c r="D276" s="77"/>
      <c r="E276" s="78"/>
      <c r="F276" s="77"/>
      <c r="G276" s="131">
        <v>6</v>
      </c>
      <c r="H276" s="81"/>
    </row>
    <row r="277" spans="1:8" ht="20.149999999999999" customHeight="1">
      <c r="A277" s="82" t="s">
        <v>3011</v>
      </c>
      <c r="B277" s="78" t="s">
        <v>3012</v>
      </c>
      <c r="C277" s="78" t="s">
        <v>3096</v>
      </c>
      <c r="D277" s="77"/>
      <c r="E277" s="78"/>
      <c r="F277" s="77"/>
      <c r="G277" s="131">
        <v>6</v>
      </c>
      <c r="H277" s="81"/>
    </row>
    <row r="278" spans="1:8" ht="20.149999999999999" customHeight="1">
      <c r="A278" s="82" t="s">
        <v>3013</v>
      </c>
      <c r="B278" s="78" t="s">
        <v>3014</v>
      </c>
      <c r="C278" s="78" t="s">
        <v>3096</v>
      </c>
      <c r="D278" s="77"/>
      <c r="E278" s="78"/>
      <c r="F278" s="77"/>
      <c r="G278" s="131">
        <v>6</v>
      </c>
      <c r="H278" s="81"/>
    </row>
    <row r="279" spans="1:8" ht="20.149999999999999" customHeight="1">
      <c r="A279" s="82" t="s">
        <v>3015</v>
      </c>
      <c r="B279" s="78" t="s">
        <v>3016</v>
      </c>
      <c r="C279" s="78" t="s">
        <v>3096</v>
      </c>
      <c r="D279" s="77"/>
      <c r="E279" s="78"/>
      <c r="F279" s="77"/>
      <c r="G279" s="131">
        <v>6</v>
      </c>
      <c r="H279" s="81"/>
    </row>
    <row r="280" spans="1:8" ht="20.149999999999999" customHeight="1">
      <c r="A280" s="82" t="s">
        <v>3017</v>
      </c>
      <c r="B280" s="78" t="s">
        <v>3018</v>
      </c>
      <c r="C280" s="78" t="s">
        <v>3096</v>
      </c>
      <c r="D280" s="77"/>
      <c r="E280" s="78"/>
      <c r="F280" s="77"/>
      <c r="G280" s="131">
        <v>6</v>
      </c>
      <c r="H280" s="81"/>
    </row>
    <row r="281" spans="1:8" ht="20.149999999999999" customHeight="1">
      <c r="A281" s="82" t="s">
        <v>3019</v>
      </c>
      <c r="B281" s="78" t="s">
        <v>3020</v>
      </c>
      <c r="C281" s="78" t="s">
        <v>3096</v>
      </c>
      <c r="D281" s="77"/>
      <c r="E281" s="78"/>
      <c r="F281" s="77"/>
      <c r="G281" s="131">
        <v>6</v>
      </c>
      <c r="H281" s="81"/>
    </row>
    <row r="282" spans="1:8" ht="20.149999999999999" customHeight="1">
      <c r="A282" s="415" t="s">
        <v>3021</v>
      </c>
      <c r="B282" s="338" t="s">
        <v>3022</v>
      </c>
      <c r="C282" s="338" t="s">
        <v>3097</v>
      </c>
      <c r="D282" s="77"/>
      <c r="E282" s="78"/>
      <c r="F282" s="74"/>
      <c r="G282" s="131">
        <v>6</v>
      </c>
      <c r="H282" s="81"/>
    </row>
    <row r="283" spans="1:8" ht="20.149999999999999" customHeight="1">
      <c r="A283" s="416"/>
      <c r="B283" s="339"/>
      <c r="C283" s="339"/>
      <c r="D283" s="77">
        <v>1</v>
      </c>
      <c r="E283" s="78" t="s">
        <v>1044</v>
      </c>
      <c r="F283" s="75"/>
      <c r="G283" s="80"/>
      <c r="H283" s="81" t="s">
        <v>2040</v>
      </c>
    </row>
    <row r="284" spans="1:8" ht="20.149999999999999" customHeight="1">
      <c r="A284" s="416"/>
      <c r="B284" s="339"/>
      <c r="C284" s="339"/>
      <c r="D284" s="77">
        <v>2</v>
      </c>
      <c r="E284" s="78" t="s">
        <v>1045</v>
      </c>
      <c r="F284" s="75"/>
      <c r="G284" s="80">
        <v>1</v>
      </c>
      <c r="H284" s="81">
        <v>16.666666666666664</v>
      </c>
    </row>
    <row r="285" spans="1:8" ht="20.149999999999999" customHeight="1">
      <c r="A285" s="416"/>
      <c r="B285" s="339"/>
      <c r="C285" s="339"/>
      <c r="D285" s="77">
        <v>3</v>
      </c>
      <c r="E285" s="78" t="s">
        <v>1046</v>
      </c>
      <c r="F285" s="75"/>
      <c r="G285" s="80">
        <v>5</v>
      </c>
      <c r="H285" s="81">
        <v>83.333333333333343</v>
      </c>
    </row>
    <row r="286" spans="1:8" ht="20.149999999999999" customHeight="1">
      <c r="A286" s="416"/>
      <c r="B286" s="339"/>
      <c r="C286" s="339"/>
      <c r="D286" s="77">
        <v>4</v>
      </c>
      <c r="E286" s="78" t="s">
        <v>2907</v>
      </c>
      <c r="F286" s="75"/>
      <c r="G286" s="80"/>
      <c r="H286" s="81" t="s">
        <v>2040</v>
      </c>
    </row>
    <row r="287" spans="1:8" ht="20.149999999999999" customHeight="1">
      <c r="A287" s="416"/>
      <c r="B287" s="339"/>
      <c r="C287" s="339"/>
      <c r="D287" s="77">
        <v>5</v>
      </c>
      <c r="E287" s="78" t="s">
        <v>2908</v>
      </c>
      <c r="F287" s="75"/>
      <c r="G287" s="80"/>
      <c r="H287" s="81" t="s">
        <v>2040</v>
      </c>
    </row>
    <row r="288" spans="1:8" ht="20.149999999999999" customHeight="1">
      <c r="A288" s="417"/>
      <c r="B288" s="340"/>
      <c r="C288" s="340"/>
      <c r="D288" s="77">
        <v>6</v>
      </c>
      <c r="E288" s="78" t="s">
        <v>410</v>
      </c>
      <c r="F288" s="76"/>
      <c r="G288" s="80"/>
      <c r="H288" s="81" t="s">
        <v>2040</v>
      </c>
    </row>
    <row r="289" spans="1:8" ht="20.149999999999999" customHeight="1">
      <c r="A289" s="415" t="s">
        <v>3023</v>
      </c>
      <c r="B289" s="338" t="s">
        <v>3024</v>
      </c>
      <c r="C289" s="338" t="s">
        <v>3097</v>
      </c>
      <c r="D289" s="77"/>
      <c r="E289" s="78"/>
      <c r="F289" s="431" t="s">
        <v>940</v>
      </c>
      <c r="G289" s="131">
        <v>6</v>
      </c>
      <c r="H289" s="81"/>
    </row>
    <row r="290" spans="1:8" ht="20.149999999999999" customHeight="1">
      <c r="A290" s="436"/>
      <c r="B290" s="413"/>
      <c r="C290" s="413"/>
      <c r="D290" s="77">
        <v>9999998</v>
      </c>
      <c r="E290" s="18" t="s">
        <v>589</v>
      </c>
      <c r="F290" s="432"/>
      <c r="G290" s="131"/>
      <c r="H290" s="81"/>
    </row>
    <row r="291" spans="1:8" ht="20.149999999999999" customHeight="1">
      <c r="A291" s="437"/>
      <c r="B291" s="414"/>
      <c r="C291" s="414"/>
      <c r="D291" s="77">
        <v>9999999</v>
      </c>
      <c r="E291" s="18" t="s">
        <v>621</v>
      </c>
      <c r="F291" s="433"/>
      <c r="G291" s="131"/>
      <c r="H291" s="81"/>
    </row>
    <row r="292" spans="1:8" ht="20.149999999999999" customHeight="1">
      <c r="A292" s="415" t="s">
        <v>3025</v>
      </c>
      <c r="B292" s="338" t="s">
        <v>3026</v>
      </c>
      <c r="C292" s="338" t="s">
        <v>3100</v>
      </c>
      <c r="D292" s="77"/>
      <c r="E292" s="78"/>
      <c r="F292" s="286" t="s">
        <v>16</v>
      </c>
      <c r="G292" s="131" t="s">
        <v>2040</v>
      </c>
      <c r="H292" s="81"/>
    </row>
    <row r="293" spans="1:8" ht="20.149999999999999" customHeight="1">
      <c r="A293" s="416"/>
      <c r="B293" s="339"/>
      <c r="C293" s="339"/>
      <c r="D293" s="77">
        <v>1</v>
      </c>
      <c r="E293" s="78" t="s">
        <v>2910</v>
      </c>
      <c r="F293" s="287"/>
      <c r="G293" s="80"/>
      <c r="H293" s="81" t="s">
        <v>2040</v>
      </c>
    </row>
    <row r="294" spans="1:8" ht="20.149999999999999" customHeight="1">
      <c r="A294" s="416"/>
      <c r="B294" s="339"/>
      <c r="C294" s="339"/>
      <c r="D294" s="77">
        <v>2</v>
      </c>
      <c r="E294" s="78" t="s">
        <v>2911</v>
      </c>
      <c r="F294" s="287"/>
      <c r="G294" s="80"/>
      <c r="H294" s="81" t="s">
        <v>2040</v>
      </c>
    </row>
    <row r="295" spans="1:8" ht="20.149999999999999" customHeight="1">
      <c r="A295" s="416"/>
      <c r="B295" s="339"/>
      <c r="C295" s="339"/>
      <c r="D295" s="77">
        <v>3</v>
      </c>
      <c r="E295" s="78" t="s">
        <v>2912</v>
      </c>
      <c r="F295" s="287"/>
      <c r="G295" s="80"/>
      <c r="H295" s="81" t="s">
        <v>2040</v>
      </c>
    </row>
    <row r="296" spans="1:8" ht="20.149999999999999" customHeight="1">
      <c r="A296" s="416"/>
      <c r="B296" s="339"/>
      <c r="C296" s="339"/>
      <c r="D296" s="77">
        <v>4</v>
      </c>
      <c r="E296" s="78" t="s">
        <v>2913</v>
      </c>
      <c r="F296" s="287"/>
      <c r="G296" s="80"/>
      <c r="H296" s="81" t="s">
        <v>2040</v>
      </c>
    </row>
    <row r="297" spans="1:8" ht="20.149999999999999" customHeight="1">
      <c r="A297" s="416"/>
      <c r="B297" s="339"/>
      <c r="C297" s="339"/>
      <c r="D297" s="77">
        <v>5</v>
      </c>
      <c r="E297" s="78" t="s">
        <v>2914</v>
      </c>
      <c r="F297" s="287"/>
      <c r="G297" s="80"/>
      <c r="H297" s="81" t="s">
        <v>2040</v>
      </c>
    </row>
    <row r="298" spans="1:8" ht="20.149999999999999" customHeight="1">
      <c r="A298" s="416"/>
      <c r="B298" s="339"/>
      <c r="C298" s="339"/>
      <c r="D298" s="77">
        <v>6</v>
      </c>
      <c r="E298" s="78" t="s">
        <v>2134</v>
      </c>
      <c r="F298" s="287"/>
      <c r="G298" s="80"/>
      <c r="H298" s="81" t="s">
        <v>2040</v>
      </c>
    </row>
    <row r="299" spans="1:8" ht="20.149999999999999" customHeight="1">
      <c r="A299" s="416"/>
      <c r="B299" s="339"/>
      <c r="C299" s="339"/>
      <c r="D299" s="77">
        <v>7</v>
      </c>
      <c r="E299" s="78" t="s">
        <v>2135</v>
      </c>
      <c r="F299" s="287"/>
      <c r="G299" s="80"/>
      <c r="H299" s="81" t="s">
        <v>2040</v>
      </c>
    </row>
    <row r="300" spans="1:8" ht="20.149999999999999" customHeight="1">
      <c r="A300" s="416"/>
      <c r="B300" s="339"/>
      <c r="C300" s="339"/>
      <c r="D300" s="77">
        <v>8</v>
      </c>
      <c r="E300" s="78" t="s">
        <v>724</v>
      </c>
      <c r="F300" s="287"/>
      <c r="G300" s="80"/>
      <c r="H300" s="81" t="s">
        <v>2040</v>
      </c>
    </row>
    <row r="301" spans="1:8" ht="20.149999999999999" customHeight="1">
      <c r="A301" s="416"/>
      <c r="B301" s="339"/>
      <c r="C301" s="339"/>
      <c r="D301" s="17">
        <v>98</v>
      </c>
      <c r="E301" s="18" t="s">
        <v>589</v>
      </c>
      <c r="F301" s="287"/>
      <c r="G301" s="80"/>
      <c r="H301" s="81" t="s">
        <v>2040</v>
      </c>
    </row>
    <row r="302" spans="1:8" ht="20.149999999999999" customHeight="1">
      <c r="A302" s="417"/>
      <c r="B302" s="340"/>
      <c r="C302" s="340"/>
      <c r="D302" s="17">
        <v>99</v>
      </c>
      <c r="E302" s="18" t="s">
        <v>621</v>
      </c>
      <c r="F302" s="288"/>
      <c r="G302" s="80"/>
      <c r="H302" s="81" t="s">
        <v>2040</v>
      </c>
    </row>
    <row r="303" spans="1:8" ht="20.149999999999999" customHeight="1">
      <c r="A303" s="415" t="s">
        <v>3027</v>
      </c>
      <c r="B303" s="338" t="s">
        <v>3028</v>
      </c>
      <c r="C303" s="338" t="s">
        <v>3096</v>
      </c>
      <c r="D303" s="77"/>
      <c r="E303" s="78"/>
      <c r="F303" s="74"/>
      <c r="G303" s="131">
        <v>6</v>
      </c>
      <c r="H303" s="81"/>
    </row>
    <row r="304" spans="1:8" ht="20.149999999999999" customHeight="1">
      <c r="A304" s="416"/>
      <c r="B304" s="339"/>
      <c r="C304" s="339"/>
      <c r="D304" s="77">
        <v>1</v>
      </c>
      <c r="E304" s="78" t="s">
        <v>1186</v>
      </c>
      <c r="F304" s="75"/>
      <c r="G304" s="80">
        <v>2</v>
      </c>
      <c r="H304" s="81">
        <v>33.333333333333329</v>
      </c>
    </row>
    <row r="305" spans="1:8" ht="20.149999999999999" customHeight="1">
      <c r="A305" s="416"/>
      <c r="B305" s="339"/>
      <c r="C305" s="339"/>
      <c r="D305" s="77">
        <v>2</v>
      </c>
      <c r="E305" s="78" t="s">
        <v>1187</v>
      </c>
      <c r="F305" s="75"/>
      <c r="G305" s="80">
        <v>3</v>
      </c>
      <c r="H305" s="81">
        <v>50</v>
      </c>
    </row>
    <row r="306" spans="1:8" ht="20.149999999999999" customHeight="1">
      <c r="A306" s="416"/>
      <c r="B306" s="339"/>
      <c r="C306" s="339"/>
      <c r="D306" s="77">
        <v>3</v>
      </c>
      <c r="E306" s="78" t="s">
        <v>1188</v>
      </c>
      <c r="F306" s="75"/>
      <c r="G306" s="80">
        <v>1</v>
      </c>
      <c r="H306" s="81">
        <v>16.666666666666664</v>
      </c>
    </row>
    <row r="307" spans="1:8" ht="20.149999999999999" customHeight="1">
      <c r="A307" s="416"/>
      <c r="B307" s="339"/>
      <c r="C307" s="339"/>
      <c r="D307" s="77">
        <v>4</v>
      </c>
      <c r="E307" s="78" t="s">
        <v>1189</v>
      </c>
      <c r="F307" s="75"/>
      <c r="G307" s="80"/>
      <c r="H307" s="81" t="s">
        <v>2040</v>
      </c>
    </row>
    <row r="308" spans="1:8" ht="20.149999999999999" customHeight="1">
      <c r="A308" s="416"/>
      <c r="B308" s="339"/>
      <c r="C308" s="339"/>
      <c r="D308" s="77">
        <v>5</v>
      </c>
      <c r="E308" s="78" t="s">
        <v>1190</v>
      </c>
      <c r="F308" s="75"/>
      <c r="G308" s="80"/>
      <c r="H308" s="81" t="s">
        <v>2040</v>
      </c>
    </row>
    <row r="309" spans="1:8" ht="20.149999999999999" customHeight="1">
      <c r="A309" s="416"/>
      <c r="B309" s="339"/>
      <c r="C309" s="339"/>
      <c r="D309" s="77">
        <v>6</v>
      </c>
      <c r="E309" s="78" t="s">
        <v>1191</v>
      </c>
      <c r="F309" s="75"/>
      <c r="G309" s="80"/>
      <c r="H309" s="81" t="s">
        <v>2040</v>
      </c>
    </row>
    <row r="310" spans="1:8" ht="20.149999999999999" customHeight="1">
      <c r="A310" s="416"/>
      <c r="B310" s="339"/>
      <c r="C310" s="339"/>
      <c r="D310" s="77">
        <v>7</v>
      </c>
      <c r="E310" s="78" t="s">
        <v>1192</v>
      </c>
      <c r="F310" s="75"/>
      <c r="G310" s="80"/>
      <c r="H310" s="81" t="s">
        <v>2040</v>
      </c>
    </row>
    <row r="311" spans="1:8" ht="20.149999999999999" customHeight="1">
      <c r="A311" s="417"/>
      <c r="B311" s="340"/>
      <c r="C311" s="340"/>
      <c r="D311" s="77">
        <v>8</v>
      </c>
      <c r="E311" s="78" t="s">
        <v>1193</v>
      </c>
      <c r="F311" s="76"/>
      <c r="G311" s="80"/>
      <c r="H311" s="81" t="s">
        <v>2040</v>
      </c>
    </row>
    <row r="312" spans="1:8" ht="20.149999999999999" customHeight="1">
      <c r="A312" s="415" t="s">
        <v>3029</v>
      </c>
      <c r="B312" s="338" t="s">
        <v>3030</v>
      </c>
      <c r="C312" s="338" t="s">
        <v>3097</v>
      </c>
      <c r="D312" s="77"/>
      <c r="E312" s="78"/>
      <c r="F312" s="74"/>
      <c r="G312" s="131">
        <v>6</v>
      </c>
      <c r="H312" s="81"/>
    </row>
    <row r="313" spans="1:8" ht="20.149999999999999" customHeight="1">
      <c r="A313" s="416"/>
      <c r="B313" s="339"/>
      <c r="C313" s="413"/>
      <c r="D313" s="77">
        <v>1</v>
      </c>
      <c r="E313" s="78" t="s">
        <v>1092</v>
      </c>
      <c r="F313" s="75"/>
      <c r="G313" s="80">
        <v>5</v>
      </c>
      <c r="H313" s="81">
        <v>83.333333333333343</v>
      </c>
    </row>
    <row r="314" spans="1:8" ht="20.149999999999999" customHeight="1">
      <c r="A314" s="417"/>
      <c r="B314" s="340"/>
      <c r="C314" s="414"/>
      <c r="D314" s="77">
        <v>2</v>
      </c>
      <c r="E314" s="78" t="s">
        <v>1093</v>
      </c>
      <c r="F314" s="76"/>
      <c r="G314" s="80">
        <v>1</v>
      </c>
      <c r="H314" s="81">
        <v>16.666666666666664</v>
      </c>
    </row>
    <row r="315" spans="1:8" ht="20.149999999999999" customHeight="1">
      <c r="A315" s="82" t="s">
        <v>3031</v>
      </c>
      <c r="B315" s="78" t="s">
        <v>3032</v>
      </c>
      <c r="C315" s="78" t="s">
        <v>3097</v>
      </c>
      <c r="D315" s="77"/>
      <c r="E315" s="78"/>
      <c r="F315" s="77"/>
      <c r="G315" s="131">
        <v>6</v>
      </c>
      <c r="H315" s="81"/>
    </row>
    <row r="316" spans="1:8" ht="20.149999999999999" customHeight="1">
      <c r="A316" s="82" t="s">
        <v>3033</v>
      </c>
      <c r="B316" s="78" t="s">
        <v>3034</v>
      </c>
      <c r="C316" s="78" t="s">
        <v>3096</v>
      </c>
      <c r="D316" s="77"/>
      <c r="E316" s="78"/>
      <c r="F316" s="77"/>
      <c r="G316" s="131">
        <v>6</v>
      </c>
      <c r="H316" s="81"/>
    </row>
    <row r="317" spans="1:8" ht="20.149999999999999" customHeight="1">
      <c r="A317" s="82" t="s">
        <v>3035</v>
      </c>
      <c r="B317" s="78" t="s">
        <v>3036</v>
      </c>
      <c r="C317" s="78" t="s">
        <v>3096</v>
      </c>
      <c r="D317" s="77"/>
      <c r="E317" s="78"/>
      <c r="F317" s="77"/>
      <c r="G317" s="131">
        <v>6</v>
      </c>
      <c r="H317" s="81"/>
    </row>
    <row r="318" spans="1:8" ht="20.149999999999999" customHeight="1">
      <c r="A318" s="415" t="s">
        <v>3037</v>
      </c>
      <c r="B318" s="338" t="s">
        <v>3038</v>
      </c>
      <c r="C318" s="338" t="s">
        <v>3096</v>
      </c>
      <c r="D318" s="77"/>
      <c r="E318" s="78"/>
      <c r="F318" s="74"/>
      <c r="G318" s="131">
        <v>6</v>
      </c>
      <c r="H318" s="81"/>
    </row>
    <row r="319" spans="1:8" ht="20.149999999999999" customHeight="1">
      <c r="A319" s="416"/>
      <c r="B319" s="339"/>
      <c r="C319" s="339"/>
      <c r="D319" s="77">
        <v>1</v>
      </c>
      <c r="E319" s="78" t="s">
        <v>2927</v>
      </c>
      <c r="F319" s="75"/>
      <c r="G319" s="80"/>
      <c r="H319" s="81" t="s">
        <v>2040</v>
      </c>
    </row>
    <row r="320" spans="1:8" ht="20.149999999999999" customHeight="1">
      <c r="A320" s="416"/>
      <c r="B320" s="339"/>
      <c r="C320" s="339"/>
      <c r="D320" s="77">
        <v>2</v>
      </c>
      <c r="E320" s="78" t="s">
        <v>2928</v>
      </c>
      <c r="F320" s="75"/>
      <c r="G320" s="80">
        <v>1</v>
      </c>
      <c r="H320" s="81">
        <v>16.666666666666664</v>
      </c>
    </row>
    <row r="321" spans="1:8" ht="20.149999999999999" customHeight="1">
      <c r="A321" s="417"/>
      <c r="B321" s="340"/>
      <c r="C321" s="340"/>
      <c r="D321" s="77">
        <v>3</v>
      </c>
      <c r="E321" s="78" t="s">
        <v>2929</v>
      </c>
      <c r="F321" s="76"/>
      <c r="G321" s="80">
        <v>5</v>
      </c>
      <c r="H321" s="81">
        <v>83.333333333333343</v>
      </c>
    </row>
    <row r="322" spans="1:8" ht="20.149999999999999" customHeight="1">
      <c r="A322" s="415" t="s">
        <v>3039</v>
      </c>
      <c r="B322" s="338" t="s">
        <v>3040</v>
      </c>
      <c r="C322" s="338" t="s">
        <v>3097</v>
      </c>
      <c r="D322" s="77"/>
      <c r="E322" s="78"/>
      <c r="F322" s="74"/>
      <c r="G322" s="131">
        <v>6</v>
      </c>
      <c r="H322" s="81"/>
    </row>
    <row r="323" spans="1:8" ht="20.149999999999999" customHeight="1">
      <c r="A323" s="416"/>
      <c r="B323" s="339"/>
      <c r="C323" s="413"/>
      <c r="D323" s="77">
        <v>1</v>
      </c>
      <c r="E323" s="78" t="s">
        <v>810</v>
      </c>
      <c r="F323" s="75"/>
      <c r="G323" s="80">
        <v>2</v>
      </c>
      <c r="H323" s="81">
        <v>33.333333333333329</v>
      </c>
    </row>
    <row r="324" spans="1:8" ht="20.149999999999999" customHeight="1">
      <c r="A324" s="417"/>
      <c r="B324" s="340"/>
      <c r="C324" s="414"/>
      <c r="D324" s="77">
        <v>2</v>
      </c>
      <c r="E324" s="78" t="s">
        <v>811</v>
      </c>
      <c r="F324" s="76"/>
      <c r="G324" s="80">
        <v>4</v>
      </c>
      <c r="H324" s="81">
        <v>66.666666666666657</v>
      </c>
    </row>
    <row r="325" spans="1:8" ht="20.149999999999999" customHeight="1">
      <c r="A325" s="415" t="s">
        <v>3041</v>
      </c>
      <c r="B325" s="338" t="s">
        <v>3042</v>
      </c>
      <c r="C325" s="338" t="s">
        <v>3097</v>
      </c>
      <c r="D325" s="77"/>
      <c r="E325" s="78"/>
      <c r="F325" s="74"/>
      <c r="G325" s="131">
        <v>6</v>
      </c>
      <c r="H325" s="81"/>
    </row>
    <row r="326" spans="1:8" ht="20.149999999999999" customHeight="1">
      <c r="A326" s="416"/>
      <c r="B326" s="339"/>
      <c r="C326" s="413"/>
      <c r="D326" s="77">
        <v>1</v>
      </c>
      <c r="E326" s="78" t="s">
        <v>810</v>
      </c>
      <c r="F326" s="75"/>
      <c r="G326" s="80">
        <v>2</v>
      </c>
      <c r="H326" s="81">
        <v>33.333333333333329</v>
      </c>
    </row>
    <row r="327" spans="1:8" ht="20.149999999999999" customHeight="1">
      <c r="A327" s="417"/>
      <c r="B327" s="340"/>
      <c r="C327" s="414"/>
      <c r="D327" s="77">
        <v>2</v>
      </c>
      <c r="E327" s="78" t="s">
        <v>811</v>
      </c>
      <c r="F327" s="76"/>
      <c r="G327" s="80">
        <v>4</v>
      </c>
      <c r="H327" s="81">
        <v>66.666666666666657</v>
      </c>
    </row>
    <row r="328" spans="1:8" ht="20.149999999999999" customHeight="1">
      <c r="A328" s="415" t="s">
        <v>3043</v>
      </c>
      <c r="B328" s="338" t="s">
        <v>3044</v>
      </c>
      <c r="C328" s="338" t="s">
        <v>3097</v>
      </c>
      <c r="D328" s="77"/>
      <c r="E328" s="78"/>
      <c r="F328" s="74"/>
      <c r="G328" s="131">
        <v>6</v>
      </c>
      <c r="H328" s="81"/>
    </row>
    <row r="329" spans="1:8" ht="20.149999999999999" customHeight="1">
      <c r="A329" s="416"/>
      <c r="B329" s="339"/>
      <c r="C329" s="413"/>
      <c r="D329" s="77">
        <v>1</v>
      </c>
      <c r="E329" s="78" t="s">
        <v>810</v>
      </c>
      <c r="F329" s="75"/>
      <c r="G329" s="80">
        <v>3</v>
      </c>
      <c r="H329" s="81">
        <v>50</v>
      </c>
    </row>
    <row r="330" spans="1:8" ht="20.149999999999999" customHeight="1">
      <c r="A330" s="417"/>
      <c r="B330" s="340"/>
      <c r="C330" s="414"/>
      <c r="D330" s="77">
        <v>2</v>
      </c>
      <c r="E330" s="78" t="s">
        <v>811</v>
      </c>
      <c r="F330" s="76"/>
      <c r="G330" s="80">
        <v>3</v>
      </c>
      <c r="H330" s="81">
        <v>50</v>
      </c>
    </row>
    <row r="331" spans="1:8" ht="20.149999999999999" customHeight="1">
      <c r="A331" s="415" t="s">
        <v>3101</v>
      </c>
      <c r="B331" s="338" t="s">
        <v>3045</v>
      </c>
      <c r="C331" s="338" t="s">
        <v>3096</v>
      </c>
      <c r="D331" s="77"/>
      <c r="E331" s="78"/>
      <c r="F331" s="74"/>
      <c r="G331" s="131">
        <v>6</v>
      </c>
      <c r="H331" s="81"/>
    </row>
    <row r="332" spans="1:8" ht="20.149999999999999" customHeight="1">
      <c r="A332" s="416"/>
      <c r="B332" s="339"/>
      <c r="C332" s="339"/>
      <c r="D332" s="77">
        <v>1</v>
      </c>
      <c r="E332" s="78" t="s">
        <v>1648</v>
      </c>
      <c r="F332" s="75"/>
      <c r="G332" s="80"/>
      <c r="H332" s="81" t="s">
        <v>2040</v>
      </c>
    </row>
    <row r="333" spans="1:8" ht="20.149999999999999" customHeight="1">
      <c r="A333" s="416"/>
      <c r="B333" s="339"/>
      <c r="C333" s="339"/>
      <c r="D333" s="77">
        <v>2</v>
      </c>
      <c r="E333" s="78" t="s">
        <v>1649</v>
      </c>
      <c r="F333" s="75"/>
      <c r="G333" s="80">
        <v>1</v>
      </c>
      <c r="H333" s="81">
        <v>16.666666666666664</v>
      </c>
    </row>
    <row r="334" spans="1:8" ht="20.149999999999999" customHeight="1">
      <c r="A334" s="416"/>
      <c r="B334" s="339"/>
      <c r="C334" s="339"/>
      <c r="D334" s="77">
        <v>3</v>
      </c>
      <c r="E334" s="78" t="s">
        <v>1971</v>
      </c>
      <c r="F334" s="75"/>
      <c r="G334" s="80"/>
      <c r="H334" s="81" t="s">
        <v>2040</v>
      </c>
    </row>
    <row r="335" spans="1:8" ht="20.149999999999999" customHeight="1">
      <c r="A335" s="416"/>
      <c r="B335" s="339"/>
      <c r="C335" s="339"/>
      <c r="D335" s="77">
        <v>4</v>
      </c>
      <c r="E335" s="78" t="s">
        <v>1651</v>
      </c>
      <c r="F335" s="75"/>
      <c r="G335" s="80"/>
      <c r="H335" s="81" t="s">
        <v>2040</v>
      </c>
    </row>
    <row r="336" spans="1:8" ht="20.149999999999999" customHeight="1">
      <c r="A336" s="416"/>
      <c r="B336" s="339"/>
      <c r="C336" s="339"/>
      <c r="D336" s="77">
        <v>5</v>
      </c>
      <c r="E336" s="78" t="s">
        <v>1652</v>
      </c>
      <c r="F336" s="75"/>
      <c r="G336" s="80"/>
      <c r="H336" s="81" t="s">
        <v>2040</v>
      </c>
    </row>
    <row r="337" spans="1:8" ht="20.149999999999999" customHeight="1">
      <c r="A337" s="416"/>
      <c r="B337" s="339"/>
      <c r="C337" s="339"/>
      <c r="D337" s="77">
        <v>6</v>
      </c>
      <c r="E337" s="78" t="s">
        <v>1653</v>
      </c>
      <c r="F337" s="75"/>
      <c r="G337" s="80">
        <v>5</v>
      </c>
      <c r="H337" s="81">
        <v>83.333333333333343</v>
      </c>
    </row>
    <row r="338" spans="1:8" ht="20.149999999999999" customHeight="1">
      <c r="A338" s="416"/>
      <c r="B338" s="339"/>
      <c r="C338" s="339"/>
      <c r="D338" s="77">
        <v>7</v>
      </c>
      <c r="E338" s="78" t="s">
        <v>2875</v>
      </c>
      <c r="F338" s="75"/>
      <c r="G338" s="80"/>
      <c r="H338" s="81" t="s">
        <v>2040</v>
      </c>
    </row>
    <row r="339" spans="1:8" ht="20.149999999999999" customHeight="1">
      <c r="A339" s="416"/>
      <c r="B339" s="339"/>
      <c r="C339" s="339"/>
      <c r="D339" s="77">
        <v>8</v>
      </c>
      <c r="E339" s="78" t="s">
        <v>1655</v>
      </c>
      <c r="F339" s="75"/>
      <c r="G339" s="80"/>
      <c r="H339" s="81" t="s">
        <v>2040</v>
      </c>
    </row>
    <row r="340" spans="1:8" ht="20.149999999999999" customHeight="1">
      <c r="A340" s="416"/>
      <c r="B340" s="339"/>
      <c r="C340" s="339"/>
      <c r="D340" s="77">
        <v>9</v>
      </c>
      <c r="E340" s="78" t="s">
        <v>1656</v>
      </c>
      <c r="F340" s="75"/>
      <c r="G340" s="80"/>
      <c r="H340" s="81" t="s">
        <v>2040</v>
      </c>
    </row>
    <row r="341" spans="1:8" ht="20.149999999999999" customHeight="1">
      <c r="A341" s="416"/>
      <c r="B341" s="339"/>
      <c r="C341" s="339"/>
      <c r="D341" s="77">
        <v>10</v>
      </c>
      <c r="E341" s="78" t="s">
        <v>1657</v>
      </c>
      <c r="F341" s="75"/>
      <c r="G341" s="80"/>
      <c r="H341" s="81" t="s">
        <v>2040</v>
      </c>
    </row>
    <row r="342" spans="1:8" ht="20.149999999999999" customHeight="1">
      <c r="A342" s="416"/>
      <c r="B342" s="339"/>
      <c r="C342" s="339"/>
      <c r="D342" s="77">
        <v>11</v>
      </c>
      <c r="E342" s="78" t="s">
        <v>1658</v>
      </c>
      <c r="F342" s="75"/>
      <c r="G342" s="80"/>
      <c r="H342" s="81" t="s">
        <v>2040</v>
      </c>
    </row>
    <row r="343" spans="1:8" ht="20.149999999999999" customHeight="1">
      <c r="A343" s="416"/>
      <c r="B343" s="339"/>
      <c r="C343" s="339"/>
      <c r="D343" s="77">
        <v>12</v>
      </c>
      <c r="E343" s="78" t="s">
        <v>1659</v>
      </c>
      <c r="F343" s="75"/>
      <c r="G343" s="80"/>
      <c r="H343" s="81" t="s">
        <v>2040</v>
      </c>
    </row>
    <row r="344" spans="1:8" ht="20.149999999999999" customHeight="1">
      <c r="A344" s="416"/>
      <c r="B344" s="339"/>
      <c r="C344" s="339"/>
      <c r="D344" s="77">
        <v>13</v>
      </c>
      <c r="E344" s="78" t="s">
        <v>1660</v>
      </c>
      <c r="F344" s="75"/>
      <c r="G344" s="80"/>
      <c r="H344" s="81" t="s">
        <v>2040</v>
      </c>
    </row>
    <row r="345" spans="1:8" ht="20.149999999999999" customHeight="1">
      <c r="A345" s="416"/>
      <c r="B345" s="339"/>
      <c r="C345" s="339"/>
      <c r="D345" s="77">
        <v>14</v>
      </c>
      <c r="E345" s="78" t="s">
        <v>1661</v>
      </c>
      <c r="F345" s="75"/>
      <c r="G345" s="80"/>
      <c r="H345" s="81" t="s">
        <v>2040</v>
      </c>
    </row>
    <row r="346" spans="1:8" ht="20.149999999999999" customHeight="1">
      <c r="A346" s="416"/>
      <c r="B346" s="339"/>
      <c r="C346" s="339"/>
      <c r="D346" s="77">
        <v>15</v>
      </c>
      <c r="E346" s="78" t="s">
        <v>1662</v>
      </c>
      <c r="F346" s="75"/>
      <c r="G346" s="80"/>
      <c r="H346" s="81" t="s">
        <v>2040</v>
      </c>
    </row>
    <row r="347" spans="1:8" ht="20.149999999999999" customHeight="1">
      <c r="A347" s="417"/>
      <c r="B347" s="340"/>
      <c r="C347" s="340"/>
      <c r="D347" s="77">
        <v>16</v>
      </c>
      <c r="E347" s="78" t="s">
        <v>326</v>
      </c>
      <c r="F347" s="76"/>
      <c r="G347" s="80"/>
      <c r="H347" s="81" t="s">
        <v>2040</v>
      </c>
    </row>
    <row r="348" spans="1:8" ht="20.149999999999999" customHeight="1">
      <c r="A348" s="82" t="s">
        <v>3060</v>
      </c>
      <c r="B348" s="78" t="s">
        <v>3046</v>
      </c>
      <c r="C348" s="78" t="s">
        <v>3102</v>
      </c>
      <c r="D348" s="77"/>
      <c r="E348" s="78"/>
      <c r="F348" s="77"/>
      <c r="G348" s="131" t="s">
        <v>2040</v>
      </c>
      <c r="H348" s="81"/>
    </row>
    <row r="349" spans="1:8" ht="20.149999999999999" customHeight="1">
      <c r="A349" s="415" t="s">
        <v>3047</v>
      </c>
      <c r="B349" s="338" t="s">
        <v>3048</v>
      </c>
      <c r="C349" s="338" t="s">
        <v>3103</v>
      </c>
      <c r="D349" s="77"/>
      <c r="E349" s="78"/>
      <c r="F349" s="74"/>
      <c r="G349" s="131">
        <v>6</v>
      </c>
      <c r="H349" s="81"/>
    </row>
    <row r="350" spans="1:8" ht="20.149999999999999" customHeight="1">
      <c r="A350" s="416"/>
      <c r="B350" s="339"/>
      <c r="C350" s="339"/>
      <c r="D350" s="77">
        <v>1</v>
      </c>
      <c r="E350" s="78" t="s">
        <v>438</v>
      </c>
      <c r="F350" s="75"/>
      <c r="G350" s="80">
        <v>1</v>
      </c>
      <c r="H350" s="81">
        <v>16.666666666666664</v>
      </c>
    </row>
    <row r="351" spans="1:8" ht="20.149999999999999" customHeight="1" thickBot="1">
      <c r="A351" s="434"/>
      <c r="B351" s="435"/>
      <c r="C351" s="435"/>
      <c r="D351" s="84">
        <v>2</v>
      </c>
      <c r="E351" s="85" t="s">
        <v>439</v>
      </c>
      <c r="F351" s="86"/>
      <c r="G351" s="87">
        <v>5</v>
      </c>
      <c r="H351" s="88">
        <v>83.333333333333343</v>
      </c>
    </row>
  </sheetData>
  <mergeCells count="183">
    <mergeCell ref="C318:C321"/>
    <mergeCell ref="C322:C324"/>
    <mergeCell ref="C325:C327"/>
    <mergeCell ref="C328:C330"/>
    <mergeCell ref="C331:C347"/>
    <mergeCell ref="C349:C351"/>
    <mergeCell ref="F6:F8"/>
    <mergeCell ref="F9:F15"/>
    <mergeCell ref="A6:A8"/>
    <mergeCell ref="B6:B8"/>
    <mergeCell ref="C6:C8"/>
    <mergeCell ref="F42:F44"/>
    <mergeCell ref="F45:F51"/>
    <mergeCell ref="A42:A44"/>
    <mergeCell ref="B42:B44"/>
    <mergeCell ref="C42:C44"/>
    <mergeCell ref="F56:F58"/>
    <mergeCell ref="F59:F65"/>
    <mergeCell ref="A56:A58"/>
    <mergeCell ref="B56:B58"/>
    <mergeCell ref="C56:C58"/>
    <mergeCell ref="A59:A65"/>
    <mergeCell ref="B59:B65"/>
    <mergeCell ref="A147:A149"/>
    <mergeCell ref="C228:C244"/>
    <mergeCell ref="C246:C248"/>
    <mergeCell ref="C253:C259"/>
    <mergeCell ref="C260:C262"/>
    <mergeCell ref="C267:C273"/>
    <mergeCell ref="C282:C288"/>
    <mergeCell ref="C292:C302"/>
    <mergeCell ref="C303:C311"/>
    <mergeCell ref="C312:C314"/>
    <mergeCell ref="C250:C252"/>
    <mergeCell ref="C264:C266"/>
    <mergeCell ref="C289:C291"/>
    <mergeCell ref="C164:C170"/>
    <mergeCell ref="C179:C185"/>
    <mergeCell ref="C189:C199"/>
    <mergeCell ref="C200:C208"/>
    <mergeCell ref="C209:C211"/>
    <mergeCell ref="C215:C218"/>
    <mergeCell ref="C219:C221"/>
    <mergeCell ref="C222:C224"/>
    <mergeCell ref="C225:C227"/>
    <mergeCell ref="C186:C188"/>
    <mergeCell ref="A349:A351"/>
    <mergeCell ref="B349:B351"/>
    <mergeCell ref="B147:B149"/>
    <mergeCell ref="C147:C149"/>
    <mergeCell ref="A161:A163"/>
    <mergeCell ref="B161:B163"/>
    <mergeCell ref="C161:C163"/>
    <mergeCell ref="A186:A188"/>
    <mergeCell ref="B186:B188"/>
    <mergeCell ref="A250:A252"/>
    <mergeCell ref="B250:B252"/>
    <mergeCell ref="B264:B266"/>
    <mergeCell ref="A264:A266"/>
    <mergeCell ref="A289:A291"/>
    <mergeCell ref="B289:B291"/>
    <mergeCell ref="A325:A327"/>
    <mergeCell ref="B325:B327"/>
    <mergeCell ref="A328:A330"/>
    <mergeCell ref="B328:B330"/>
    <mergeCell ref="A260:A262"/>
    <mergeCell ref="B260:B262"/>
    <mergeCell ref="A267:A273"/>
    <mergeCell ref="B267:B273"/>
    <mergeCell ref="A225:A227"/>
    <mergeCell ref="F186:F188"/>
    <mergeCell ref="F189:F199"/>
    <mergeCell ref="F250:F252"/>
    <mergeCell ref="F253:F259"/>
    <mergeCell ref="F264:F266"/>
    <mergeCell ref="F267:F273"/>
    <mergeCell ref="F289:F291"/>
    <mergeCell ref="F292:F302"/>
    <mergeCell ref="A331:A347"/>
    <mergeCell ref="B331:B347"/>
    <mergeCell ref="A312:A314"/>
    <mergeCell ref="B312:B314"/>
    <mergeCell ref="A318:A321"/>
    <mergeCell ref="B318:B321"/>
    <mergeCell ref="A322:A324"/>
    <mergeCell ref="B322:B324"/>
    <mergeCell ref="A282:A288"/>
    <mergeCell ref="B282:B288"/>
    <mergeCell ref="A292:A302"/>
    <mergeCell ref="B292:B302"/>
    <mergeCell ref="A303:A311"/>
    <mergeCell ref="B303:B311"/>
    <mergeCell ref="A253:A259"/>
    <mergeCell ref="B253:B259"/>
    <mergeCell ref="B225:B227"/>
    <mergeCell ref="A228:A244"/>
    <mergeCell ref="B228:B244"/>
    <mergeCell ref="A246:A248"/>
    <mergeCell ref="B246:B248"/>
    <mergeCell ref="A215:A218"/>
    <mergeCell ref="B215:B218"/>
    <mergeCell ref="A219:A221"/>
    <mergeCell ref="B219:B221"/>
    <mergeCell ref="A222:A224"/>
    <mergeCell ref="B222:B224"/>
    <mergeCell ref="A189:A199"/>
    <mergeCell ref="B189:B199"/>
    <mergeCell ref="A200:A208"/>
    <mergeCell ref="B200:B208"/>
    <mergeCell ref="A209:A211"/>
    <mergeCell ref="B209:B211"/>
    <mergeCell ref="A157:A159"/>
    <mergeCell ref="B157:B159"/>
    <mergeCell ref="A164:A170"/>
    <mergeCell ref="B164:B170"/>
    <mergeCell ref="A179:A185"/>
    <mergeCell ref="B179:B185"/>
    <mergeCell ref="B143:B145"/>
    <mergeCell ref="A150:A156"/>
    <mergeCell ref="B150:B156"/>
    <mergeCell ref="A116:A118"/>
    <mergeCell ref="B116:B118"/>
    <mergeCell ref="A119:A121"/>
    <mergeCell ref="B119:B121"/>
    <mergeCell ref="A122:A124"/>
    <mergeCell ref="B122:B124"/>
    <mergeCell ref="C143:C145"/>
    <mergeCell ref="A68:A70"/>
    <mergeCell ref="B68:B70"/>
    <mergeCell ref="A76:A82"/>
    <mergeCell ref="B76:B82"/>
    <mergeCell ref="A86:A96"/>
    <mergeCell ref="B86:B96"/>
    <mergeCell ref="C68:C70"/>
    <mergeCell ref="C76:C82"/>
    <mergeCell ref="C86:C96"/>
    <mergeCell ref="C97:C105"/>
    <mergeCell ref="C106:C108"/>
    <mergeCell ref="A97:A105"/>
    <mergeCell ref="B97:B105"/>
    <mergeCell ref="A106:A108"/>
    <mergeCell ref="B106:B108"/>
    <mergeCell ref="A112:A115"/>
    <mergeCell ref="B112:B115"/>
    <mergeCell ref="C112:C115"/>
    <mergeCell ref="C116:C118"/>
    <mergeCell ref="C119:C121"/>
    <mergeCell ref="A125:A141"/>
    <mergeCell ref="B125:B141"/>
    <mergeCell ref="A143:A145"/>
    <mergeCell ref="C83:C85"/>
    <mergeCell ref="A45:A51"/>
    <mergeCell ref="B45:B51"/>
    <mergeCell ref="A52:A54"/>
    <mergeCell ref="B52:B54"/>
    <mergeCell ref="C45:C51"/>
    <mergeCell ref="C52:C54"/>
    <mergeCell ref="C122:C124"/>
    <mergeCell ref="C125:C141"/>
    <mergeCell ref="C157:C159"/>
    <mergeCell ref="A2:A4"/>
    <mergeCell ref="B2:B4"/>
    <mergeCell ref="A9:A15"/>
    <mergeCell ref="B9:B15"/>
    <mergeCell ref="C2:C4"/>
    <mergeCell ref="C9:C15"/>
    <mergeCell ref="C150:C156"/>
    <mergeCell ref="F147:F149"/>
    <mergeCell ref="F150:F156"/>
    <mergeCell ref="F86:F96"/>
    <mergeCell ref="F83:F85"/>
    <mergeCell ref="A16:A32"/>
    <mergeCell ref="B16:B32"/>
    <mergeCell ref="A34:A36"/>
    <mergeCell ref="B34:B36"/>
    <mergeCell ref="A37:A39"/>
    <mergeCell ref="B37:B39"/>
    <mergeCell ref="C16:C32"/>
    <mergeCell ref="C34:C36"/>
    <mergeCell ref="C37:C39"/>
    <mergeCell ref="C59:C65"/>
    <mergeCell ref="A83:A85"/>
    <mergeCell ref="B83:B85"/>
  </mergeCells>
  <phoneticPr fontId="5" type="noConversion"/>
  <pageMargins left="0.25" right="0.25" top="0.75" bottom="0.75" header="0.3" footer="0.3"/>
  <pageSetup paperSize="9" scale="7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theme="8"/>
    <pageSetUpPr fitToPage="1"/>
  </sheetPr>
  <dimension ref="A1:M1348"/>
  <sheetViews>
    <sheetView showGridLines="0" zoomScaleNormal="100" workbookViewId="0">
      <pane ySplit="1" topLeftCell="A1325" activePane="bottomLeft" state="frozen"/>
      <selection sqref="A1:XFD1"/>
      <selection pane="bottomLeft" activeCell="A1322" sqref="A1322:A1336"/>
    </sheetView>
  </sheetViews>
  <sheetFormatPr defaultRowHeight="20.149999999999999" customHeight="1"/>
  <cols>
    <col min="1" max="1" width="16.08203125" style="26" bestFit="1" customWidth="1"/>
    <col min="2" max="2" width="56.58203125" style="26" bestFit="1" customWidth="1"/>
    <col min="3" max="3" width="16.5" style="26" customWidth="1"/>
    <col min="4" max="4" width="7.33203125" style="20" customWidth="1"/>
    <col min="5" max="5" width="53.75" style="19" customWidth="1"/>
    <col min="6" max="6" width="10" style="20" customWidth="1"/>
    <col min="7" max="8" width="9" style="24"/>
  </cols>
  <sheetData>
    <row r="1" spans="1:8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52" t="s">
        <v>417</v>
      </c>
    </row>
    <row r="2" spans="1:8" ht="20.149999999999999" customHeight="1">
      <c r="A2" s="415" t="s">
        <v>3105</v>
      </c>
      <c r="B2" s="338" t="s">
        <v>3106</v>
      </c>
      <c r="C2" s="338" t="s">
        <v>188</v>
      </c>
      <c r="D2" s="77"/>
      <c r="E2" s="78"/>
      <c r="F2" s="438"/>
      <c r="G2" s="131">
        <v>3691</v>
      </c>
      <c r="H2" s="81"/>
    </row>
    <row r="3" spans="1:8" ht="20.149999999999999" customHeight="1">
      <c r="A3" s="416"/>
      <c r="B3" s="339"/>
      <c r="C3" s="339"/>
      <c r="D3" s="77">
        <v>1</v>
      </c>
      <c r="E3" s="78" t="s">
        <v>3107</v>
      </c>
      <c r="F3" s="439"/>
      <c r="G3" s="80">
        <v>357</v>
      </c>
      <c r="H3" s="81">
        <v>9.6721755621782712</v>
      </c>
    </row>
    <row r="4" spans="1:8" ht="20.149999999999999" customHeight="1">
      <c r="A4" s="416"/>
      <c r="B4" s="339"/>
      <c r="C4" s="339"/>
      <c r="D4" s="77">
        <v>2</v>
      </c>
      <c r="E4" s="78" t="s">
        <v>3108</v>
      </c>
      <c r="F4" s="439"/>
      <c r="G4" s="80">
        <v>1371</v>
      </c>
      <c r="H4" s="81">
        <v>37.144405310214033</v>
      </c>
    </row>
    <row r="5" spans="1:8" ht="20.149999999999999" customHeight="1">
      <c r="A5" s="416"/>
      <c r="B5" s="339"/>
      <c r="C5" s="339"/>
      <c r="D5" s="77">
        <v>3</v>
      </c>
      <c r="E5" s="78" t="s">
        <v>1417</v>
      </c>
      <c r="F5" s="439"/>
      <c r="G5" s="80">
        <v>1097</v>
      </c>
      <c r="H5" s="81">
        <v>29.720942833920343</v>
      </c>
    </row>
    <row r="6" spans="1:8" ht="20.149999999999999" customHeight="1">
      <c r="A6" s="416"/>
      <c r="B6" s="339"/>
      <c r="C6" s="339"/>
      <c r="D6" s="77">
        <v>4</v>
      </c>
      <c r="E6" s="78" t="s">
        <v>3109</v>
      </c>
      <c r="F6" s="439"/>
      <c r="G6" s="80">
        <v>779</v>
      </c>
      <c r="H6" s="81">
        <v>21.105391492820374</v>
      </c>
    </row>
    <row r="7" spans="1:8" ht="20.149999999999999" customHeight="1">
      <c r="A7" s="417"/>
      <c r="B7" s="340"/>
      <c r="C7" s="340"/>
      <c r="D7" s="77">
        <v>5</v>
      </c>
      <c r="E7" s="78" t="s">
        <v>3110</v>
      </c>
      <c r="F7" s="440"/>
      <c r="G7" s="80">
        <v>87</v>
      </c>
      <c r="H7" s="81">
        <v>2.3570848008669736</v>
      </c>
    </row>
    <row r="8" spans="1:8" ht="20.149999999999999" customHeight="1">
      <c r="A8" s="415" t="s">
        <v>3111</v>
      </c>
      <c r="B8" s="338" t="s">
        <v>3112</v>
      </c>
      <c r="C8" s="338" t="s">
        <v>188</v>
      </c>
      <c r="D8" s="77"/>
      <c r="E8" s="78"/>
      <c r="F8" s="438"/>
      <c r="G8" s="131">
        <v>3691</v>
      </c>
      <c r="H8" s="81"/>
    </row>
    <row r="9" spans="1:8" ht="20.149999999999999" customHeight="1">
      <c r="A9" s="416"/>
      <c r="B9" s="339"/>
      <c r="C9" s="339"/>
      <c r="D9" s="77">
        <v>1</v>
      </c>
      <c r="E9" s="78" t="s">
        <v>3113</v>
      </c>
      <c r="F9" s="439"/>
      <c r="G9" s="80">
        <v>312</v>
      </c>
      <c r="H9" s="81">
        <v>8.4529937686263885</v>
      </c>
    </row>
    <row r="10" spans="1:8" ht="20.149999999999999" customHeight="1">
      <c r="A10" s="416"/>
      <c r="B10" s="339"/>
      <c r="C10" s="339"/>
      <c r="D10" s="77">
        <v>2</v>
      </c>
      <c r="E10" s="78" t="s">
        <v>3114</v>
      </c>
      <c r="F10" s="439"/>
      <c r="G10" s="80">
        <v>1494</v>
      </c>
      <c r="H10" s="81">
        <v>40.476835545922512</v>
      </c>
    </row>
    <row r="11" spans="1:8" ht="20.149999999999999" customHeight="1">
      <c r="A11" s="416"/>
      <c r="B11" s="339"/>
      <c r="C11" s="339"/>
      <c r="D11" s="77">
        <v>3</v>
      </c>
      <c r="E11" s="78" t="s">
        <v>3115</v>
      </c>
      <c r="F11" s="439"/>
      <c r="G11" s="80">
        <v>747</v>
      </c>
      <c r="H11" s="81">
        <v>20.238417772961256</v>
      </c>
    </row>
    <row r="12" spans="1:8" ht="20.149999999999999" customHeight="1">
      <c r="A12" s="416"/>
      <c r="B12" s="339"/>
      <c r="C12" s="339"/>
      <c r="D12" s="77">
        <v>4</v>
      </c>
      <c r="E12" s="78" t="s">
        <v>3116</v>
      </c>
      <c r="F12" s="439"/>
      <c r="G12" s="80">
        <v>716</v>
      </c>
      <c r="H12" s="81">
        <v>19.398536981847737</v>
      </c>
    </row>
    <row r="13" spans="1:8" ht="20.149999999999999" customHeight="1">
      <c r="A13" s="417"/>
      <c r="B13" s="340"/>
      <c r="C13" s="340"/>
      <c r="D13" s="77">
        <v>5</v>
      </c>
      <c r="E13" s="78" t="s">
        <v>3117</v>
      </c>
      <c r="F13" s="440"/>
      <c r="G13" s="80">
        <v>422</v>
      </c>
      <c r="H13" s="81">
        <v>11.433215930642103</v>
      </c>
    </row>
    <row r="14" spans="1:8" ht="20.149999999999999" customHeight="1">
      <c r="A14" s="415" t="s">
        <v>3118</v>
      </c>
      <c r="B14" s="338" t="s">
        <v>3119</v>
      </c>
      <c r="C14" s="338" t="s">
        <v>280</v>
      </c>
      <c r="D14" s="77"/>
      <c r="E14" s="78"/>
      <c r="F14" s="438"/>
      <c r="G14" s="131">
        <v>3691</v>
      </c>
      <c r="H14" s="81"/>
    </row>
    <row r="15" spans="1:8" ht="20.149999999999999" customHeight="1">
      <c r="A15" s="416"/>
      <c r="B15" s="339"/>
      <c r="C15" s="339"/>
      <c r="D15" s="77">
        <v>1</v>
      </c>
      <c r="E15" s="78" t="s">
        <v>3113</v>
      </c>
      <c r="F15" s="439"/>
      <c r="G15" s="80">
        <v>577</v>
      </c>
      <c r="H15" s="81">
        <v>15.632619886209701</v>
      </c>
    </row>
    <row r="16" spans="1:8" ht="20.149999999999999" customHeight="1">
      <c r="A16" s="416"/>
      <c r="B16" s="339"/>
      <c r="C16" s="339"/>
      <c r="D16" s="77">
        <v>2</v>
      </c>
      <c r="E16" s="78" t="s">
        <v>3120</v>
      </c>
      <c r="F16" s="439"/>
      <c r="G16" s="80">
        <v>1942</v>
      </c>
      <c r="H16" s="81">
        <v>52.614467623950148</v>
      </c>
    </row>
    <row r="17" spans="1:8" ht="20.149999999999999" customHeight="1">
      <c r="A17" s="416"/>
      <c r="B17" s="339"/>
      <c r="C17" s="339"/>
      <c r="D17" s="77">
        <v>3</v>
      </c>
      <c r="E17" s="78" t="s">
        <v>3121</v>
      </c>
      <c r="F17" s="439"/>
      <c r="G17" s="80">
        <v>592</v>
      </c>
      <c r="H17" s="81">
        <v>16.039013817393659</v>
      </c>
    </row>
    <row r="18" spans="1:8" ht="20.149999999999999" customHeight="1">
      <c r="A18" s="417"/>
      <c r="B18" s="340"/>
      <c r="C18" s="340"/>
      <c r="D18" s="77">
        <v>4</v>
      </c>
      <c r="E18" s="78" t="s">
        <v>3117</v>
      </c>
      <c r="F18" s="440"/>
      <c r="G18" s="80">
        <v>580</v>
      </c>
      <c r="H18" s="81">
        <v>15.713898672446492</v>
      </c>
    </row>
    <row r="19" spans="1:8" ht="20.149999999999999" customHeight="1">
      <c r="A19" s="415" t="s">
        <v>3122</v>
      </c>
      <c r="B19" s="338" t="s">
        <v>3123</v>
      </c>
      <c r="C19" s="338" t="s">
        <v>188</v>
      </c>
      <c r="D19" s="77"/>
      <c r="E19" s="78"/>
      <c r="F19" s="438"/>
      <c r="G19" s="131">
        <v>3691</v>
      </c>
      <c r="H19" s="81"/>
    </row>
    <row r="20" spans="1:8" ht="20.149999999999999" customHeight="1">
      <c r="A20" s="416"/>
      <c r="B20" s="339"/>
      <c r="C20" s="339"/>
      <c r="D20" s="77">
        <v>1</v>
      </c>
      <c r="E20" s="78" t="s">
        <v>3124</v>
      </c>
      <c r="F20" s="439"/>
      <c r="G20" s="80">
        <v>657</v>
      </c>
      <c r="H20" s="81">
        <v>17.800054185857491</v>
      </c>
    </row>
    <row r="21" spans="1:8" ht="20.149999999999999" customHeight="1">
      <c r="A21" s="416"/>
      <c r="B21" s="339"/>
      <c r="C21" s="339"/>
      <c r="D21" s="77">
        <v>2</v>
      </c>
      <c r="E21" s="78" t="s">
        <v>3125</v>
      </c>
      <c r="F21" s="439"/>
      <c r="G21" s="80">
        <v>1985</v>
      </c>
      <c r="H21" s="81">
        <v>53.779463560010832</v>
      </c>
    </row>
    <row r="22" spans="1:8" ht="20.149999999999999" customHeight="1">
      <c r="A22" s="416"/>
      <c r="B22" s="339"/>
      <c r="C22" s="339"/>
      <c r="D22" s="77">
        <v>3</v>
      </c>
      <c r="E22" s="78" t="s">
        <v>1417</v>
      </c>
      <c r="F22" s="439"/>
      <c r="G22" s="80">
        <v>755</v>
      </c>
      <c r="H22" s="81">
        <v>20.455161202926035</v>
      </c>
    </row>
    <row r="23" spans="1:8" ht="20.149999999999999" customHeight="1">
      <c r="A23" s="416"/>
      <c r="B23" s="339"/>
      <c r="C23" s="339"/>
      <c r="D23" s="77">
        <v>4</v>
      </c>
      <c r="E23" s="78" t="s">
        <v>3126</v>
      </c>
      <c r="F23" s="439"/>
      <c r="G23" s="80">
        <v>245</v>
      </c>
      <c r="H23" s="81">
        <v>6.6377675426713632</v>
      </c>
    </row>
    <row r="24" spans="1:8" ht="20.149999999999999" customHeight="1">
      <c r="A24" s="417"/>
      <c r="B24" s="340"/>
      <c r="C24" s="340"/>
      <c r="D24" s="77">
        <v>5</v>
      </c>
      <c r="E24" s="78" t="s">
        <v>3127</v>
      </c>
      <c r="F24" s="440"/>
      <c r="G24" s="80">
        <v>49</v>
      </c>
      <c r="H24" s="81">
        <v>1.3275535085342727</v>
      </c>
    </row>
    <row r="25" spans="1:8" ht="20.149999999999999" customHeight="1">
      <c r="A25" s="415" t="s">
        <v>3576</v>
      </c>
      <c r="B25" s="338" t="s">
        <v>3128</v>
      </c>
      <c r="C25" s="338" t="s">
        <v>280</v>
      </c>
      <c r="D25" s="77"/>
      <c r="E25" s="78"/>
      <c r="F25" s="438"/>
      <c r="G25" s="131">
        <v>3691</v>
      </c>
      <c r="H25" s="81"/>
    </row>
    <row r="26" spans="1:8" ht="20.149999999999999" customHeight="1">
      <c r="A26" s="416"/>
      <c r="B26" s="339"/>
      <c r="C26" s="339"/>
      <c r="D26" s="77">
        <v>1</v>
      </c>
      <c r="E26" s="78" t="s">
        <v>438</v>
      </c>
      <c r="F26" s="439"/>
      <c r="G26" s="80">
        <v>999</v>
      </c>
      <c r="H26" s="81">
        <v>27.065835816851802</v>
      </c>
    </row>
    <row r="27" spans="1:8" ht="20.149999999999999" customHeight="1">
      <c r="A27" s="417"/>
      <c r="B27" s="340"/>
      <c r="C27" s="340"/>
      <c r="D27" s="77">
        <v>2</v>
      </c>
      <c r="E27" s="78" t="s">
        <v>439</v>
      </c>
      <c r="F27" s="440"/>
      <c r="G27" s="80">
        <v>2692</v>
      </c>
      <c r="H27" s="81">
        <v>72.934164183148198</v>
      </c>
    </row>
    <row r="28" spans="1:8" ht="20.149999999999999" customHeight="1">
      <c r="A28" s="415" t="s">
        <v>3129</v>
      </c>
      <c r="B28" s="338" t="s">
        <v>3130</v>
      </c>
      <c r="C28" s="338" t="s">
        <v>3577</v>
      </c>
      <c r="D28" s="77"/>
      <c r="E28" s="78"/>
      <c r="F28" s="438"/>
      <c r="G28" s="131">
        <v>999</v>
      </c>
      <c r="H28" s="81"/>
    </row>
    <row r="29" spans="1:8" ht="20.149999999999999" customHeight="1">
      <c r="A29" s="416"/>
      <c r="B29" s="339"/>
      <c r="C29" s="339"/>
      <c r="D29" s="77">
        <v>1</v>
      </c>
      <c r="E29" s="78" t="s">
        <v>3131</v>
      </c>
      <c r="F29" s="439"/>
      <c r="G29" s="80">
        <v>20</v>
      </c>
      <c r="H29" s="81">
        <v>2.0020020020020022</v>
      </c>
    </row>
    <row r="30" spans="1:8" ht="20.149999999999999" customHeight="1">
      <c r="A30" s="416"/>
      <c r="B30" s="339"/>
      <c r="C30" s="339"/>
      <c r="D30" s="77">
        <v>2</v>
      </c>
      <c r="E30" s="78" t="s">
        <v>3132</v>
      </c>
      <c r="F30" s="439"/>
      <c r="G30" s="80">
        <v>669</v>
      </c>
      <c r="H30" s="81">
        <v>66.966966966966964</v>
      </c>
    </row>
    <row r="31" spans="1:8" ht="20.149999999999999" customHeight="1">
      <c r="A31" s="416"/>
      <c r="B31" s="339"/>
      <c r="C31" s="339"/>
      <c r="D31" s="77">
        <v>3</v>
      </c>
      <c r="E31" s="78" t="s">
        <v>3133</v>
      </c>
      <c r="F31" s="439"/>
      <c r="G31" s="80">
        <v>55</v>
      </c>
      <c r="H31" s="81">
        <v>5.5055055055055053</v>
      </c>
    </row>
    <row r="32" spans="1:8" ht="20.149999999999999" customHeight="1">
      <c r="A32" s="416"/>
      <c r="B32" s="339"/>
      <c r="C32" s="339"/>
      <c r="D32" s="77">
        <v>4</v>
      </c>
      <c r="E32" s="78" t="s">
        <v>3134</v>
      </c>
      <c r="F32" s="439"/>
      <c r="G32" s="80">
        <v>7</v>
      </c>
      <c r="H32" s="81">
        <v>0.70070070070070067</v>
      </c>
    </row>
    <row r="33" spans="1:8" ht="20.149999999999999" customHeight="1">
      <c r="A33" s="416"/>
      <c r="B33" s="339"/>
      <c r="C33" s="339"/>
      <c r="D33" s="77">
        <v>5</v>
      </c>
      <c r="E33" s="78" t="s">
        <v>3135</v>
      </c>
      <c r="F33" s="439"/>
      <c r="G33" s="80">
        <v>14</v>
      </c>
      <c r="H33" s="81">
        <v>1.4014014014014013</v>
      </c>
    </row>
    <row r="34" spans="1:8" ht="20.149999999999999" customHeight="1">
      <c r="A34" s="416"/>
      <c r="B34" s="339"/>
      <c r="C34" s="339"/>
      <c r="D34" s="77">
        <v>6</v>
      </c>
      <c r="E34" s="78" t="s">
        <v>3136</v>
      </c>
      <c r="F34" s="439"/>
      <c r="G34" s="80">
        <v>10</v>
      </c>
      <c r="H34" s="81">
        <v>1.0010010010010011</v>
      </c>
    </row>
    <row r="35" spans="1:8" ht="20.149999999999999" customHeight="1">
      <c r="A35" s="416"/>
      <c r="B35" s="339"/>
      <c r="C35" s="339"/>
      <c r="D35" s="77">
        <v>7</v>
      </c>
      <c r="E35" s="78" t="s">
        <v>3137</v>
      </c>
      <c r="F35" s="439"/>
      <c r="G35" s="80">
        <v>3</v>
      </c>
      <c r="H35" s="81">
        <v>0.3003003003003003</v>
      </c>
    </row>
    <row r="36" spans="1:8" ht="20.149999999999999" customHeight="1">
      <c r="A36" s="416"/>
      <c r="B36" s="339"/>
      <c r="C36" s="339"/>
      <c r="D36" s="77">
        <v>8</v>
      </c>
      <c r="E36" s="78" t="s">
        <v>3138</v>
      </c>
      <c r="F36" s="439"/>
      <c r="G36" s="80">
        <v>3</v>
      </c>
      <c r="H36" s="81">
        <v>0.3003003003003003</v>
      </c>
    </row>
    <row r="37" spans="1:8" ht="20.149999999999999" customHeight="1">
      <c r="A37" s="416"/>
      <c r="B37" s="339"/>
      <c r="C37" s="339"/>
      <c r="D37" s="77">
        <v>9</v>
      </c>
      <c r="E37" s="78" t="s">
        <v>3139</v>
      </c>
      <c r="F37" s="439"/>
      <c r="G37" s="80">
        <v>129</v>
      </c>
      <c r="H37" s="81">
        <v>12.912912912912914</v>
      </c>
    </row>
    <row r="38" spans="1:8" ht="20.149999999999999" customHeight="1">
      <c r="A38" s="416"/>
      <c r="B38" s="339"/>
      <c r="C38" s="339"/>
      <c r="D38" s="77">
        <v>10</v>
      </c>
      <c r="E38" s="78" t="s">
        <v>3140</v>
      </c>
      <c r="F38" s="439"/>
      <c r="G38" s="80">
        <v>8</v>
      </c>
      <c r="H38" s="81">
        <v>0.80080080080080074</v>
      </c>
    </row>
    <row r="39" spans="1:8" ht="20.149999999999999" customHeight="1">
      <c r="A39" s="416"/>
      <c r="B39" s="339"/>
      <c r="C39" s="339"/>
      <c r="D39" s="77">
        <v>11</v>
      </c>
      <c r="E39" s="78" t="s">
        <v>3141</v>
      </c>
      <c r="F39" s="439"/>
      <c r="G39" s="80">
        <v>9</v>
      </c>
      <c r="H39" s="81">
        <v>0.90090090090090091</v>
      </c>
    </row>
    <row r="40" spans="1:8" ht="20.149999999999999" customHeight="1">
      <c r="A40" s="416"/>
      <c r="B40" s="339"/>
      <c r="C40" s="339"/>
      <c r="D40" s="77">
        <v>12</v>
      </c>
      <c r="E40" s="78" t="s">
        <v>3142</v>
      </c>
      <c r="F40" s="439"/>
      <c r="G40" s="80">
        <v>4</v>
      </c>
      <c r="H40" s="81">
        <v>0.40040040040040037</v>
      </c>
    </row>
    <row r="41" spans="1:8" ht="20.149999999999999" customHeight="1">
      <c r="A41" s="416"/>
      <c r="B41" s="339"/>
      <c r="C41" s="339"/>
      <c r="D41" s="77">
        <v>13</v>
      </c>
      <c r="E41" s="78" t="s">
        <v>3143</v>
      </c>
      <c r="F41" s="439"/>
      <c r="G41" s="80">
        <v>8</v>
      </c>
      <c r="H41" s="81">
        <v>0.80080080080080074</v>
      </c>
    </row>
    <row r="42" spans="1:8" ht="20.149999999999999" customHeight="1">
      <c r="A42" s="416"/>
      <c r="B42" s="339"/>
      <c r="C42" s="339"/>
      <c r="D42" s="77">
        <v>14</v>
      </c>
      <c r="E42" s="78" t="s">
        <v>3144</v>
      </c>
      <c r="F42" s="439"/>
      <c r="G42" s="80"/>
      <c r="H42" s="81" t="s">
        <v>2040</v>
      </c>
    </row>
    <row r="43" spans="1:8" ht="20.149999999999999" customHeight="1">
      <c r="A43" s="416"/>
      <c r="B43" s="339"/>
      <c r="C43" s="339"/>
      <c r="D43" s="77">
        <v>15</v>
      </c>
      <c r="E43" s="78" t="s">
        <v>3145</v>
      </c>
      <c r="F43" s="439"/>
      <c r="G43" s="80">
        <v>8</v>
      </c>
      <c r="H43" s="81">
        <v>0.80080080080080074</v>
      </c>
    </row>
    <row r="44" spans="1:8" ht="20.149999999999999" customHeight="1">
      <c r="A44" s="416"/>
      <c r="B44" s="339"/>
      <c r="C44" s="339"/>
      <c r="D44" s="77">
        <v>16</v>
      </c>
      <c r="E44" s="78" t="s">
        <v>3146</v>
      </c>
      <c r="F44" s="439"/>
      <c r="G44" s="80"/>
      <c r="H44" s="81" t="s">
        <v>2040</v>
      </c>
    </row>
    <row r="45" spans="1:8" ht="20.149999999999999" customHeight="1">
      <c r="A45" s="417"/>
      <c r="B45" s="340"/>
      <c r="C45" s="340"/>
      <c r="D45" s="77">
        <v>17</v>
      </c>
      <c r="E45" s="78" t="s">
        <v>3147</v>
      </c>
      <c r="F45" s="440"/>
      <c r="G45" s="80">
        <v>52</v>
      </c>
      <c r="H45" s="81">
        <v>5.2052052052052051</v>
      </c>
    </row>
    <row r="46" spans="1:8" ht="20.149999999999999" customHeight="1">
      <c r="A46" s="415" t="s">
        <v>3148</v>
      </c>
      <c r="B46" s="338" t="s">
        <v>3149</v>
      </c>
      <c r="C46" s="338" t="s">
        <v>3577</v>
      </c>
      <c r="D46" s="77"/>
      <c r="E46" s="78"/>
      <c r="F46" s="438"/>
      <c r="G46" s="131">
        <v>324</v>
      </c>
      <c r="H46" s="81"/>
    </row>
    <row r="47" spans="1:8" ht="20.149999999999999" customHeight="1">
      <c r="A47" s="416"/>
      <c r="B47" s="339"/>
      <c r="C47" s="339"/>
      <c r="D47" s="77">
        <v>1</v>
      </c>
      <c r="E47" s="78" t="s">
        <v>3131</v>
      </c>
      <c r="F47" s="439"/>
      <c r="G47" s="80"/>
      <c r="H47" s="81" t="s">
        <v>2040</v>
      </c>
    </row>
    <row r="48" spans="1:8" ht="20.149999999999999" customHeight="1">
      <c r="A48" s="416"/>
      <c r="B48" s="339"/>
      <c r="C48" s="339"/>
      <c r="D48" s="77">
        <v>2</v>
      </c>
      <c r="E48" s="78" t="s">
        <v>3132</v>
      </c>
      <c r="F48" s="439"/>
      <c r="G48" s="80">
        <v>5</v>
      </c>
      <c r="H48" s="81">
        <v>1.5432098765432098</v>
      </c>
    </row>
    <row r="49" spans="1:8" ht="20.149999999999999" customHeight="1">
      <c r="A49" s="416"/>
      <c r="B49" s="339"/>
      <c r="C49" s="339"/>
      <c r="D49" s="77">
        <v>3</v>
      </c>
      <c r="E49" s="78" t="s">
        <v>3133</v>
      </c>
      <c r="F49" s="439"/>
      <c r="G49" s="80">
        <v>124</v>
      </c>
      <c r="H49" s="81">
        <v>38.271604938271601</v>
      </c>
    </row>
    <row r="50" spans="1:8" ht="20.149999999999999" customHeight="1">
      <c r="A50" s="416"/>
      <c r="B50" s="339"/>
      <c r="C50" s="339"/>
      <c r="D50" s="77">
        <v>4</v>
      </c>
      <c r="E50" s="78" t="s">
        <v>3134</v>
      </c>
      <c r="F50" s="439"/>
      <c r="G50" s="80">
        <v>5</v>
      </c>
      <c r="H50" s="81">
        <v>1.5432098765432098</v>
      </c>
    </row>
    <row r="51" spans="1:8" ht="20.149999999999999" customHeight="1">
      <c r="A51" s="416"/>
      <c r="B51" s="339"/>
      <c r="C51" s="339"/>
      <c r="D51" s="77">
        <v>5</v>
      </c>
      <c r="E51" s="78" t="s">
        <v>3135</v>
      </c>
      <c r="F51" s="439"/>
      <c r="G51" s="80">
        <v>13</v>
      </c>
      <c r="H51" s="81">
        <v>4.0123456790123457</v>
      </c>
    </row>
    <row r="52" spans="1:8" ht="20.149999999999999" customHeight="1">
      <c r="A52" s="416"/>
      <c r="B52" s="339"/>
      <c r="C52" s="339"/>
      <c r="D52" s="77">
        <v>6</v>
      </c>
      <c r="E52" s="78" t="s">
        <v>3136</v>
      </c>
      <c r="F52" s="439"/>
      <c r="G52" s="80">
        <v>5</v>
      </c>
      <c r="H52" s="81">
        <v>1.5432098765432098</v>
      </c>
    </row>
    <row r="53" spans="1:8" ht="20.149999999999999" customHeight="1">
      <c r="A53" s="416"/>
      <c r="B53" s="339"/>
      <c r="C53" s="339"/>
      <c r="D53" s="77">
        <v>7</v>
      </c>
      <c r="E53" s="78" t="s">
        <v>3137</v>
      </c>
      <c r="F53" s="439"/>
      <c r="G53" s="80">
        <v>4</v>
      </c>
      <c r="H53" s="81">
        <v>1.2345679012345678</v>
      </c>
    </row>
    <row r="54" spans="1:8" ht="20.149999999999999" customHeight="1">
      <c r="A54" s="416"/>
      <c r="B54" s="339"/>
      <c r="C54" s="339"/>
      <c r="D54" s="77">
        <v>8</v>
      </c>
      <c r="E54" s="78" t="s">
        <v>3138</v>
      </c>
      <c r="F54" s="439"/>
      <c r="G54" s="80">
        <v>5</v>
      </c>
      <c r="H54" s="81">
        <v>1.5432098765432098</v>
      </c>
    </row>
    <row r="55" spans="1:8" ht="20.149999999999999" customHeight="1">
      <c r="A55" s="416"/>
      <c r="B55" s="339"/>
      <c r="C55" s="339"/>
      <c r="D55" s="77">
        <v>9</v>
      </c>
      <c r="E55" s="78" t="s">
        <v>3139</v>
      </c>
      <c r="F55" s="439"/>
      <c r="G55" s="80">
        <v>126</v>
      </c>
      <c r="H55" s="81">
        <v>38.888888888888893</v>
      </c>
    </row>
    <row r="56" spans="1:8" ht="20.149999999999999" customHeight="1">
      <c r="A56" s="416"/>
      <c r="B56" s="339"/>
      <c r="C56" s="339"/>
      <c r="D56" s="77">
        <v>10</v>
      </c>
      <c r="E56" s="78" t="s">
        <v>3140</v>
      </c>
      <c r="F56" s="439"/>
      <c r="G56" s="80">
        <v>2</v>
      </c>
      <c r="H56" s="81">
        <v>0.61728395061728392</v>
      </c>
    </row>
    <row r="57" spans="1:8" ht="20.149999999999999" customHeight="1">
      <c r="A57" s="416"/>
      <c r="B57" s="339"/>
      <c r="C57" s="339"/>
      <c r="D57" s="77">
        <v>11</v>
      </c>
      <c r="E57" s="78" t="s">
        <v>3141</v>
      </c>
      <c r="F57" s="439"/>
      <c r="G57" s="80">
        <v>4</v>
      </c>
      <c r="H57" s="81">
        <v>1.2345679012345678</v>
      </c>
    </row>
    <row r="58" spans="1:8" ht="20.149999999999999" customHeight="1">
      <c r="A58" s="416"/>
      <c r="B58" s="339"/>
      <c r="C58" s="339"/>
      <c r="D58" s="77">
        <v>12</v>
      </c>
      <c r="E58" s="78" t="s">
        <v>3142</v>
      </c>
      <c r="F58" s="439"/>
      <c r="G58" s="80">
        <v>2</v>
      </c>
      <c r="H58" s="81">
        <v>0.61728395061728392</v>
      </c>
    </row>
    <row r="59" spans="1:8" ht="20.149999999999999" customHeight="1">
      <c r="A59" s="416"/>
      <c r="B59" s="339"/>
      <c r="C59" s="339"/>
      <c r="D59" s="77">
        <v>13</v>
      </c>
      <c r="E59" s="78" t="s">
        <v>3143</v>
      </c>
      <c r="F59" s="439"/>
      <c r="G59" s="80">
        <v>5</v>
      </c>
      <c r="H59" s="81">
        <v>1.5432098765432098</v>
      </c>
    </row>
    <row r="60" spans="1:8" ht="20.149999999999999" customHeight="1">
      <c r="A60" s="416"/>
      <c r="B60" s="339"/>
      <c r="C60" s="339"/>
      <c r="D60" s="77">
        <v>14</v>
      </c>
      <c r="E60" s="78" t="s">
        <v>3144</v>
      </c>
      <c r="F60" s="439"/>
      <c r="G60" s="80"/>
      <c r="H60" s="81" t="s">
        <v>2040</v>
      </c>
    </row>
    <row r="61" spans="1:8" ht="20.149999999999999" customHeight="1">
      <c r="A61" s="416"/>
      <c r="B61" s="339"/>
      <c r="C61" s="339"/>
      <c r="D61" s="77">
        <v>15</v>
      </c>
      <c r="E61" s="78" t="s">
        <v>3145</v>
      </c>
      <c r="F61" s="439"/>
      <c r="G61" s="80">
        <v>3</v>
      </c>
      <c r="H61" s="81">
        <v>0.92592592592592582</v>
      </c>
    </row>
    <row r="62" spans="1:8" ht="20.149999999999999" customHeight="1">
      <c r="A62" s="416"/>
      <c r="B62" s="339"/>
      <c r="C62" s="339"/>
      <c r="D62" s="77">
        <v>16</v>
      </c>
      <c r="E62" s="78" t="s">
        <v>3146</v>
      </c>
      <c r="F62" s="439"/>
      <c r="G62" s="80">
        <v>1</v>
      </c>
      <c r="H62" s="81">
        <v>0.30864197530864196</v>
      </c>
    </row>
    <row r="63" spans="1:8" ht="20.149999999999999" customHeight="1">
      <c r="A63" s="417"/>
      <c r="B63" s="340"/>
      <c r="C63" s="340"/>
      <c r="D63" s="77">
        <v>17</v>
      </c>
      <c r="E63" s="78" t="s">
        <v>3147</v>
      </c>
      <c r="F63" s="440"/>
      <c r="G63" s="80">
        <v>20</v>
      </c>
      <c r="H63" s="81">
        <v>6.1728395061728394</v>
      </c>
    </row>
    <row r="64" spans="1:8" ht="20.149999999999999" customHeight="1">
      <c r="A64" s="415" t="s">
        <v>3150</v>
      </c>
      <c r="B64" s="338" t="s">
        <v>3151</v>
      </c>
      <c r="C64" s="338" t="s">
        <v>3577</v>
      </c>
      <c r="D64" s="77"/>
      <c r="E64" s="78"/>
      <c r="F64" s="438"/>
      <c r="G64" s="131">
        <v>84</v>
      </c>
      <c r="H64" s="81"/>
    </row>
    <row r="65" spans="1:8" ht="20.149999999999999" customHeight="1">
      <c r="A65" s="416"/>
      <c r="B65" s="339"/>
      <c r="C65" s="339"/>
      <c r="D65" s="77">
        <v>1</v>
      </c>
      <c r="E65" s="78" t="s">
        <v>3131</v>
      </c>
      <c r="F65" s="439"/>
      <c r="G65" s="80"/>
      <c r="H65" s="81" t="s">
        <v>2040</v>
      </c>
    </row>
    <row r="66" spans="1:8" ht="20.149999999999999" customHeight="1">
      <c r="A66" s="416"/>
      <c r="B66" s="339"/>
      <c r="C66" s="339"/>
      <c r="D66" s="77">
        <v>2</v>
      </c>
      <c r="E66" s="78" t="s">
        <v>3132</v>
      </c>
      <c r="F66" s="439"/>
      <c r="G66" s="80"/>
      <c r="H66" s="81" t="s">
        <v>2040</v>
      </c>
    </row>
    <row r="67" spans="1:8" ht="20.149999999999999" customHeight="1">
      <c r="A67" s="416"/>
      <c r="B67" s="339"/>
      <c r="C67" s="339"/>
      <c r="D67" s="77">
        <v>3</v>
      </c>
      <c r="E67" s="78" t="s">
        <v>3133</v>
      </c>
      <c r="F67" s="439"/>
      <c r="G67" s="80">
        <v>1</v>
      </c>
      <c r="H67" s="81">
        <v>1.1904761904761905</v>
      </c>
    </row>
    <row r="68" spans="1:8" ht="20.149999999999999" customHeight="1">
      <c r="A68" s="416"/>
      <c r="B68" s="339"/>
      <c r="C68" s="339"/>
      <c r="D68" s="77">
        <v>4</v>
      </c>
      <c r="E68" s="78" t="s">
        <v>3134</v>
      </c>
      <c r="F68" s="439"/>
      <c r="G68" s="80"/>
      <c r="H68" s="81" t="s">
        <v>2040</v>
      </c>
    </row>
    <row r="69" spans="1:8" ht="20.149999999999999" customHeight="1">
      <c r="A69" s="416"/>
      <c r="B69" s="339"/>
      <c r="C69" s="339"/>
      <c r="D69" s="77">
        <v>5</v>
      </c>
      <c r="E69" s="78" t="s">
        <v>3135</v>
      </c>
      <c r="F69" s="439"/>
      <c r="G69" s="80">
        <v>2</v>
      </c>
      <c r="H69" s="81">
        <v>2.3809523809523809</v>
      </c>
    </row>
    <row r="70" spans="1:8" ht="20.149999999999999" customHeight="1">
      <c r="A70" s="416"/>
      <c r="B70" s="339"/>
      <c r="C70" s="339"/>
      <c r="D70" s="77">
        <v>6</v>
      </c>
      <c r="E70" s="78" t="s">
        <v>3136</v>
      </c>
      <c r="F70" s="439"/>
      <c r="G70" s="80">
        <v>3</v>
      </c>
      <c r="H70" s="81">
        <v>3.5714285714285712</v>
      </c>
    </row>
    <row r="71" spans="1:8" ht="20.149999999999999" customHeight="1">
      <c r="A71" s="416"/>
      <c r="B71" s="339"/>
      <c r="C71" s="339"/>
      <c r="D71" s="77">
        <v>7</v>
      </c>
      <c r="E71" s="78" t="s">
        <v>3137</v>
      </c>
      <c r="F71" s="439"/>
      <c r="G71" s="80">
        <v>1</v>
      </c>
      <c r="H71" s="81">
        <v>1.1904761904761905</v>
      </c>
    </row>
    <row r="72" spans="1:8" ht="20.149999999999999" customHeight="1">
      <c r="A72" s="416"/>
      <c r="B72" s="339"/>
      <c r="C72" s="339"/>
      <c r="D72" s="77">
        <v>8</v>
      </c>
      <c r="E72" s="78" t="s">
        <v>3138</v>
      </c>
      <c r="F72" s="439"/>
      <c r="G72" s="80">
        <v>2</v>
      </c>
      <c r="H72" s="81">
        <v>2.3809523809523809</v>
      </c>
    </row>
    <row r="73" spans="1:8" ht="20.149999999999999" customHeight="1">
      <c r="A73" s="416"/>
      <c r="B73" s="339"/>
      <c r="C73" s="339"/>
      <c r="D73" s="77">
        <v>9</v>
      </c>
      <c r="E73" s="78" t="s">
        <v>3139</v>
      </c>
      <c r="F73" s="439"/>
      <c r="G73" s="80">
        <v>57</v>
      </c>
      <c r="H73" s="81">
        <v>67.857142857142861</v>
      </c>
    </row>
    <row r="74" spans="1:8" ht="20.149999999999999" customHeight="1">
      <c r="A74" s="416"/>
      <c r="B74" s="339"/>
      <c r="C74" s="339"/>
      <c r="D74" s="77">
        <v>10</v>
      </c>
      <c r="E74" s="78" t="s">
        <v>3140</v>
      </c>
      <c r="F74" s="439"/>
      <c r="G74" s="80">
        <v>2</v>
      </c>
      <c r="H74" s="81">
        <v>2.3809523809523809</v>
      </c>
    </row>
    <row r="75" spans="1:8" ht="20.149999999999999" customHeight="1">
      <c r="A75" s="416"/>
      <c r="B75" s="339"/>
      <c r="C75" s="339"/>
      <c r="D75" s="77">
        <v>11</v>
      </c>
      <c r="E75" s="78" t="s">
        <v>3141</v>
      </c>
      <c r="F75" s="439"/>
      <c r="G75" s="80">
        <v>3</v>
      </c>
      <c r="H75" s="81">
        <v>3.5714285714285712</v>
      </c>
    </row>
    <row r="76" spans="1:8" ht="20.149999999999999" customHeight="1">
      <c r="A76" s="416"/>
      <c r="B76" s="339"/>
      <c r="C76" s="339"/>
      <c r="D76" s="77">
        <v>12</v>
      </c>
      <c r="E76" s="78" t="s">
        <v>3142</v>
      </c>
      <c r="F76" s="439"/>
      <c r="G76" s="80">
        <v>1</v>
      </c>
      <c r="H76" s="81">
        <v>1.1904761904761905</v>
      </c>
    </row>
    <row r="77" spans="1:8" ht="20.149999999999999" customHeight="1">
      <c r="A77" s="416"/>
      <c r="B77" s="339"/>
      <c r="C77" s="339"/>
      <c r="D77" s="77">
        <v>13</v>
      </c>
      <c r="E77" s="78" t="s">
        <v>3143</v>
      </c>
      <c r="F77" s="439"/>
      <c r="G77" s="80">
        <v>3</v>
      </c>
      <c r="H77" s="81">
        <v>3.5714285714285712</v>
      </c>
    </row>
    <row r="78" spans="1:8" ht="20.149999999999999" customHeight="1">
      <c r="A78" s="416"/>
      <c r="B78" s="339"/>
      <c r="C78" s="339"/>
      <c r="D78" s="77">
        <v>14</v>
      </c>
      <c r="E78" s="78" t="s">
        <v>3144</v>
      </c>
      <c r="F78" s="439"/>
      <c r="G78" s="80"/>
      <c r="H78" s="81" t="s">
        <v>2040</v>
      </c>
    </row>
    <row r="79" spans="1:8" ht="20.149999999999999" customHeight="1">
      <c r="A79" s="416"/>
      <c r="B79" s="339"/>
      <c r="C79" s="339"/>
      <c r="D79" s="77">
        <v>15</v>
      </c>
      <c r="E79" s="78" t="s">
        <v>3145</v>
      </c>
      <c r="F79" s="439"/>
      <c r="G79" s="80">
        <v>2</v>
      </c>
      <c r="H79" s="81">
        <v>2.3809523809523809</v>
      </c>
    </row>
    <row r="80" spans="1:8" ht="20.149999999999999" customHeight="1">
      <c r="A80" s="416"/>
      <c r="B80" s="339"/>
      <c r="C80" s="339"/>
      <c r="D80" s="77">
        <v>16</v>
      </c>
      <c r="E80" s="78" t="s">
        <v>3146</v>
      </c>
      <c r="F80" s="439"/>
      <c r="G80" s="80">
        <v>2</v>
      </c>
      <c r="H80" s="81">
        <v>2.3809523809523809</v>
      </c>
    </row>
    <row r="81" spans="1:8" ht="20.149999999999999" customHeight="1">
      <c r="A81" s="417"/>
      <c r="B81" s="340"/>
      <c r="C81" s="340"/>
      <c r="D81" s="77">
        <v>17</v>
      </c>
      <c r="E81" s="78" t="s">
        <v>3147</v>
      </c>
      <c r="F81" s="440"/>
      <c r="G81" s="80">
        <v>5</v>
      </c>
      <c r="H81" s="81">
        <v>5.9523809523809517</v>
      </c>
    </row>
    <row r="82" spans="1:8" ht="20.149999999999999" customHeight="1">
      <c r="A82" s="415" t="s">
        <v>3152</v>
      </c>
      <c r="B82" s="338" t="s">
        <v>3153</v>
      </c>
      <c r="C82" s="338" t="s">
        <v>3577</v>
      </c>
      <c r="D82" s="77"/>
      <c r="E82" s="78"/>
      <c r="F82" s="438"/>
      <c r="G82" s="131">
        <v>10</v>
      </c>
      <c r="H82" s="81"/>
    </row>
    <row r="83" spans="1:8" ht="20.149999999999999" customHeight="1">
      <c r="A83" s="416"/>
      <c r="B83" s="339"/>
      <c r="C83" s="339"/>
      <c r="D83" s="77">
        <v>1</v>
      </c>
      <c r="E83" s="78" t="s">
        <v>3131</v>
      </c>
      <c r="F83" s="439"/>
      <c r="G83" s="80"/>
      <c r="H83" s="81" t="s">
        <v>2040</v>
      </c>
    </row>
    <row r="84" spans="1:8" ht="20.149999999999999" customHeight="1">
      <c r="A84" s="416"/>
      <c r="B84" s="339"/>
      <c r="C84" s="339"/>
      <c r="D84" s="77">
        <v>2</v>
      </c>
      <c r="E84" s="78" t="s">
        <v>3132</v>
      </c>
      <c r="F84" s="439"/>
      <c r="G84" s="80"/>
      <c r="H84" s="81" t="s">
        <v>2040</v>
      </c>
    </row>
    <row r="85" spans="1:8" ht="20.149999999999999" customHeight="1">
      <c r="A85" s="416"/>
      <c r="B85" s="339"/>
      <c r="C85" s="339"/>
      <c r="D85" s="77">
        <v>3</v>
      </c>
      <c r="E85" s="78" t="s">
        <v>3133</v>
      </c>
      <c r="F85" s="439"/>
      <c r="G85" s="80"/>
      <c r="H85" s="81" t="s">
        <v>2040</v>
      </c>
    </row>
    <row r="86" spans="1:8" ht="20.149999999999999" customHeight="1">
      <c r="A86" s="416"/>
      <c r="B86" s="339"/>
      <c r="C86" s="339"/>
      <c r="D86" s="77">
        <v>4</v>
      </c>
      <c r="E86" s="78" t="s">
        <v>3134</v>
      </c>
      <c r="F86" s="439"/>
      <c r="G86" s="80"/>
      <c r="H86" s="81" t="s">
        <v>2040</v>
      </c>
    </row>
    <row r="87" spans="1:8" ht="20.149999999999999" customHeight="1">
      <c r="A87" s="416"/>
      <c r="B87" s="339"/>
      <c r="C87" s="339"/>
      <c r="D87" s="77">
        <v>5</v>
      </c>
      <c r="E87" s="78" t="s">
        <v>3135</v>
      </c>
      <c r="F87" s="439"/>
      <c r="G87" s="80"/>
      <c r="H87" s="81" t="s">
        <v>2040</v>
      </c>
    </row>
    <row r="88" spans="1:8" ht="20.149999999999999" customHeight="1">
      <c r="A88" s="416"/>
      <c r="B88" s="339"/>
      <c r="C88" s="339"/>
      <c r="D88" s="77">
        <v>6</v>
      </c>
      <c r="E88" s="78" t="s">
        <v>3136</v>
      </c>
      <c r="F88" s="439"/>
      <c r="G88" s="80"/>
      <c r="H88" s="81" t="s">
        <v>2040</v>
      </c>
    </row>
    <row r="89" spans="1:8" ht="20.149999999999999" customHeight="1">
      <c r="A89" s="416"/>
      <c r="B89" s="339"/>
      <c r="C89" s="339"/>
      <c r="D89" s="77">
        <v>7</v>
      </c>
      <c r="E89" s="78" t="s">
        <v>3137</v>
      </c>
      <c r="F89" s="439"/>
      <c r="G89" s="80"/>
      <c r="H89" s="81" t="s">
        <v>2040</v>
      </c>
    </row>
    <row r="90" spans="1:8" ht="20.149999999999999" customHeight="1">
      <c r="A90" s="416"/>
      <c r="B90" s="339"/>
      <c r="C90" s="339"/>
      <c r="D90" s="77">
        <v>8</v>
      </c>
      <c r="E90" s="78" t="s">
        <v>3138</v>
      </c>
      <c r="F90" s="439"/>
      <c r="G90" s="80"/>
      <c r="H90" s="81" t="s">
        <v>2040</v>
      </c>
    </row>
    <row r="91" spans="1:8" ht="20.149999999999999" customHeight="1">
      <c r="A91" s="416"/>
      <c r="B91" s="339"/>
      <c r="C91" s="339"/>
      <c r="D91" s="77">
        <v>9</v>
      </c>
      <c r="E91" s="78" t="s">
        <v>3139</v>
      </c>
      <c r="F91" s="439"/>
      <c r="G91" s="80">
        <v>2</v>
      </c>
      <c r="H91" s="81">
        <v>20</v>
      </c>
    </row>
    <row r="92" spans="1:8" ht="20.149999999999999" customHeight="1">
      <c r="A92" s="416"/>
      <c r="B92" s="339"/>
      <c r="C92" s="339"/>
      <c r="D92" s="77">
        <v>10</v>
      </c>
      <c r="E92" s="78" t="s">
        <v>3140</v>
      </c>
      <c r="F92" s="439"/>
      <c r="G92" s="80">
        <v>1</v>
      </c>
      <c r="H92" s="81">
        <v>10</v>
      </c>
    </row>
    <row r="93" spans="1:8" ht="20.149999999999999" customHeight="1">
      <c r="A93" s="416"/>
      <c r="B93" s="339"/>
      <c r="C93" s="339"/>
      <c r="D93" s="77">
        <v>11</v>
      </c>
      <c r="E93" s="78" t="s">
        <v>3141</v>
      </c>
      <c r="F93" s="439"/>
      <c r="G93" s="80">
        <v>1</v>
      </c>
      <c r="H93" s="81">
        <v>10</v>
      </c>
    </row>
    <row r="94" spans="1:8" ht="20.149999999999999" customHeight="1">
      <c r="A94" s="416"/>
      <c r="B94" s="339"/>
      <c r="C94" s="339"/>
      <c r="D94" s="77">
        <v>12</v>
      </c>
      <c r="E94" s="78" t="s">
        <v>3142</v>
      </c>
      <c r="F94" s="439"/>
      <c r="G94" s="80"/>
      <c r="H94" s="81" t="s">
        <v>2040</v>
      </c>
    </row>
    <row r="95" spans="1:8" ht="20.149999999999999" customHeight="1">
      <c r="A95" s="416"/>
      <c r="B95" s="339"/>
      <c r="C95" s="339"/>
      <c r="D95" s="77">
        <v>13</v>
      </c>
      <c r="E95" s="78" t="s">
        <v>3143</v>
      </c>
      <c r="F95" s="439"/>
      <c r="G95" s="80">
        <v>1</v>
      </c>
      <c r="H95" s="81">
        <v>10</v>
      </c>
    </row>
    <row r="96" spans="1:8" ht="20.149999999999999" customHeight="1">
      <c r="A96" s="416"/>
      <c r="B96" s="339"/>
      <c r="C96" s="339"/>
      <c r="D96" s="77">
        <v>14</v>
      </c>
      <c r="E96" s="78" t="s">
        <v>3144</v>
      </c>
      <c r="F96" s="439"/>
      <c r="G96" s="80"/>
      <c r="H96" s="81" t="s">
        <v>2040</v>
      </c>
    </row>
    <row r="97" spans="1:8" ht="20.149999999999999" customHeight="1">
      <c r="A97" s="416"/>
      <c r="B97" s="339"/>
      <c r="C97" s="339"/>
      <c r="D97" s="77">
        <v>15</v>
      </c>
      <c r="E97" s="78" t="s">
        <v>3145</v>
      </c>
      <c r="F97" s="439"/>
      <c r="G97" s="80">
        <v>3</v>
      </c>
      <c r="H97" s="81">
        <v>30</v>
      </c>
    </row>
    <row r="98" spans="1:8" ht="20.149999999999999" customHeight="1">
      <c r="A98" s="416"/>
      <c r="B98" s="339"/>
      <c r="C98" s="339"/>
      <c r="D98" s="77">
        <v>16</v>
      </c>
      <c r="E98" s="78" t="s">
        <v>3146</v>
      </c>
      <c r="F98" s="439"/>
      <c r="G98" s="80">
        <v>2</v>
      </c>
      <c r="H98" s="81">
        <v>20</v>
      </c>
    </row>
    <row r="99" spans="1:8" ht="20.149999999999999" customHeight="1">
      <c r="A99" s="417"/>
      <c r="B99" s="340"/>
      <c r="C99" s="340"/>
      <c r="D99" s="77">
        <v>17</v>
      </c>
      <c r="E99" s="78" t="s">
        <v>3147</v>
      </c>
      <c r="F99" s="440"/>
      <c r="G99" s="80"/>
      <c r="H99" s="81" t="s">
        <v>2040</v>
      </c>
    </row>
    <row r="100" spans="1:8" ht="20.149999999999999" customHeight="1">
      <c r="A100" s="415" t="s">
        <v>3154</v>
      </c>
      <c r="B100" s="338" t="s">
        <v>3155</v>
      </c>
      <c r="C100" s="338" t="s">
        <v>3577</v>
      </c>
      <c r="D100" s="77"/>
      <c r="E100" s="78"/>
      <c r="F100" s="438"/>
      <c r="G100" s="131">
        <v>1</v>
      </c>
      <c r="H100" s="81"/>
    </row>
    <row r="101" spans="1:8" ht="20.149999999999999" customHeight="1">
      <c r="A101" s="416"/>
      <c r="B101" s="339"/>
      <c r="C101" s="339"/>
      <c r="D101" s="77">
        <v>1</v>
      </c>
      <c r="E101" s="78" t="s">
        <v>3131</v>
      </c>
      <c r="F101" s="439"/>
      <c r="G101" s="80"/>
      <c r="H101" s="81" t="s">
        <v>2040</v>
      </c>
    </row>
    <row r="102" spans="1:8" ht="20.149999999999999" customHeight="1">
      <c r="A102" s="416"/>
      <c r="B102" s="339"/>
      <c r="C102" s="339"/>
      <c r="D102" s="77">
        <v>2</v>
      </c>
      <c r="E102" s="78" t="s">
        <v>3132</v>
      </c>
      <c r="F102" s="439"/>
      <c r="G102" s="80"/>
      <c r="H102" s="81" t="s">
        <v>2040</v>
      </c>
    </row>
    <row r="103" spans="1:8" ht="20.149999999999999" customHeight="1">
      <c r="A103" s="416"/>
      <c r="B103" s="339"/>
      <c r="C103" s="339"/>
      <c r="D103" s="77">
        <v>3</v>
      </c>
      <c r="E103" s="78" t="s">
        <v>3133</v>
      </c>
      <c r="F103" s="439"/>
      <c r="G103" s="80"/>
      <c r="H103" s="81" t="s">
        <v>2040</v>
      </c>
    </row>
    <row r="104" spans="1:8" ht="20.149999999999999" customHeight="1">
      <c r="A104" s="416"/>
      <c r="B104" s="339"/>
      <c r="C104" s="339"/>
      <c r="D104" s="77">
        <v>4</v>
      </c>
      <c r="E104" s="78" t="s">
        <v>3134</v>
      </c>
      <c r="F104" s="439"/>
      <c r="G104" s="80"/>
      <c r="H104" s="81" t="s">
        <v>2040</v>
      </c>
    </row>
    <row r="105" spans="1:8" ht="20.149999999999999" customHeight="1">
      <c r="A105" s="416"/>
      <c r="B105" s="339"/>
      <c r="C105" s="339"/>
      <c r="D105" s="77">
        <v>5</v>
      </c>
      <c r="E105" s="78" t="s">
        <v>3135</v>
      </c>
      <c r="F105" s="439"/>
      <c r="G105" s="80"/>
      <c r="H105" s="81" t="s">
        <v>2040</v>
      </c>
    </row>
    <row r="106" spans="1:8" ht="20.149999999999999" customHeight="1">
      <c r="A106" s="416"/>
      <c r="B106" s="339"/>
      <c r="C106" s="339"/>
      <c r="D106" s="77">
        <v>6</v>
      </c>
      <c r="E106" s="78" t="s">
        <v>3136</v>
      </c>
      <c r="F106" s="439"/>
      <c r="G106" s="80"/>
      <c r="H106" s="81" t="s">
        <v>2040</v>
      </c>
    </row>
    <row r="107" spans="1:8" ht="20.149999999999999" customHeight="1">
      <c r="A107" s="416"/>
      <c r="B107" s="339"/>
      <c r="C107" s="339"/>
      <c r="D107" s="77">
        <v>7</v>
      </c>
      <c r="E107" s="78" t="s">
        <v>3137</v>
      </c>
      <c r="F107" s="439"/>
      <c r="G107" s="80"/>
      <c r="H107" s="81" t="s">
        <v>2040</v>
      </c>
    </row>
    <row r="108" spans="1:8" ht="20.149999999999999" customHeight="1">
      <c r="A108" s="416"/>
      <c r="B108" s="339"/>
      <c r="C108" s="339"/>
      <c r="D108" s="77">
        <v>8</v>
      </c>
      <c r="E108" s="78" t="s">
        <v>3138</v>
      </c>
      <c r="F108" s="439"/>
      <c r="G108" s="80"/>
      <c r="H108" s="81" t="s">
        <v>2040</v>
      </c>
    </row>
    <row r="109" spans="1:8" ht="20.149999999999999" customHeight="1">
      <c r="A109" s="416"/>
      <c r="B109" s="339"/>
      <c r="C109" s="339"/>
      <c r="D109" s="77">
        <v>9</v>
      </c>
      <c r="E109" s="78" t="s">
        <v>3139</v>
      </c>
      <c r="F109" s="439"/>
      <c r="G109" s="80"/>
      <c r="H109" s="81" t="s">
        <v>2040</v>
      </c>
    </row>
    <row r="110" spans="1:8" ht="20.149999999999999" customHeight="1">
      <c r="A110" s="416"/>
      <c r="B110" s="339"/>
      <c r="C110" s="339"/>
      <c r="D110" s="77">
        <v>10</v>
      </c>
      <c r="E110" s="78" t="s">
        <v>3140</v>
      </c>
      <c r="F110" s="439"/>
      <c r="G110" s="80"/>
      <c r="H110" s="81" t="s">
        <v>2040</v>
      </c>
    </row>
    <row r="111" spans="1:8" ht="20.149999999999999" customHeight="1">
      <c r="A111" s="416"/>
      <c r="B111" s="339"/>
      <c r="C111" s="339"/>
      <c r="D111" s="77">
        <v>11</v>
      </c>
      <c r="E111" s="78" t="s">
        <v>3141</v>
      </c>
      <c r="F111" s="439"/>
      <c r="G111" s="80"/>
      <c r="H111" s="81" t="s">
        <v>2040</v>
      </c>
    </row>
    <row r="112" spans="1:8" ht="20.149999999999999" customHeight="1">
      <c r="A112" s="416"/>
      <c r="B112" s="339"/>
      <c r="C112" s="339"/>
      <c r="D112" s="77">
        <v>12</v>
      </c>
      <c r="E112" s="78" t="s">
        <v>3142</v>
      </c>
      <c r="F112" s="439"/>
      <c r="G112" s="80"/>
      <c r="H112" s="81" t="s">
        <v>2040</v>
      </c>
    </row>
    <row r="113" spans="1:8" ht="20.149999999999999" customHeight="1">
      <c r="A113" s="416"/>
      <c r="B113" s="339"/>
      <c r="C113" s="339"/>
      <c r="D113" s="77">
        <v>13</v>
      </c>
      <c r="E113" s="78" t="s">
        <v>3143</v>
      </c>
      <c r="F113" s="439"/>
      <c r="G113" s="80">
        <v>1</v>
      </c>
      <c r="H113" s="81">
        <v>100</v>
      </c>
    </row>
    <row r="114" spans="1:8" ht="20.149999999999999" customHeight="1">
      <c r="A114" s="416"/>
      <c r="B114" s="339"/>
      <c r="C114" s="339"/>
      <c r="D114" s="77">
        <v>14</v>
      </c>
      <c r="E114" s="78" t="s">
        <v>3144</v>
      </c>
      <c r="F114" s="439"/>
      <c r="G114" s="80"/>
      <c r="H114" s="81" t="s">
        <v>2040</v>
      </c>
    </row>
    <row r="115" spans="1:8" ht="20.149999999999999" customHeight="1">
      <c r="A115" s="416"/>
      <c r="B115" s="339"/>
      <c r="C115" s="339"/>
      <c r="D115" s="77">
        <v>15</v>
      </c>
      <c r="E115" s="78" t="s">
        <v>3145</v>
      </c>
      <c r="F115" s="439"/>
      <c r="G115" s="80"/>
      <c r="H115" s="81" t="s">
        <v>2040</v>
      </c>
    </row>
    <row r="116" spans="1:8" ht="20.149999999999999" customHeight="1">
      <c r="A116" s="416"/>
      <c r="B116" s="339"/>
      <c r="C116" s="339"/>
      <c r="D116" s="77">
        <v>16</v>
      </c>
      <c r="E116" s="78" t="s">
        <v>3146</v>
      </c>
      <c r="F116" s="439"/>
      <c r="G116" s="80"/>
      <c r="H116" s="81" t="s">
        <v>2040</v>
      </c>
    </row>
    <row r="117" spans="1:8" ht="20.149999999999999" customHeight="1">
      <c r="A117" s="417"/>
      <c r="B117" s="340"/>
      <c r="C117" s="340"/>
      <c r="D117" s="77">
        <v>17</v>
      </c>
      <c r="E117" s="78" t="s">
        <v>3147</v>
      </c>
      <c r="F117" s="440"/>
      <c r="G117" s="80"/>
      <c r="H117" s="81" t="s">
        <v>2040</v>
      </c>
    </row>
    <row r="118" spans="1:8" ht="20.149999999999999" customHeight="1">
      <c r="A118" s="415" t="s">
        <v>3156</v>
      </c>
      <c r="B118" s="338" t="s">
        <v>3157</v>
      </c>
      <c r="C118" s="338" t="s">
        <v>3577</v>
      </c>
      <c r="D118" s="77"/>
      <c r="E118" s="78"/>
      <c r="F118" s="438"/>
      <c r="G118" s="131" t="s">
        <v>2040</v>
      </c>
      <c r="H118" s="81"/>
    </row>
    <row r="119" spans="1:8" ht="20.149999999999999" customHeight="1">
      <c r="A119" s="416"/>
      <c r="B119" s="339"/>
      <c r="C119" s="339"/>
      <c r="D119" s="77">
        <v>1</v>
      </c>
      <c r="E119" s="78" t="s">
        <v>3131</v>
      </c>
      <c r="F119" s="439"/>
      <c r="G119" s="80"/>
      <c r="H119" s="81" t="s">
        <v>2040</v>
      </c>
    </row>
    <row r="120" spans="1:8" ht="20.149999999999999" customHeight="1">
      <c r="A120" s="416"/>
      <c r="B120" s="339"/>
      <c r="C120" s="339"/>
      <c r="D120" s="77">
        <v>2</v>
      </c>
      <c r="E120" s="78" t="s">
        <v>3132</v>
      </c>
      <c r="F120" s="439"/>
      <c r="G120" s="80"/>
      <c r="H120" s="81" t="s">
        <v>2040</v>
      </c>
    </row>
    <row r="121" spans="1:8" ht="20.149999999999999" customHeight="1">
      <c r="A121" s="416"/>
      <c r="B121" s="339"/>
      <c r="C121" s="339"/>
      <c r="D121" s="77">
        <v>3</v>
      </c>
      <c r="E121" s="78" t="s">
        <v>3133</v>
      </c>
      <c r="F121" s="439"/>
      <c r="G121" s="80"/>
      <c r="H121" s="81" t="s">
        <v>2040</v>
      </c>
    </row>
    <row r="122" spans="1:8" ht="20.149999999999999" customHeight="1">
      <c r="A122" s="416"/>
      <c r="B122" s="339"/>
      <c r="C122" s="339"/>
      <c r="D122" s="77">
        <v>4</v>
      </c>
      <c r="E122" s="78" t="s">
        <v>3134</v>
      </c>
      <c r="F122" s="439"/>
      <c r="G122" s="80"/>
      <c r="H122" s="81" t="s">
        <v>2040</v>
      </c>
    </row>
    <row r="123" spans="1:8" ht="20.149999999999999" customHeight="1">
      <c r="A123" s="416"/>
      <c r="B123" s="339"/>
      <c r="C123" s="339"/>
      <c r="D123" s="77">
        <v>5</v>
      </c>
      <c r="E123" s="78" t="s">
        <v>3135</v>
      </c>
      <c r="F123" s="439"/>
      <c r="G123" s="80"/>
      <c r="H123" s="81" t="s">
        <v>2040</v>
      </c>
    </row>
    <row r="124" spans="1:8" ht="20.149999999999999" customHeight="1">
      <c r="A124" s="416"/>
      <c r="B124" s="339"/>
      <c r="C124" s="339"/>
      <c r="D124" s="77">
        <v>6</v>
      </c>
      <c r="E124" s="78" t="s">
        <v>3136</v>
      </c>
      <c r="F124" s="439"/>
      <c r="G124" s="80"/>
      <c r="H124" s="81" t="s">
        <v>2040</v>
      </c>
    </row>
    <row r="125" spans="1:8" ht="20.149999999999999" customHeight="1">
      <c r="A125" s="416"/>
      <c r="B125" s="339"/>
      <c r="C125" s="339"/>
      <c r="D125" s="77">
        <v>7</v>
      </c>
      <c r="E125" s="78" t="s">
        <v>3137</v>
      </c>
      <c r="F125" s="439"/>
      <c r="G125" s="80"/>
      <c r="H125" s="81" t="s">
        <v>2040</v>
      </c>
    </row>
    <row r="126" spans="1:8" ht="20.149999999999999" customHeight="1">
      <c r="A126" s="416"/>
      <c r="B126" s="339"/>
      <c r="C126" s="339"/>
      <c r="D126" s="77">
        <v>8</v>
      </c>
      <c r="E126" s="78" t="s">
        <v>3138</v>
      </c>
      <c r="F126" s="439"/>
      <c r="G126" s="80"/>
      <c r="H126" s="81" t="s">
        <v>2040</v>
      </c>
    </row>
    <row r="127" spans="1:8" ht="20.149999999999999" customHeight="1">
      <c r="A127" s="416"/>
      <c r="B127" s="339"/>
      <c r="C127" s="339"/>
      <c r="D127" s="77">
        <v>9</v>
      </c>
      <c r="E127" s="78" t="s">
        <v>3139</v>
      </c>
      <c r="F127" s="439"/>
      <c r="G127" s="80"/>
      <c r="H127" s="81" t="s">
        <v>2040</v>
      </c>
    </row>
    <row r="128" spans="1:8" ht="20.149999999999999" customHeight="1">
      <c r="A128" s="416"/>
      <c r="B128" s="339"/>
      <c r="C128" s="339"/>
      <c r="D128" s="77">
        <v>10</v>
      </c>
      <c r="E128" s="78" t="s">
        <v>3140</v>
      </c>
      <c r="F128" s="439"/>
      <c r="G128" s="80"/>
      <c r="H128" s="81" t="s">
        <v>2040</v>
      </c>
    </row>
    <row r="129" spans="1:8" ht="20.149999999999999" customHeight="1">
      <c r="A129" s="416"/>
      <c r="B129" s="339"/>
      <c r="C129" s="339"/>
      <c r="D129" s="77">
        <v>11</v>
      </c>
      <c r="E129" s="78" t="s">
        <v>3141</v>
      </c>
      <c r="F129" s="439"/>
      <c r="G129" s="80"/>
      <c r="H129" s="81" t="s">
        <v>2040</v>
      </c>
    </row>
    <row r="130" spans="1:8" ht="20.149999999999999" customHeight="1">
      <c r="A130" s="416"/>
      <c r="B130" s="339"/>
      <c r="C130" s="339"/>
      <c r="D130" s="77">
        <v>12</v>
      </c>
      <c r="E130" s="78" t="s">
        <v>3142</v>
      </c>
      <c r="F130" s="439"/>
      <c r="G130" s="80"/>
      <c r="H130" s="81" t="s">
        <v>2040</v>
      </c>
    </row>
    <row r="131" spans="1:8" ht="20.149999999999999" customHeight="1">
      <c r="A131" s="416"/>
      <c r="B131" s="339"/>
      <c r="C131" s="339"/>
      <c r="D131" s="77">
        <v>13</v>
      </c>
      <c r="E131" s="78" t="s">
        <v>3143</v>
      </c>
      <c r="F131" s="439"/>
      <c r="G131" s="80"/>
      <c r="H131" s="81" t="s">
        <v>2040</v>
      </c>
    </row>
    <row r="132" spans="1:8" ht="20.149999999999999" customHeight="1">
      <c r="A132" s="416"/>
      <c r="B132" s="339"/>
      <c r="C132" s="339"/>
      <c r="D132" s="77">
        <v>14</v>
      </c>
      <c r="E132" s="78" t="s">
        <v>3144</v>
      </c>
      <c r="F132" s="439"/>
      <c r="G132" s="80"/>
      <c r="H132" s="81" t="s">
        <v>2040</v>
      </c>
    </row>
    <row r="133" spans="1:8" ht="20.149999999999999" customHeight="1">
      <c r="A133" s="416"/>
      <c r="B133" s="339"/>
      <c r="C133" s="339"/>
      <c r="D133" s="77">
        <v>15</v>
      </c>
      <c r="E133" s="78" t="s">
        <v>3145</v>
      </c>
      <c r="F133" s="439"/>
      <c r="G133" s="80"/>
      <c r="H133" s="81" t="s">
        <v>2040</v>
      </c>
    </row>
    <row r="134" spans="1:8" ht="20.149999999999999" customHeight="1">
      <c r="A134" s="416"/>
      <c r="B134" s="339"/>
      <c r="C134" s="339"/>
      <c r="D134" s="77">
        <v>16</v>
      </c>
      <c r="E134" s="78" t="s">
        <v>3146</v>
      </c>
      <c r="F134" s="439"/>
      <c r="G134" s="80"/>
      <c r="H134" s="81" t="s">
        <v>2040</v>
      </c>
    </row>
    <row r="135" spans="1:8" ht="20.149999999999999" customHeight="1">
      <c r="A135" s="417"/>
      <c r="B135" s="340"/>
      <c r="C135" s="340"/>
      <c r="D135" s="77">
        <v>17</v>
      </c>
      <c r="E135" s="78" t="s">
        <v>3147</v>
      </c>
      <c r="F135" s="440"/>
      <c r="G135" s="80"/>
      <c r="H135" s="81" t="s">
        <v>2040</v>
      </c>
    </row>
    <row r="136" spans="1:8" ht="20.149999999999999" customHeight="1">
      <c r="A136" s="415" t="s">
        <v>3158</v>
      </c>
      <c r="B136" s="338" t="s">
        <v>3159</v>
      </c>
      <c r="C136" s="338" t="s">
        <v>3577</v>
      </c>
      <c r="D136" s="77"/>
      <c r="E136" s="78"/>
      <c r="F136" s="438"/>
      <c r="G136" s="131" t="s">
        <v>2040</v>
      </c>
      <c r="H136" s="81"/>
    </row>
    <row r="137" spans="1:8" ht="20.149999999999999" customHeight="1">
      <c r="A137" s="416"/>
      <c r="B137" s="339"/>
      <c r="C137" s="339"/>
      <c r="D137" s="77">
        <v>1</v>
      </c>
      <c r="E137" s="78" t="s">
        <v>3131</v>
      </c>
      <c r="F137" s="439"/>
      <c r="G137" s="80"/>
      <c r="H137" s="81" t="s">
        <v>2040</v>
      </c>
    </row>
    <row r="138" spans="1:8" ht="20.149999999999999" customHeight="1">
      <c r="A138" s="416"/>
      <c r="B138" s="339"/>
      <c r="C138" s="339"/>
      <c r="D138" s="77">
        <v>2</v>
      </c>
      <c r="E138" s="78" t="s">
        <v>3132</v>
      </c>
      <c r="F138" s="439"/>
      <c r="G138" s="80"/>
      <c r="H138" s="81" t="s">
        <v>2040</v>
      </c>
    </row>
    <row r="139" spans="1:8" ht="20.149999999999999" customHeight="1">
      <c r="A139" s="416"/>
      <c r="B139" s="339"/>
      <c r="C139" s="339"/>
      <c r="D139" s="77">
        <v>3</v>
      </c>
      <c r="E139" s="78" t="s">
        <v>3133</v>
      </c>
      <c r="F139" s="439"/>
      <c r="G139" s="80"/>
      <c r="H139" s="81" t="s">
        <v>2040</v>
      </c>
    </row>
    <row r="140" spans="1:8" ht="20.149999999999999" customHeight="1">
      <c r="A140" s="416"/>
      <c r="B140" s="339"/>
      <c r="C140" s="339"/>
      <c r="D140" s="77">
        <v>4</v>
      </c>
      <c r="E140" s="78" t="s">
        <v>3134</v>
      </c>
      <c r="F140" s="439"/>
      <c r="G140" s="80"/>
      <c r="H140" s="81" t="s">
        <v>2040</v>
      </c>
    </row>
    <row r="141" spans="1:8" ht="20.149999999999999" customHeight="1">
      <c r="A141" s="416"/>
      <c r="B141" s="339"/>
      <c r="C141" s="339"/>
      <c r="D141" s="77">
        <v>5</v>
      </c>
      <c r="E141" s="78" t="s">
        <v>3135</v>
      </c>
      <c r="F141" s="439"/>
      <c r="G141" s="80"/>
      <c r="H141" s="81" t="s">
        <v>2040</v>
      </c>
    </row>
    <row r="142" spans="1:8" ht="20.149999999999999" customHeight="1">
      <c r="A142" s="416"/>
      <c r="B142" s="339"/>
      <c r="C142" s="339"/>
      <c r="D142" s="77">
        <v>6</v>
      </c>
      <c r="E142" s="78" t="s">
        <v>3136</v>
      </c>
      <c r="F142" s="439"/>
      <c r="G142" s="80"/>
      <c r="H142" s="81" t="s">
        <v>2040</v>
      </c>
    </row>
    <row r="143" spans="1:8" ht="20.149999999999999" customHeight="1">
      <c r="A143" s="416"/>
      <c r="B143" s="339"/>
      <c r="C143" s="339"/>
      <c r="D143" s="77">
        <v>7</v>
      </c>
      <c r="E143" s="78" t="s">
        <v>3137</v>
      </c>
      <c r="F143" s="439"/>
      <c r="G143" s="80"/>
      <c r="H143" s="81" t="s">
        <v>2040</v>
      </c>
    </row>
    <row r="144" spans="1:8" ht="20.149999999999999" customHeight="1">
      <c r="A144" s="416"/>
      <c r="B144" s="339"/>
      <c r="C144" s="339"/>
      <c r="D144" s="77">
        <v>8</v>
      </c>
      <c r="E144" s="78" t="s">
        <v>3138</v>
      </c>
      <c r="F144" s="439"/>
      <c r="G144" s="80"/>
      <c r="H144" s="81" t="s">
        <v>2040</v>
      </c>
    </row>
    <row r="145" spans="1:8" ht="20.149999999999999" customHeight="1">
      <c r="A145" s="416"/>
      <c r="B145" s="339"/>
      <c r="C145" s="339"/>
      <c r="D145" s="77">
        <v>9</v>
      </c>
      <c r="E145" s="78" t="s">
        <v>3139</v>
      </c>
      <c r="F145" s="439"/>
      <c r="G145" s="80"/>
      <c r="H145" s="81" t="s">
        <v>2040</v>
      </c>
    </row>
    <row r="146" spans="1:8" ht="20.149999999999999" customHeight="1">
      <c r="A146" s="416"/>
      <c r="B146" s="339"/>
      <c r="C146" s="339"/>
      <c r="D146" s="77">
        <v>10</v>
      </c>
      <c r="E146" s="78" t="s">
        <v>3140</v>
      </c>
      <c r="F146" s="439"/>
      <c r="G146" s="80"/>
      <c r="H146" s="81" t="s">
        <v>2040</v>
      </c>
    </row>
    <row r="147" spans="1:8" ht="20.149999999999999" customHeight="1">
      <c r="A147" s="416"/>
      <c r="B147" s="339"/>
      <c r="C147" s="339"/>
      <c r="D147" s="77">
        <v>11</v>
      </c>
      <c r="E147" s="78" t="s">
        <v>3141</v>
      </c>
      <c r="F147" s="439"/>
      <c r="G147" s="80"/>
      <c r="H147" s="81" t="s">
        <v>2040</v>
      </c>
    </row>
    <row r="148" spans="1:8" ht="20.149999999999999" customHeight="1">
      <c r="A148" s="416"/>
      <c r="B148" s="339"/>
      <c r="C148" s="339"/>
      <c r="D148" s="77">
        <v>12</v>
      </c>
      <c r="E148" s="78" t="s">
        <v>3142</v>
      </c>
      <c r="F148" s="439"/>
      <c r="G148" s="80"/>
      <c r="H148" s="81" t="s">
        <v>2040</v>
      </c>
    </row>
    <row r="149" spans="1:8" ht="20.149999999999999" customHeight="1">
      <c r="A149" s="416"/>
      <c r="B149" s="339"/>
      <c r="C149" s="339"/>
      <c r="D149" s="77">
        <v>13</v>
      </c>
      <c r="E149" s="78" t="s">
        <v>3143</v>
      </c>
      <c r="F149" s="439"/>
      <c r="G149" s="80"/>
      <c r="H149" s="81" t="s">
        <v>2040</v>
      </c>
    </row>
    <row r="150" spans="1:8" ht="20.149999999999999" customHeight="1">
      <c r="A150" s="416"/>
      <c r="B150" s="339"/>
      <c r="C150" s="339"/>
      <c r="D150" s="77">
        <v>14</v>
      </c>
      <c r="E150" s="78" t="s">
        <v>3144</v>
      </c>
      <c r="F150" s="439"/>
      <c r="G150" s="80"/>
      <c r="H150" s="81" t="s">
        <v>2040</v>
      </c>
    </row>
    <row r="151" spans="1:8" ht="20.149999999999999" customHeight="1">
      <c r="A151" s="416"/>
      <c r="B151" s="339"/>
      <c r="C151" s="339"/>
      <c r="D151" s="77">
        <v>15</v>
      </c>
      <c r="E151" s="78" t="s">
        <v>3145</v>
      </c>
      <c r="F151" s="439"/>
      <c r="G151" s="80"/>
      <c r="H151" s="81" t="s">
        <v>2040</v>
      </c>
    </row>
    <row r="152" spans="1:8" ht="20.149999999999999" customHeight="1">
      <c r="A152" s="416"/>
      <c r="B152" s="339"/>
      <c r="C152" s="339"/>
      <c r="D152" s="77">
        <v>16</v>
      </c>
      <c r="E152" s="78" t="s">
        <v>3146</v>
      </c>
      <c r="F152" s="439"/>
      <c r="G152" s="80"/>
      <c r="H152" s="81" t="s">
        <v>2040</v>
      </c>
    </row>
    <row r="153" spans="1:8" ht="20.149999999999999" customHeight="1">
      <c r="A153" s="417"/>
      <c r="B153" s="340"/>
      <c r="C153" s="340"/>
      <c r="D153" s="77">
        <v>17</v>
      </c>
      <c r="E153" s="78" t="s">
        <v>3147</v>
      </c>
      <c r="F153" s="440"/>
      <c r="G153" s="80"/>
      <c r="H153" s="81" t="s">
        <v>2040</v>
      </c>
    </row>
    <row r="154" spans="1:8" ht="20.149999999999999" customHeight="1">
      <c r="A154" s="415" t="s">
        <v>3160</v>
      </c>
      <c r="B154" s="338" t="s">
        <v>3161</v>
      </c>
      <c r="C154" s="338" t="s">
        <v>3577</v>
      </c>
      <c r="D154" s="77"/>
      <c r="E154" s="78"/>
      <c r="F154" s="438"/>
      <c r="G154" s="131" t="s">
        <v>2040</v>
      </c>
      <c r="H154" s="81"/>
    </row>
    <row r="155" spans="1:8" ht="20.149999999999999" customHeight="1">
      <c r="A155" s="416"/>
      <c r="B155" s="339"/>
      <c r="C155" s="339"/>
      <c r="D155" s="77">
        <v>1</v>
      </c>
      <c r="E155" s="78" t="s">
        <v>3131</v>
      </c>
      <c r="F155" s="439"/>
      <c r="G155" s="80"/>
      <c r="H155" s="81" t="s">
        <v>2040</v>
      </c>
    </row>
    <row r="156" spans="1:8" ht="20.149999999999999" customHeight="1">
      <c r="A156" s="416"/>
      <c r="B156" s="339"/>
      <c r="C156" s="339"/>
      <c r="D156" s="77">
        <v>2</v>
      </c>
      <c r="E156" s="78" t="s">
        <v>3132</v>
      </c>
      <c r="F156" s="439"/>
      <c r="G156" s="80"/>
      <c r="H156" s="81" t="s">
        <v>2040</v>
      </c>
    </row>
    <row r="157" spans="1:8" ht="20.149999999999999" customHeight="1">
      <c r="A157" s="416"/>
      <c r="B157" s="339"/>
      <c r="C157" s="339"/>
      <c r="D157" s="77">
        <v>3</v>
      </c>
      <c r="E157" s="78" t="s">
        <v>3133</v>
      </c>
      <c r="F157" s="439"/>
      <c r="G157" s="80"/>
      <c r="H157" s="81" t="s">
        <v>2040</v>
      </c>
    </row>
    <row r="158" spans="1:8" ht="20.149999999999999" customHeight="1">
      <c r="A158" s="416"/>
      <c r="B158" s="339"/>
      <c r="C158" s="339"/>
      <c r="D158" s="77">
        <v>4</v>
      </c>
      <c r="E158" s="78" t="s">
        <v>3134</v>
      </c>
      <c r="F158" s="439"/>
      <c r="G158" s="80"/>
      <c r="H158" s="81" t="s">
        <v>2040</v>
      </c>
    </row>
    <row r="159" spans="1:8" ht="20.149999999999999" customHeight="1">
      <c r="A159" s="416"/>
      <c r="B159" s="339"/>
      <c r="C159" s="339"/>
      <c r="D159" s="77">
        <v>5</v>
      </c>
      <c r="E159" s="78" t="s">
        <v>3135</v>
      </c>
      <c r="F159" s="439"/>
      <c r="G159" s="80"/>
      <c r="H159" s="81" t="s">
        <v>2040</v>
      </c>
    </row>
    <row r="160" spans="1:8" ht="20.149999999999999" customHeight="1">
      <c r="A160" s="416"/>
      <c r="B160" s="339"/>
      <c r="C160" s="339"/>
      <c r="D160" s="77">
        <v>6</v>
      </c>
      <c r="E160" s="78" t="s">
        <v>3136</v>
      </c>
      <c r="F160" s="439"/>
      <c r="G160" s="80"/>
      <c r="H160" s="81" t="s">
        <v>2040</v>
      </c>
    </row>
    <row r="161" spans="1:8" ht="20.149999999999999" customHeight="1">
      <c r="A161" s="416"/>
      <c r="B161" s="339"/>
      <c r="C161" s="339"/>
      <c r="D161" s="77">
        <v>7</v>
      </c>
      <c r="E161" s="78" t="s">
        <v>3137</v>
      </c>
      <c r="F161" s="439"/>
      <c r="G161" s="80"/>
      <c r="H161" s="81" t="s">
        <v>2040</v>
      </c>
    </row>
    <row r="162" spans="1:8" ht="20.149999999999999" customHeight="1">
      <c r="A162" s="416"/>
      <c r="B162" s="339"/>
      <c r="C162" s="339"/>
      <c r="D162" s="77">
        <v>8</v>
      </c>
      <c r="E162" s="78" t="s">
        <v>3138</v>
      </c>
      <c r="F162" s="439"/>
      <c r="G162" s="80"/>
      <c r="H162" s="81" t="s">
        <v>2040</v>
      </c>
    </row>
    <row r="163" spans="1:8" ht="20.149999999999999" customHeight="1">
      <c r="A163" s="416"/>
      <c r="B163" s="339"/>
      <c r="C163" s="339"/>
      <c r="D163" s="77">
        <v>9</v>
      </c>
      <c r="E163" s="78" t="s">
        <v>3139</v>
      </c>
      <c r="F163" s="439"/>
      <c r="G163" s="80"/>
      <c r="H163" s="81" t="s">
        <v>2040</v>
      </c>
    </row>
    <row r="164" spans="1:8" ht="20.149999999999999" customHeight="1">
      <c r="A164" s="416"/>
      <c r="B164" s="339"/>
      <c r="C164" s="339"/>
      <c r="D164" s="77">
        <v>10</v>
      </c>
      <c r="E164" s="78" t="s">
        <v>3140</v>
      </c>
      <c r="F164" s="439"/>
      <c r="G164" s="80"/>
      <c r="H164" s="81" t="s">
        <v>2040</v>
      </c>
    </row>
    <row r="165" spans="1:8" ht="20.149999999999999" customHeight="1">
      <c r="A165" s="416"/>
      <c r="B165" s="339"/>
      <c r="C165" s="339"/>
      <c r="D165" s="77">
        <v>11</v>
      </c>
      <c r="E165" s="78" t="s">
        <v>3141</v>
      </c>
      <c r="F165" s="439"/>
      <c r="G165" s="80"/>
      <c r="H165" s="81" t="s">
        <v>2040</v>
      </c>
    </row>
    <row r="166" spans="1:8" ht="20.149999999999999" customHeight="1">
      <c r="A166" s="416"/>
      <c r="B166" s="339"/>
      <c r="C166" s="339"/>
      <c r="D166" s="77">
        <v>12</v>
      </c>
      <c r="E166" s="78" t="s">
        <v>3142</v>
      </c>
      <c r="F166" s="439"/>
      <c r="G166" s="80"/>
      <c r="H166" s="81" t="s">
        <v>2040</v>
      </c>
    </row>
    <row r="167" spans="1:8" ht="20.149999999999999" customHeight="1">
      <c r="A167" s="416"/>
      <c r="B167" s="339"/>
      <c r="C167" s="339"/>
      <c r="D167" s="77">
        <v>13</v>
      </c>
      <c r="E167" s="78" t="s">
        <v>3143</v>
      </c>
      <c r="F167" s="439"/>
      <c r="G167" s="80"/>
      <c r="H167" s="81" t="s">
        <v>2040</v>
      </c>
    </row>
    <row r="168" spans="1:8" ht="20.149999999999999" customHeight="1">
      <c r="A168" s="416"/>
      <c r="B168" s="339"/>
      <c r="C168" s="339"/>
      <c r="D168" s="77">
        <v>14</v>
      </c>
      <c r="E168" s="78" t="s">
        <v>3144</v>
      </c>
      <c r="F168" s="439"/>
      <c r="G168" s="80"/>
      <c r="H168" s="81" t="s">
        <v>2040</v>
      </c>
    </row>
    <row r="169" spans="1:8" ht="20.149999999999999" customHeight="1">
      <c r="A169" s="416"/>
      <c r="B169" s="339"/>
      <c r="C169" s="339"/>
      <c r="D169" s="77">
        <v>15</v>
      </c>
      <c r="E169" s="78" t="s">
        <v>3145</v>
      </c>
      <c r="F169" s="439"/>
      <c r="G169" s="80"/>
      <c r="H169" s="81" t="s">
        <v>2040</v>
      </c>
    </row>
    <row r="170" spans="1:8" ht="20.149999999999999" customHeight="1">
      <c r="A170" s="416"/>
      <c r="B170" s="339"/>
      <c r="C170" s="339"/>
      <c r="D170" s="77">
        <v>16</v>
      </c>
      <c r="E170" s="78" t="s">
        <v>3146</v>
      </c>
      <c r="F170" s="439"/>
      <c r="G170" s="80"/>
      <c r="H170" s="81" t="s">
        <v>2040</v>
      </c>
    </row>
    <row r="171" spans="1:8" ht="20.149999999999999" customHeight="1">
      <c r="A171" s="417"/>
      <c r="B171" s="340"/>
      <c r="C171" s="340"/>
      <c r="D171" s="77">
        <v>17</v>
      </c>
      <c r="E171" s="78" t="s">
        <v>3147</v>
      </c>
      <c r="F171" s="440"/>
      <c r="G171" s="80"/>
      <c r="H171" s="81" t="s">
        <v>2040</v>
      </c>
    </row>
    <row r="172" spans="1:8" ht="20.149999999999999" customHeight="1">
      <c r="A172" s="415" t="s">
        <v>3162</v>
      </c>
      <c r="B172" s="338" t="s">
        <v>3163</v>
      </c>
      <c r="C172" s="338" t="s">
        <v>3577</v>
      </c>
      <c r="D172" s="77"/>
      <c r="E172" s="78"/>
      <c r="F172" s="438"/>
      <c r="G172" s="131" t="s">
        <v>2040</v>
      </c>
      <c r="H172" s="81"/>
    </row>
    <row r="173" spans="1:8" ht="20.149999999999999" customHeight="1">
      <c r="A173" s="416"/>
      <c r="B173" s="339"/>
      <c r="C173" s="339"/>
      <c r="D173" s="77">
        <v>1</v>
      </c>
      <c r="E173" s="78" t="s">
        <v>3131</v>
      </c>
      <c r="F173" s="439"/>
      <c r="G173" s="80"/>
      <c r="H173" s="81" t="s">
        <v>2040</v>
      </c>
    </row>
    <row r="174" spans="1:8" ht="20.149999999999999" customHeight="1">
      <c r="A174" s="416"/>
      <c r="B174" s="339"/>
      <c r="C174" s="339"/>
      <c r="D174" s="77">
        <v>2</v>
      </c>
      <c r="E174" s="78" t="s">
        <v>3132</v>
      </c>
      <c r="F174" s="439"/>
      <c r="G174" s="80"/>
      <c r="H174" s="81" t="s">
        <v>2040</v>
      </c>
    </row>
    <row r="175" spans="1:8" ht="20.149999999999999" customHeight="1">
      <c r="A175" s="416"/>
      <c r="B175" s="339"/>
      <c r="C175" s="339"/>
      <c r="D175" s="77">
        <v>3</v>
      </c>
      <c r="E175" s="78" t="s">
        <v>3133</v>
      </c>
      <c r="F175" s="439"/>
      <c r="G175" s="80"/>
      <c r="H175" s="81" t="s">
        <v>2040</v>
      </c>
    </row>
    <row r="176" spans="1:8" ht="20.149999999999999" customHeight="1">
      <c r="A176" s="416"/>
      <c r="B176" s="339"/>
      <c r="C176" s="339"/>
      <c r="D176" s="77">
        <v>4</v>
      </c>
      <c r="E176" s="78" t="s">
        <v>3134</v>
      </c>
      <c r="F176" s="439"/>
      <c r="G176" s="80"/>
      <c r="H176" s="81" t="s">
        <v>2040</v>
      </c>
    </row>
    <row r="177" spans="1:8" ht="20.149999999999999" customHeight="1">
      <c r="A177" s="416"/>
      <c r="B177" s="339"/>
      <c r="C177" s="339"/>
      <c r="D177" s="77">
        <v>5</v>
      </c>
      <c r="E177" s="78" t="s">
        <v>3135</v>
      </c>
      <c r="F177" s="439"/>
      <c r="G177" s="80"/>
      <c r="H177" s="81" t="s">
        <v>2040</v>
      </c>
    </row>
    <row r="178" spans="1:8" ht="20.149999999999999" customHeight="1">
      <c r="A178" s="416"/>
      <c r="B178" s="339"/>
      <c r="C178" s="339"/>
      <c r="D178" s="77">
        <v>6</v>
      </c>
      <c r="E178" s="78" t="s">
        <v>3136</v>
      </c>
      <c r="F178" s="439"/>
      <c r="G178" s="80"/>
      <c r="H178" s="81" t="s">
        <v>2040</v>
      </c>
    </row>
    <row r="179" spans="1:8" ht="20.149999999999999" customHeight="1">
      <c r="A179" s="416"/>
      <c r="B179" s="339"/>
      <c r="C179" s="339"/>
      <c r="D179" s="77">
        <v>7</v>
      </c>
      <c r="E179" s="78" t="s">
        <v>3137</v>
      </c>
      <c r="F179" s="439"/>
      <c r="G179" s="80"/>
      <c r="H179" s="81" t="s">
        <v>2040</v>
      </c>
    </row>
    <row r="180" spans="1:8" ht="20.149999999999999" customHeight="1">
      <c r="A180" s="416"/>
      <c r="B180" s="339"/>
      <c r="C180" s="339"/>
      <c r="D180" s="77">
        <v>8</v>
      </c>
      <c r="E180" s="78" t="s">
        <v>3138</v>
      </c>
      <c r="F180" s="439"/>
      <c r="G180" s="80"/>
      <c r="H180" s="81" t="s">
        <v>2040</v>
      </c>
    </row>
    <row r="181" spans="1:8" ht="20.149999999999999" customHeight="1">
      <c r="A181" s="416"/>
      <c r="B181" s="339"/>
      <c r="C181" s="339"/>
      <c r="D181" s="77">
        <v>9</v>
      </c>
      <c r="E181" s="78" t="s">
        <v>3139</v>
      </c>
      <c r="F181" s="439"/>
      <c r="G181" s="80"/>
      <c r="H181" s="81" t="s">
        <v>2040</v>
      </c>
    </row>
    <row r="182" spans="1:8" ht="20.149999999999999" customHeight="1">
      <c r="A182" s="416"/>
      <c r="B182" s="339"/>
      <c r="C182" s="339"/>
      <c r="D182" s="77">
        <v>10</v>
      </c>
      <c r="E182" s="78" t="s">
        <v>3140</v>
      </c>
      <c r="F182" s="439"/>
      <c r="G182" s="80"/>
      <c r="H182" s="81" t="s">
        <v>2040</v>
      </c>
    </row>
    <row r="183" spans="1:8" ht="20.149999999999999" customHeight="1">
      <c r="A183" s="416"/>
      <c r="B183" s="339"/>
      <c r="C183" s="339"/>
      <c r="D183" s="77">
        <v>11</v>
      </c>
      <c r="E183" s="78" t="s">
        <v>3141</v>
      </c>
      <c r="F183" s="439"/>
      <c r="G183" s="80"/>
      <c r="H183" s="81" t="s">
        <v>2040</v>
      </c>
    </row>
    <row r="184" spans="1:8" ht="20.149999999999999" customHeight="1">
      <c r="A184" s="416"/>
      <c r="B184" s="339"/>
      <c r="C184" s="339"/>
      <c r="D184" s="77">
        <v>12</v>
      </c>
      <c r="E184" s="78" t="s">
        <v>3142</v>
      </c>
      <c r="F184" s="439"/>
      <c r="G184" s="80"/>
      <c r="H184" s="81" t="s">
        <v>2040</v>
      </c>
    </row>
    <row r="185" spans="1:8" ht="20.149999999999999" customHeight="1">
      <c r="A185" s="416"/>
      <c r="B185" s="339"/>
      <c r="C185" s="339"/>
      <c r="D185" s="77">
        <v>13</v>
      </c>
      <c r="E185" s="78" t="s">
        <v>3143</v>
      </c>
      <c r="F185" s="439"/>
      <c r="G185" s="80"/>
      <c r="H185" s="81" t="s">
        <v>2040</v>
      </c>
    </row>
    <row r="186" spans="1:8" ht="20.149999999999999" customHeight="1">
      <c r="A186" s="416"/>
      <c r="B186" s="339"/>
      <c r="C186" s="339"/>
      <c r="D186" s="77">
        <v>14</v>
      </c>
      <c r="E186" s="78" t="s">
        <v>3144</v>
      </c>
      <c r="F186" s="439"/>
      <c r="G186" s="80"/>
      <c r="H186" s="81" t="s">
        <v>2040</v>
      </c>
    </row>
    <row r="187" spans="1:8" ht="20.149999999999999" customHeight="1">
      <c r="A187" s="416"/>
      <c r="B187" s="339"/>
      <c r="C187" s="339"/>
      <c r="D187" s="77">
        <v>15</v>
      </c>
      <c r="E187" s="78" t="s">
        <v>3145</v>
      </c>
      <c r="F187" s="439"/>
      <c r="G187" s="80"/>
      <c r="H187" s="81" t="s">
        <v>2040</v>
      </c>
    </row>
    <row r="188" spans="1:8" ht="20.149999999999999" customHeight="1">
      <c r="A188" s="416"/>
      <c r="B188" s="339"/>
      <c r="C188" s="339"/>
      <c r="D188" s="77">
        <v>16</v>
      </c>
      <c r="E188" s="78" t="s">
        <v>3146</v>
      </c>
      <c r="F188" s="439"/>
      <c r="G188" s="80"/>
      <c r="H188" s="81" t="s">
        <v>2040</v>
      </c>
    </row>
    <row r="189" spans="1:8" ht="20.149999999999999" customHeight="1">
      <c r="A189" s="417"/>
      <c r="B189" s="340"/>
      <c r="C189" s="340"/>
      <c r="D189" s="77">
        <v>17</v>
      </c>
      <c r="E189" s="78" t="s">
        <v>3147</v>
      </c>
      <c r="F189" s="440"/>
      <c r="G189" s="80"/>
      <c r="H189" s="81" t="s">
        <v>2040</v>
      </c>
    </row>
    <row r="190" spans="1:8" ht="20.149999999999999" customHeight="1">
      <c r="A190" s="415" t="s">
        <v>3164</v>
      </c>
      <c r="B190" s="338" t="s">
        <v>3165</v>
      </c>
      <c r="C190" s="338" t="s">
        <v>3577</v>
      </c>
      <c r="D190" s="77"/>
      <c r="E190" s="78"/>
      <c r="F190" s="438"/>
      <c r="G190" s="131" t="s">
        <v>2040</v>
      </c>
      <c r="H190" s="81"/>
    </row>
    <row r="191" spans="1:8" ht="20.149999999999999" customHeight="1">
      <c r="A191" s="416"/>
      <c r="B191" s="339"/>
      <c r="C191" s="339"/>
      <c r="D191" s="77">
        <v>1</v>
      </c>
      <c r="E191" s="78" t="s">
        <v>3131</v>
      </c>
      <c r="F191" s="439"/>
      <c r="G191" s="80"/>
      <c r="H191" s="81" t="s">
        <v>2040</v>
      </c>
    </row>
    <row r="192" spans="1:8" ht="20.149999999999999" customHeight="1">
      <c r="A192" s="416"/>
      <c r="B192" s="339"/>
      <c r="C192" s="339"/>
      <c r="D192" s="77">
        <v>2</v>
      </c>
      <c r="E192" s="78" t="s">
        <v>3132</v>
      </c>
      <c r="F192" s="439"/>
      <c r="G192" s="80"/>
      <c r="H192" s="81" t="s">
        <v>2040</v>
      </c>
    </row>
    <row r="193" spans="1:8" ht="20.149999999999999" customHeight="1">
      <c r="A193" s="416"/>
      <c r="B193" s="339"/>
      <c r="C193" s="339"/>
      <c r="D193" s="77">
        <v>3</v>
      </c>
      <c r="E193" s="78" t="s">
        <v>3133</v>
      </c>
      <c r="F193" s="439"/>
      <c r="G193" s="80"/>
      <c r="H193" s="81" t="s">
        <v>2040</v>
      </c>
    </row>
    <row r="194" spans="1:8" ht="20.149999999999999" customHeight="1">
      <c r="A194" s="416"/>
      <c r="B194" s="339"/>
      <c r="C194" s="339"/>
      <c r="D194" s="77">
        <v>4</v>
      </c>
      <c r="E194" s="78" t="s">
        <v>3134</v>
      </c>
      <c r="F194" s="439"/>
      <c r="G194" s="80"/>
      <c r="H194" s="81" t="s">
        <v>2040</v>
      </c>
    </row>
    <row r="195" spans="1:8" ht="20.149999999999999" customHeight="1">
      <c r="A195" s="416"/>
      <c r="B195" s="339"/>
      <c r="C195" s="339"/>
      <c r="D195" s="77">
        <v>5</v>
      </c>
      <c r="E195" s="78" t="s">
        <v>3135</v>
      </c>
      <c r="F195" s="439"/>
      <c r="G195" s="80"/>
      <c r="H195" s="81" t="s">
        <v>2040</v>
      </c>
    </row>
    <row r="196" spans="1:8" ht="20.149999999999999" customHeight="1">
      <c r="A196" s="416"/>
      <c r="B196" s="339"/>
      <c r="C196" s="339"/>
      <c r="D196" s="77">
        <v>6</v>
      </c>
      <c r="E196" s="78" t="s">
        <v>3136</v>
      </c>
      <c r="F196" s="439"/>
      <c r="G196" s="80"/>
      <c r="H196" s="81" t="s">
        <v>2040</v>
      </c>
    </row>
    <row r="197" spans="1:8" ht="20.149999999999999" customHeight="1">
      <c r="A197" s="416"/>
      <c r="B197" s="339"/>
      <c r="C197" s="339"/>
      <c r="D197" s="77">
        <v>7</v>
      </c>
      <c r="E197" s="78" t="s">
        <v>3137</v>
      </c>
      <c r="F197" s="439"/>
      <c r="G197" s="80"/>
      <c r="H197" s="81" t="s">
        <v>2040</v>
      </c>
    </row>
    <row r="198" spans="1:8" ht="20.149999999999999" customHeight="1">
      <c r="A198" s="416"/>
      <c r="B198" s="339"/>
      <c r="C198" s="339"/>
      <c r="D198" s="77">
        <v>8</v>
      </c>
      <c r="E198" s="78" t="s">
        <v>3138</v>
      </c>
      <c r="F198" s="439"/>
      <c r="G198" s="80"/>
      <c r="H198" s="81" t="s">
        <v>2040</v>
      </c>
    </row>
    <row r="199" spans="1:8" ht="20.149999999999999" customHeight="1">
      <c r="A199" s="416"/>
      <c r="B199" s="339"/>
      <c r="C199" s="339"/>
      <c r="D199" s="77">
        <v>9</v>
      </c>
      <c r="E199" s="78" t="s">
        <v>3139</v>
      </c>
      <c r="F199" s="439"/>
      <c r="G199" s="80"/>
      <c r="H199" s="81" t="s">
        <v>2040</v>
      </c>
    </row>
    <row r="200" spans="1:8" ht="20.149999999999999" customHeight="1">
      <c r="A200" s="416"/>
      <c r="B200" s="339"/>
      <c r="C200" s="339"/>
      <c r="D200" s="77">
        <v>10</v>
      </c>
      <c r="E200" s="78" t="s">
        <v>3140</v>
      </c>
      <c r="F200" s="439"/>
      <c r="G200" s="80"/>
      <c r="H200" s="81" t="s">
        <v>2040</v>
      </c>
    </row>
    <row r="201" spans="1:8" ht="20.149999999999999" customHeight="1">
      <c r="A201" s="416"/>
      <c r="B201" s="339"/>
      <c r="C201" s="339"/>
      <c r="D201" s="77">
        <v>11</v>
      </c>
      <c r="E201" s="78" t="s">
        <v>3141</v>
      </c>
      <c r="F201" s="439"/>
      <c r="G201" s="80"/>
      <c r="H201" s="81" t="s">
        <v>2040</v>
      </c>
    </row>
    <row r="202" spans="1:8" ht="20.149999999999999" customHeight="1">
      <c r="A202" s="416"/>
      <c r="B202" s="339"/>
      <c r="C202" s="339"/>
      <c r="D202" s="77">
        <v>12</v>
      </c>
      <c r="E202" s="78" t="s">
        <v>3142</v>
      </c>
      <c r="F202" s="439"/>
      <c r="G202" s="80"/>
      <c r="H202" s="81" t="s">
        <v>2040</v>
      </c>
    </row>
    <row r="203" spans="1:8" ht="20.149999999999999" customHeight="1">
      <c r="A203" s="416"/>
      <c r="B203" s="339"/>
      <c r="C203" s="339"/>
      <c r="D203" s="77">
        <v>13</v>
      </c>
      <c r="E203" s="78" t="s">
        <v>3143</v>
      </c>
      <c r="F203" s="439"/>
      <c r="G203" s="80"/>
      <c r="H203" s="81" t="s">
        <v>2040</v>
      </c>
    </row>
    <row r="204" spans="1:8" ht="20.149999999999999" customHeight="1">
      <c r="A204" s="416"/>
      <c r="B204" s="339"/>
      <c r="C204" s="339"/>
      <c r="D204" s="77">
        <v>14</v>
      </c>
      <c r="E204" s="78" t="s">
        <v>3144</v>
      </c>
      <c r="F204" s="439"/>
      <c r="G204" s="80"/>
      <c r="H204" s="81" t="s">
        <v>2040</v>
      </c>
    </row>
    <row r="205" spans="1:8" ht="20.149999999999999" customHeight="1">
      <c r="A205" s="416"/>
      <c r="B205" s="339"/>
      <c r="C205" s="339"/>
      <c r="D205" s="77">
        <v>15</v>
      </c>
      <c r="E205" s="78" t="s">
        <v>3145</v>
      </c>
      <c r="F205" s="439"/>
      <c r="G205" s="80"/>
      <c r="H205" s="81" t="s">
        <v>2040</v>
      </c>
    </row>
    <row r="206" spans="1:8" ht="20.149999999999999" customHeight="1">
      <c r="A206" s="416"/>
      <c r="B206" s="339"/>
      <c r="C206" s="339"/>
      <c r="D206" s="77">
        <v>16</v>
      </c>
      <c r="E206" s="78" t="s">
        <v>3146</v>
      </c>
      <c r="F206" s="439"/>
      <c r="G206" s="80"/>
      <c r="H206" s="81" t="s">
        <v>2040</v>
      </c>
    </row>
    <row r="207" spans="1:8" ht="20.149999999999999" customHeight="1">
      <c r="A207" s="417"/>
      <c r="B207" s="340"/>
      <c r="C207" s="340"/>
      <c r="D207" s="77">
        <v>17</v>
      </c>
      <c r="E207" s="78" t="s">
        <v>3147</v>
      </c>
      <c r="F207" s="440"/>
      <c r="G207" s="80"/>
      <c r="H207" s="81" t="s">
        <v>2040</v>
      </c>
    </row>
    <row r="208" spans="1:8" ht="20.149999999999999" customHeight="1">
      <c r="A208" s="415" t="s">
        <v>3166</v>
      </c>
      <c r="B208" s="338" t="s">
        <v>3167</v>
      </c>
      <c r="C208" s="338" t="s">
        <v>3577</v>
      </c>
      <c r="D208" s="77"/>
      <c r="E208" s="78"/>
      <c r="F208" s="438"/>
      <c r="G208" s="131" t="s">
        <v>2040</v>
      </c>
      <c r="H208" s="81"/>
    </row>
    <row r="209" spans="1:8" ht="20.149999999999999" customHeight="1">
      <c r="A209" s="416"/>
      <c r="B209" s="339"/>
      <c r="C209" s="339"/>
      <c r="D209" s="77">
        <v>1</v>
      </c>
      <c r="E209" s="78" t="s">
        <v>3131</v>
      </c>
      <c r="F209" s="439"/>
      <c r="G209" s="80"/>
      <c r="H209" s="81" t="s">
        <v>2040</v>
      </c>
    </row>
    <row r="210" spans="1:8" ht="20.149999999999999" customHeight="1">
      <c r="A210" s="416"/>
      <c r="B210" s="339"/>
      <c r="C210" s="339"/>
      <c r="D210" s="77">
        <v>2</v>
      </c>
      <c r="E210" s="78" t="s">
        <v>3132</v>
      </c>
      <c r="F210" s="439"/>
      <c r="G210" s="80"/>
      <c r="H210" s="81" t="s">
        <v>2040</v>
      </c>
    </row>
    <row r="211" spans="1:8" ht="20.149999999999999" customHeight="1">
      <c r="A211" s="416"/>
      <c r="B211" s="339"/>
      <c r="C211" s="339"/>
      <c r="D211" s="77">
        <v>3</v>
      </c>
      <c r="E211" s="78" t="s">
        <v>3133</v>
      </c>
      <c r="F211" s="439"/>
      <c r="G211" s="80"/>
      <c r="H211" s="81" t="s">
        <v>2040</v>
      </c>
    </row>
    <row r="212" spans="1:8" ht="20.149999999999999" customHeight="1">
      <c r="A212" s="416"/>
      <c r="B212" s="339"/>
      <c r="C212" s="339"/>
      <c r="D212" s="77">
        <v>4</v>
      </c>
      <c r="E212" s="78" t="s">
        <v>3134</v>
      </c>
      <c r="F212" s="439"/>
      <c r="G212" s="80"/>
      <c r="H212" s="81" t="s">
        <v>2040</v>
      </c>
    </row>
    <row r="213" spans="1:8" ht="20.149999999999999" customHeight="1">
      <c r="A213" s="416"/>
      <c r="B213" s="339"/>
      <c r="C213" s="339"/>
      <c r="D213" s="77">
        <v>5</v>
      </c>
      <c r="E213" s="78" t="s">
        <v>3135</v>
      </c>
      <c r="F213" s="439"/>
      <c r="G213" s="80"/>
      <c r="H213" s="81" t="s">
        <v>2040</v>
      </c>
    </row>
    <row r="214" spans="1:8" ht="20.149999999999999" customHeight="1">
      <c r="A214" s="416"/>
      <c r="B214" s="339"/>
      <c r="C214" s="339"/>
      <c r="D214" s="77">
        <v>6</v>
      </c>
      <c r="E214" s="78" t="s">
        <v>3136</v>
      </c>
      <c r="F214" s="439"/>
      <c r="G214" s="80"/>
      <c r="H214" s="81" t="s">
        <v>2040</v>
      </c>
    </row>
    <row r="215" spans="1:8" ht="20.149999999999999" customHeight="1">
      <c r="A215" s="416"/>
      <c r="B215" s="339"/>
      <c r="C215" s="339"/>
      <c r="D215" s="77">
        <v>7</v>
      </c>
      <c r="E215" s="78" t="s">
        <v>3137</v>
      </c>
      <c r="F215" s="439"/>
      <c r="G215" s="80"/>
      <c r="H215" s="81" t="s">
        <v>2040</v>
      </c>
    </row>
    <row r="216" spans="1:8" ht="20.149999999999999" customHeight="1">
      <c r="A216" s="416"/>
      <c r="B216" s="339"/>
      <c r="C216" s="339"/>
      <c r="D216" s="77">
        <v>8</v>
      </c>
      <c r="E216" s="78" t="s">
        <v>3138</v>
      </c>
      <c r="F216" s="439"/>
      <c r="G216" s="80"/>
      <c r="H216" s="81" t="s">
        <v>2040</v>
      </c>
    </row>
    <row r="217" spans="1:8" ht="20.149999999999999" customHeight="1">
      <c r="A217" s="416"/>
      <c r="B217" s="339"/>
      <c r="C217" s="339"/>
      <c r="D217" s="77">
        <v>9</v>
      </c>
      <c r="E217" s="78" t="s">
        <v>3139</v>
      </c>
      <c r="F217" s="439"/>
      <c r="G217" s="80"/>
      <c r="H217" s="81" t="s">
        <v>2040</v>
      </c>
    </row>
    <row r="218" spans="1:8" ht="20.149999999999999" customHeight="1">
      <c r="A218" s="416"/>
      <c r="B218" s="339"/>
      <c r="C218" s="339"/>
      <c r="D218" s="77">
        <v>10</v>
      </c>
      <c r="E218" s="78" t="s">
        <v>3140</v>
      </c>
      <c r="F218" s="439"/>
      <c r="G218" s="80"/>
      <c r="H218" s="81" t="s">
        <v>2040</v>
      </c>
    </row>
    <row r="219" spans="1:8" ht="20.149999999999999" customHeight="1">
      <c r="A219" s="416"/>
      <c r="B219" s="339"/>
      <c r="C219" s="339"/>
      <c r="D219" s="77">
        <v>11</v>
      </c>
      <c r="E219" s="78" t="s">
        <v>3141</v>
      </c>
      <c r="F219" s="439"/>
      <c r="G219" s="80"/>
      <c r="H219" s="81" t="s">
        <v>2040</v>
      </c>
    </row>
    <row r="220" spans="1:8" ht="20.149999999999999" customHeight="1">
      <c r="A220" s="416"/>
      <c r="B220" s="339"/>
      <c r="C220" s="339"/>
      <c r="D220" s="77">
        <v>12</v>
      </c>
      <c r="E220" s="78" t="s">
        <v>3142</v>
      </c>
      <c r="F220" s="439"/>
      <c r="G220" s="80"/>
      <c r="H220" s="81" t="s">
        <v>2040</v>
      </c>
    </row>
    <row r="221" spans="1:8" ht="20.149999999999999" customHeight="1">
      <c r="A221" s="416"/>
      <c r="B221" s="339"/>
      <c r="C221" s="339"/>
      <c r="D221" s="77">
        <v>13</v>
      </c>
      <c r="E221" s="78" t="s">
        <v>3143</v>
      </c>
      <c r="F221" s="439"/>
      <c r="G221" s="80"/>
      <c r="H221" s="81" t="s">
        <v>2040</v>
      </c>
    </row>
    <row r="222" spans="1:8" ht="20.149999999999999" customHeight="1">
      <c r="A222" s="416"/>
      <c r="B222" s="339"/>
      <c r="C222" s="339"/>
      <c r="D222" s="77">
        <v>14</v>
      </c>
      <c r="E222" s="78" t="s">
        <v>3144</v>
      </c>
      <c r="F222" s="439"/>
      <c r="G222" s="80"/>
      <c r="H222" s="81" t="s">
        <v>2040</v>
      </c>
    </row>
    <row r="223" spans="1:8" ht="20.149999999999999" customHeight="1">
      <c r="A223" s="416"/>
      <c r="B223" s="339"/>
      <c r="C223" s="339"/>
      <c r="D223" s="77">
        <v>15</v>
      </c>
      <c r="E223" s="78" t="s">
        <v>3145</v>
      </c>
      <c r="F223" s="439"/>
      <c r="G223" s="80"/>
      <c r="H223" s="81" t="s">
        <v>2040</v>
      </c>
    </row>
    <row r="224" spans="1:8" ht="20.149999999999999" customHeight="1">
      <c r="A224" s="416"/>
      <c r="B224" s="339"/>
      <c r="C224" s="339"/>
      <c r="D224" s="77">
        <v>16</v>
      </c>
      <c r="E224" s="78" t="s">
        <v>3146</v>
      </c>
      <c r="F224" s="439"/>
      <c r="G224" s="80"/>
      <c r="H224" s="81" t="s">
        <v>2040</v>
      </c>
    </row>
    <row r="225" spans="1:8" ht="20.149999999999999" customHeight="1">
      <c r="A225" s="417"/>
      <c r="B225" s="340"/>
      <c r="C225" s="340"/>
      <c r="D225" s="77">
        <v>17</v>
      </c>
      <c r="E225" s="78" t="s">
        <v>3147</v>
      </c>
      <c r="F225" s="440"/>
      <c r="G225" s="80"/>
      <c r="H225" s="81" t="s">
        <v>2040</v>
      </c>
    </row>
    <row r="226" spans="1:8" ht="20.149999999999999" customHeight="1">
      <c r="A226" s="415" t="s">
        <v>3168</v>
      </c>
      <c r="B226" s="338" t="s">
        <v>3169</v>
      </c>
      <c r="C226" s="338" t="s">
        <v>3577</v>
      </c>
      <c r="D226" s="77"/>
      <c r="E226" s="78"/>
      <c r="F226" s="438"/>
      <c r="G226" s="131" t="s">
        <v>2040</v>
      </c>
      <c r="H226" s="81"/>
    </row>
    <row r="227" spans="1:8" ht="20.149999999999999" customHeight="1">
      <c r="A227" s="416"/>
      <c r="B227" s="339"/>
      <c r="C227" s="339"/>
      <c r="D227" s="77">
        <v>1</v>
      </c>
      <c r="E227" s="78" t="s">
        <v>3131</v>
      </c>
      <c r="F227" s="439"/>
      <c r="G227" s="80"/>
      <c r="H227" s="81" t="s">
        <v>2040</v>
      </c>
    </row>
    <row r="228" spans="1:8" ht="20.149999999999999" customHeight="1">
      <c r="A228" s="416"/>
      <c r="B228" s="339"/>
      <c r="C228" s="339"/>
      <c r="D228" s="77">
        <v>2</v>
      </c>
      <c r="E228" s="78" t="s">
        <v>3132</v>
      </c>
      <c r="F228" s="439"/>
      <c r="G228" s="80"/>
      <c r="H228" s="81" t="s">
        <v>2040</v>
      </c>
    </row>
    <row r="229" spans="1:8" ht="20.149999999999999" customHeight="1">
      <c r="A229" s="416"/>
      <c r="B229" s="339"/>
      <c r="C229" s="339"/>
      <c r="D229" s="77">
        <v>3</v>
      </c>
      <c r="E229" s="78" t="s">
        <v>3133</v>
      </c>
      <c r="F229" s="439"/>
      <c r="G229" s="80"/>
      <c r="H229" s="81" t="s">
        <v>2040</v>
      </c>
    </row>
    <row r="230" spans="1:8" ht="20.149999999999999" customHeight="1">
      <c r="A230" s="416"/>
      <c r="B230" s="339"/>
      <c r="C230" s="339"/>
      <c r="D230" s="77">
        <v>4</v>
      </c>
      <c r="E230" s="78" t="s">
        <v>3134</v>
      </c>
      <c r="F230" s="439"/>
      <c r="G230" s="80"/>
      <c r="H230" s="81" t="s">
        <v>2040</v>
      </c>
    </row>
    <row r="231" spans="1:8" ht="20.149999999999999" customHeight="1">
      <c r="A231" s="416"/>
      <c r="B231" s="339"/>
      <c r="C231" s="339"/>
      <c r="D231" s="77">
        <v>5</v>
      </c>
      <c r="E231" s="78" t="s">
        <v>3135</v>
      </c>
      <c r="F231" s="439"/>
      <c r="G231" s="80"/>
      <c r="H231" s="81" t="s">
        <v>2040</v>
      </c>
    </row>
    <row r="232" spans="1:8" ht="20.149999999999999" customHeight="1">
      <c r="A232" s="416"/>
      <c r="B232" s="339"/>
      <c r="C232" s="339"/>
      <c r="D232" s="77">
        <v>6</v>
      </c>
      <c r="E232" s="78" t="s">
        <v>3136</v>
      </c>
      <c r="F232" s="439"/>
      <c r="G232" s="80"/>
      <c r="H232" s="81" t="s">
        <v>2040</v>
      </c>
    </row>
    <row r="233" spans="1:8" ht="20.149999999999999" customHeight="1">
      <c r="A233" s="416"/>
      <c r="B233" s="339"/>
      <c r="C233" s="339"/>
      <c r="D233" s="77">
        <v>7</v>
      </c>
      <c r="E233" s="78" t="s">
        <v>3137</v>
      </c>
      <c r="F233" s="439"/>
      <c r="G233" s="80"/>
      <c r="H233" s="81" t="s">
        <v>2040</v>
      </c>
    </row>
    <row r="234" spans="1:8" ht="20.149999999999999" customHeight="1">
      <c r="A234" s="416"/>
      <c r="B234" s="339"/>
      <c r="C234" s="339"/>
      <c r="D234" s="77">
        <v>8</v>
      </c>
      <c r="E234" s="78" t="s">
        <v>3138</v>
      </c>
      <c r="F234" s="439"/>
      <c r="G234" s="80"/>
      <c r="H234" s="81" t="s">
        <v>2040</v>
      </c>
    </row>
    <row r="235" spans="1:8" ht="20.149999999999999" customHeight="1">
      <c r="A235" s="416"/>
      <c r="B235" s="339"/>
      <c r="C235" s="339"/>
      <c r="D235" s="77">
        <v>9</v>
      </c>
      <c r="E235" s="78" t="s">
        <v>3139</v>
      </c>
      <c r="F235" s="439"/>
      <c r="G235" s="80"/>
      <c r="H235" s="81" t="s">
        <v>2040</v>
      </c>
    </row>
    <row r="236" spans="1:8" ht="20.149999999999999" customHeight="1">
      <c r="A236" s="416"/>
      <c r="B236" s="339"/>
      <c r="C236" s="339"/>
      <c r="D236" s="77">
        <v>10</v>
      </c>
      <c r="E236" s="78" t="s">
        <v>3140</v>
      </c>
      <c r="F236" s="439"/>
      <c r="G236" s="80"/>
      <c r="H236" s="81" t="s">
        <v>2040</v>
      </c>
    </row>
    <row r="237" spans="1:8" ht="20.149999999999999" customHeight="1">
      <c r="A237" s="416"/>
      <c r="B237" s="339"/>
      <c r="C237" s="339"/>
      <c r="D237" s="77">
        <v>11</v>
      </c>
      <c r="E237" s="78" t="s">
        <v>3141</v>
      </c>
      <c r="F237" s="439"/>
      <c r="G237" s="80"/>
      <c r="H237" s="81" t="s">
        <v>2040</v>
      </c>
    </row>
    <row r="238" spans="1:8" ht="20.149999999999999" customHeight="1">
      <c r="A238" s="416"/>
      <c r="B238" s="339"/>
      <c r="C238" s="339"/>
      <c r="D238" s="77">
        <v>12</v>
      </c>
      <c r="E238" s="78" t="s">
        <v>3142</v>
      </c>
      <c r="F238" s="439"/>
      <c r="G238" s="80"/>
      <c r="H238" s="81" t="s">
        <v>2040</v>
      </c>
    </row>
    <row r="239" spans="1:8" ht="20.149999999999999" customHeight="1">
      <c r="A239" s="416"/>
      <c r="B239" s="339"/>
      <c r="C239" s="339"/>
      <c r="D239" s="77">
        <v>13</v>
      </c>
      <c r="E239" s="78" t="s">
        <v>3143</v>
      </c>
      <c r="F239" s="439"/>
      <c r="G239" s="80"/>
      <c r="H239" s="81" t="s">
        <v>2040</v>
      </c>
    </row>
    <row r="240" spans="1:8" ht="20.149999999999999" customHeight="1">
      <c r="A240" s="416"/>
      <c r="B240" s="339"/>
      <c r="C240" s="339"/>
      <c r="D240" s="77">
        <v>14</v>
      </c>
      <c r="E240" s="78" t="s">
        <v>3144</v>
      </c>
      <c r="F240" s="439"/>
      <c r="G240" s="80"/>
      <c r="H240" s="81" t="s">
        <v>2040</v>
      </c>
    </row>
    <row r="241" spans="1:8" ht="20.149999999999999" customHeight="1">
      <c r="A241" s="416"/>
      <c r="B241" s="339"/>
      <c r="C241" s="339"/>
      <c r="D241" s="77">
        <v>15</v>
      </c>
      <c r="E241" s="78" t="s">
        <v>3145</v>
      </c>
      <c r="F241" s="439"/>
      <c r="G241" s="80"/>
      <c r="H241" s="81" t="s">
        <v>2040</v>
      </c>
    </row>
    <row r="242" spans="1:8" ht="20.149999999999999" customHeight="1">
      <c r="A242" s="416"/>
      <c r="B242" s="339"/>
      <c r="C242" s="339"/>
      <c r="D242" s="77">
        <v>16</v>
      </c>
      <c r="E242" s="78" t="s">
        <v>3146</v>
      </c>
      <c r="F242" s="439"/>
      <c r="G242" s="80"/>
      <c r="H242" s="81" t="s">
        <v>2040</v>
      </c>
    </row>
    <row r="243" spans="1:8" ht="20.149999999999999" customHeight="1">
      <c r="A243" s="417"/>
      <c r="B243" s="340"/>
      <c r="C243" s="340"/>
      <c r="D243" s="77">
        <v>17</v>
      </c>
      <c r="E243" s="78" t="s">
        <v>3147</v>
      </c>
      <c r="F243" s="440"/>
      <c r="G243" s="80"/>
      <c r="H243" s="81" t="s">
        <v>2040</v>
      </c>
    </row>
    <row r="244" spans="1:8" ht="20.149999999999999" customHeight="1">
      <c r="A244" s="415" t="s">
        <v>3170</v>
      </c>
      <c r="B244" s="338" t="s">
        <v>3171</v>
      </c>
      <c r="C244" s="338" t="s">
        <v>3577</v>
      </c>
      <c r="D244" s="77"/>
      <c r="E244" s="78"/>
      <c r="F244" s="438"/>
      <c r="G244" s="131" t="s">
        <v>2040</v>
      </c>
      <c r="H244" s="81"/>
    </row>
    <row r="245" spans="1:8" ht="20.149999999999999" customHeight="1">
      <c r="A245" s="416"/>
      <c r="B245" s="339"/>
      <c r="C245" s="339"/>
      <c r="D245" s="77">
        <v>1</v>
      </c>
      <c r="E245" s="78" t="s">
        <v>3131</v>
      </c>
      <c r="F245" s="439"/>
      <c r="G245" s="80"/>
      <c r="H245" s="81" t="s">
        <v>2040</v>
      </c>
    </row>
    <row r="246" spans="1:8" ht="20.149999999999999" customHeight="1">
      <c r="A246" s="416"/>
      <c r="B246" s="339"/>
      <c r="C246" s="339"/>
      <c r="D246" s="77">
        <v>2</v>
      </c>
      <c r="E246" s="78" t="s">
        <v>3132</v>
      </c>
      <c r="F246" s="439"/>
      <c r="G246" s="80"/>
      <c r="H246" s="81" t="s">
        <v>2040</v>
      </c>
    </row>
    <row r="247" spans="1:8" ht="20.149999999999999" customHeight="1">
      <c r="A247" s="416"/>
      <c r="B247" s="339"/>
      <c r="C247" s="339"/>
      <c r="D247" s="77">
        <v>3</v>
      </c>
      <c r="E247" s="78" t="s">
        <v>3133</v>
      </c>
      <c r="F247" s="439"/>
      <c r="G247" s="80"/>
      <c r="H247" s="81" t="s">
        <v>2040</v>
      </c>
    </row>
    <row r="248" spans="1:8" ht="20.149999999999999" customHeight="1">
      <c r="A248" s="416"/>
      <c r="B248" s="339"/>
      <c r="C248" s="339"/>
      <c r="D248" s="77">
        <v>4</v>
      </c>
      <c r="E248" s="78" t="s">
        <v>3134</v>
      </c>
      <c r="F248" s="439"/>
      <c r="G248" s="80"/>
      <c r="H248" s="81" t="s">
        <v>2040</v>
      </c>
    </row>
    <row r="249" spans="1:8" ht="20.149999999999999" customHeight="1">
      <c r="A249" s="416"/>
      <c r="B249" s="339"/>
      <c r="C249" s="339"/>
      <c r="D249" s="77">
        <v>5</v>
      </c>
      <c r="E249" s="78" t="s">
        <v>3135</v>
      </c>
      <c r="F249" s="439"/>
      <c r="G249" s="80"/>
      <c r="H249" s="81" t="s">
        <v>2040</v>
      </c>
    </row>
    <row r="250" spans="1:8" ht="20.149999999999999" customHeight="1">
      <c r="A250" s="416"/>
      <c r="B250" s="339"/>
      <c r="C250" s="339"/>
      <c r="D250" s="77">
        <v>6</v>
      </c>
      <c r="E250" s="78" t="s">
        <v>3136</v>
      </c>
      <c r="F250" s="439"/>
      <c r="G250" s="80"/>
      <c r="H250" s="81" t="s">
        <v>2040</v>
      </c>
    </row>
    <row r="251" spans="1:8" ht="20.149999999999999" customHeight="1">
      <c r="A251" s="416"/>
      <c r="B251" s="339"/>
      <c r="C251" s="339"/>
      <c r="D251" s="77">
        <v>7</v>
      </c>
      <c r="E251" s="78" t="s">
        <v>3137</v>
      </c>
      <c r="F251" s="439"/>
      <c r="G251" s="80"/>
      <c r="H251" s="81" t="s">
        <v>2040</v>
      </c>
    </row>
    <row r="252" spans="1:8" ht="20.149999999999999" customHeight="1">
      <c r="A252" s="416"/>
      <c r="B252" s="339"/>
      <c r="C252" s="339"/>
      <c r="D252" s="77">
        <v>8</v>
      </c>
      <c r="E252" s="78" t="s">
        <v>3138</v>
      </c>
      <c r="F252" s="439"/>
      <c r="G252" s="80"/>
      <c r="H252" s="81" t="s">
        <v>2040</v>
      </c>
    </row>
    <row r="253" spans="1:8" ht="20.149999999999999" customHeight="1">
      <c r="A253" s="416"/>
      <c r="B253" s="339"/>
      <c r="C253" s="339"/>
      <c r="D253" s="77">
        <v>9</v>
      </c>
      <c r="E253" s="78" t="s">
        <v>3139</v>
      </c>
      <c r="F253" s="439"/>
      <c r="G253" s="80"/>
      <c r="H253" s="81" t="s">
        <v>2040</v>
      </c>
    </row>
    <row r="254" spans="1:8" ht="20.149999999999999" customHeight="1">
      <c r="A254" s="416"/>
      <c r="B254" s="339"/>
      <c r="C254" s="339"/>
      <c r="D254" s="77">
        <v>10</v>
      </c>
      <c r="E254" s="78" t="s">
        <v>3140</v>
      </c>
      <c r="F254" s="439"/>
      <c r="G254" s="80"/>
      <c r="H254" s="81" t="s">
        <v>2040</v>
      </c>
    </row>
    <row r="255" spans="1:8" ht="20.149999999999999" customHeight="1">
      <c r="A255" s="416"/>
      <c r="B255" s="339"/>
      <c r="C255" s="339"/>
      <c r="D255" s="77">
        <v>11</v>
      </c>
      <c r="E255" s="78" t="s">
        <v>3141</v>
      </c>
      <c r="F255" s="439"/>
      <c r="G255" s="80"/>
      <c r="H255" s="81" t="s">
        <v>2040</v>
      </c>
    </row>
    <row r="256" spans="1:8" ht="20.149999999999999" customHeight="1">
      <c r="A256" s="416"/>
      <c r="B256" s="339"/>
      <c r="C256" s="339"/>
      <c r="D256" s="77">
        <v>12</v>
      </c>
      <c r="E256" s="78" t="s">
        <v>3142</v>
      </c>
      <c r="F256" s="439"/>
      <c r="G256" s="80"/>
      <c r="H256" s="81" t="s">
        <v>2040</v>
      </c>
    </row>
    <row r="257" spans="1:8" ht="20.149999999999999" customHeight="1">
      <c r="A257" s="416"/>
      <c r="B257" s="339"/>
      <c r="C257" s="339"/>
      <c r="D257" s="77">
        <v>13</v>
      </c>
      <c r="E257" s="78" t="s">
        <v>3143</v>
      </c>
      <c r="F257" s="439"/>
      <c r="G257" s="80"/>
      <c r="H257" s="81" t="s">
        <v>2040</v>
      </c>
    </row>
    <row r="258" spans="1:8" ht="20.149999999999999" customHeight="1">
      <c r="A258" s="416"/>
      <c r="B258" s="339"/>
      <c r="C258" s="339"/>
      <c r="D258" s="77">
        <v>14</v>
      </c>
      <c r="E258" s="78" t="s">
        <v>3144</v>
      </c>
      <c r="F258" s="439"/>
      <c r="G258" s="80"/>
      <c r="H258" s="81" t="s">
        <v>2040</v>
      </c>
    </row>
    <row r="259" spans="1:8" ht="20.149999999999999" customHeight="1">
      <c r="A259" s="416"/>
      <c r="B259" s="339"/>
      <c r="C259" s="339"/>
      <c r="D259" s="77">
        <v>15</v>
      </c>
      <c r="E259" s="78" t="s">
        <v>3145</v>
      </c>
      <c r="F259" s="439"/>
      <c r="G259" s="80"/>
      <c r="H259" s="81" t="s">
        <v>2040</v>
      </c>
    </row>
    <row r="260" spans="1:8" ht="20.149999999999999" customHeight="1">
      <c r="A260" s="416"/>
      <c r="B260" s="339"/>
      <c r="C260" s="339"/>
      <c r="D260" s="77">
        <v>16</v>
      </c>
      <c r="E260" s="78" t="s">
        <v>3146</v>
      </c>
      <c r="F260" s="439"/>
      <c r="G260" s="80"/>
      <c r="H260" s="81" t="s">
        <v>2040</v>
      </c>
    </row>
    <row r="261" spans="1:8" ht="20.149999999999999" customHeight="1">
      <c r="A261" s="417"/>
      <c r="B261" s="340"/>
      <c r="C261" s="340"/>
      <c r="D261" s="77">
        <v>17</v>
      </c>
      <c r="E261" s="78" t="s">
        <v>3147</v>
      </c>
      <c r="F261" s="440"/>
      <c r="G261" s="80"/>
      <c r="H261" s="81" t="s">
        <v>2040</v>
      </c>
    </row>
    <row r="262" spans="1:8" ht="20.149999999999999" customHeight="1">
      <c r="A262" s="415" t="s">
        <v>3172</v>
      </c>
      <c r="B262" s="338" t="s">
        <v>3173</v>
      </c>
      <c r="C262" s="338" t="s">
        <v>3577</v>
      </c>
      <c r="D262" s="77"/>
      <c r="E262" s="78"/>
      <c r="F262" s="438"/>
      <c r="G262" s="131" t="s">
        <v>2040</v>
      </c>
      <c r="H262" s="81"/>
    </row>
    <row r="263" spans="1:8" ht="20.149999999999999" customHeight="1">
      <c r="A263" s="416"/>
      <c r="B263" s="339"/>
      <c r="C263" s="339"/>
      <c r="D263" s="77">
        <v>1</v>
      </c>
      <c r="E263" s="78" t="s">
        <v>3131</v>
      </c>
      <c r="F263" s="439"/>
      <c r="G263" s="80"/>
      <c r="H263" s="81" t="s">
        <v>2040</v>
      </c>
    </row>
    <row r="264" spans="1:8" ht="20.149999999999999" customHeight="1">
      <c r="A264" s="416"/>
      <c r="B264" s="339"/>
      <c r="C264" s="339"/>
      <c r="D264" s="77">
        <v>2</v>
      </c>
      <c r="E264" s="78" t="s">
        <v>3132</v>
      </c>
      <c r="F264" s="439"/>
      <c r="G264" s="80"/>
      <c r="H264" s="81" t="s">
        <v>2040</v>
      </c>
    </row>
    <row r="265" spans="1:8" ht="20.149999999999999" customHeight="1">
      <c r="A265" s="416"/>
      <c r="B265" s="339"/>
      <c r="C265" s="339"/>
      <c r="D265" s="77">
        <v>3</v>
      </c>
      <c r="E265" s="78" t="s">
        <v>3133</v>
      </c>
      <c r="F265" s="439"/>
      <c r="G265" s="80"/>
      <c r="H265" s="81" t="s">
        <v>2040</v>
      </c>
    </row>
    <row r="266" spans="1:8" ht="20.149999999999999" customHeight="1">
      <c r="A266" s="416"/>
      <c r="B266" s="339"/>
      <c r="C266" s="339"/>
      <c r="D266" s="77">
        <v>4</v>
      </c>
      <c r="E266" s="78" t="s">
        <v>3134</v>
      </c>
      <c r="F266" s="439"/>
      <c r="G266" s="80"/>
      <c r="H266" s="81" t="s">
        <v>2040</v>
      </c>
    </row>
    <row r="267" spans="1:8" ht="20.149999999999999" customHeight="1">
      <c r="A267" s="416"/>
      <c r="B267" s="339"/>
      <c r="C267" s="339"/>
      <c r="D267" s="77">
        <v>5</v>
      </c>
      <c r="E267" s="78" t="s">
        <v>3135</v>
      </c>
      <c r="F267" s="439"/>
      <c r="G267" s="80"/>
      <c r="H267" s="81" t="s">
        <v>2040</v>
      </c>
    </row>
    <row r="268" spans="1:8" ht="20.149999999999999" customHeight="1">
      <c r="A268" s="416"/>
      <c r="B268" s="339"/>
      <c r="C268" s="339"/>
      <c r="D268" s="77">
        <v>6</v>
      </c>
      <c r="E268" s="78" t="s">
        <v>3136</v>
      </c>
      <c r="F268" s="439"/>
      <c r="G268" s="80"/>
      <c r="H268" s="81" t="s">
        <v>2040</v>
      </c>
    </row>
    <row r="269" spans="1:8" ht="20.149999999999999" customHeight="1">
      <c r="A269" s="416"/>
      <c r="B269" s="339"/>
      <c r="C269" s="339"/>
      <c r="D269" s="77">
        <v>7</v>
      </c>
      <c r="E269" s="78" t="s">
        <v>3137</v>
      </c>
      <c r="F269" s="439"/>
      <c r="G269" s="80"/>
      <c r="H269" s="81" t="s">
        <v>2040</v>
      </c>
    </row>
    <row r="270" spans="1:8" ht="20.149999999999999" customHeight="1">
      <c r="A270" s="416"/>
      <c r="B270" s="339"/>
      <c r="C270" s="339"/>
      <c r="D270" s="77">
        <v>8</v>
      </c>
      <c r="E270" s="78" t="s">
        <v>3138</v>
      </c>
      <c r="F270" s="439"/>
      <c r="G270" s="80"/>
      <c r="H270" s="81" t="s">
        <v>2040</v>
      </c>
    </row>
    <row r="271" spans="1:8" ht="20.149999999999999" customHeight="1">
      <c r="A271" s="416"/>
      <c r="B271" s="339"/>
      <c r="C271" s="339"/>
      <c r="D271" s="77">
        <v>9</v>
      </c>
      <c r="E271" s="78" t="s">
        <v>3139</v>
      </c>
      <c r="F271" s="439"/>
      <c r="G271" s="80"/>
      <c r="H271" s="81" t="s">
        <v>2040</v>
      </c>
    </row>
    <row r="272" spans="1:8" ht="20.149999999999999" customHeight="1">
      <c r="A272" s="416"/>
      <c r="B272" s="339"/>
      <c r="C272" s="339"/>
      <c r="D272" s="77">
        <v>10</v>
      </c>
      <c r="E272" s="78" t="s">
        <v>3140</v>
      </c>
      <c r="F272" s="439"/>
      <c r="G272" s="80"/>
      <c r="H272" s="81" t="s">
        <v>2040</v>
      </c>
    </row>
    <row r="273" spans="1:8" ht="20.149999999999999" customHeight="1">
      <c r="A273" s="416"/>
      <c r="B273" s="339"/>
      <c r="C273" s="339"/>
      <c r="D273" s="77">
        <v>11</v>
      </c>
      <c r="E273" s="78" t="s">
        <v>3141</v>
      </c>
      <c r="F273" s="439"/>
      <c r="G273" s="80"/>
      <c r="H273" s="81" t="s">
        <v>2040</v>
      </c>
    </row>
    <row r="274" spans="1:8" ht="20.149999999999999" customHeight="1">
      <c r="A274" s="416"/>
      <c r="B274" s="339"/>
      <c r="C274" s="339"/>
      <c r="D274" s="77">
        <v>12</v>
      </c>
      <c r="E274" s="78" t="s">
        <v>3142</v>
      </c>
      <c r="F274" s="439"/>
      <c r="G274" s="80"/>
      <c r="H274" s="81" t="s">
        <v>2040</v>
      </c>
    </row>
    <row r="275" spans="1:8" ht="20.149999999999999" customHeight="1">
      <c r="A275" s="416"/>
      <c r="B275" s="339"/>
      <c r="C275" s="339"/>
      <c r="D275" s="77">
        <v>13</v>
      </c>
      <c r="E275" s="78" t="s">
        <v>3143</v>
      </c>
      <c r="F275" s="439"/>
      <c r="G275" s="80"/>
      <c r="H275" s="81" t="s">
        <v>2040</v>
      </c>
    </row>
    <row r="276" spans="1:8" ht="20.149999999999999" customHeight="1">
      <c r="A276" s="416"/>
      <c r="B276" s="339"/>
      <c r="C276" s="339"/>
      <c r="D276" s="77">
        <v>14</v>
      </c>
      <c r="E276" s="78" t="s">
        <v>3144</v>
      </c>
      <c r="F276" s="439"/>
      <c r="G276" s="80"/>
      <c r="H276" s="81" t="s">
        <v>2040</v>
      </c>
    </row>
    <row r="277" spans="1:8" ht="20.149999999999999" customHeight="1">
      <c r="A277" s="416"/>
      <c r="B277" s="339"/>
      <c r="C277" s="339"/>
      <c r="D277" s="77">
        <v>15</v>
      </c>
      <c r="E277" s="78" t="s">
        <v>3145</v>
      </c>
      <c r="F277" s="439"/>
      <c r="G277" s="80"/>
      <c r="H277" s="81" t="s">
        <v>2040</v>
      </c>
    </row>
    <row r="278" spans="1:8" ht="20.149999999999999" customHeight="1">
      <c r="A278" s="416"/>
      <c r="B278" s="339"/>
      <c r="C278" s="339"/>
      <c r="D278" s="77">
        <v>16</v>
      </c>
      <c r="E278" s="78" t="s">
        <v>3146</v>
      </c>
      <c r="F278" s="439"/>
      <c r="G278" s="80"/>
      <c r="H278" s="81" t="s">
        <v>2040</v>
      </c>
    </row>
    <row r="279" spans="1:8" ht="20.149999999999999" customHeight="1">
      <c r="A279" s="417"/>
      <c r="B279" s="340"/>
      <c r="C279" s="340"/>
      <c r="D279" s="77">
        <v>17</v>
      </c>
      <c r="E279" s="78" t="s">
        <v>3147</v>
      </c>
      <c r="F279" s="440"/>
      <c r="G279" s="80"/>
      <c r="H279" s="81" t="s">
        <v>2040</v>
      </c>
    </row>
    <row r="280" spans="1:8" ht="20.149999999999999" customHeight="1">
      <c r="A280" s="415" t="s">
        <v>3174</v>
      </c>
      <c r="B280" s="338" t="s">
        <v>3175</v>
      </c>
      <c r="C280" s="338" t="s">
        <v>3577</v>
      </c>
      <c r="D280" s="77"/>
      <c r="E280" s="78"/>
      <c r="F280" s="438"/>
      <c r="G280" s="131" t="s">
        <v>2040</v>
      </c>
      <c r="H280" s="81"/>
    </row>
    <row r="281" spans="1:8" ht="20.149999999999999" customHeight="1">
      <c r="A281" s="416"/>
      <c r="B281" s="339"/>
      <c r="C281" s="339"/>
      <c r="D281" s="77">
        <v>1</v>
      </c>
      <c r="E281" s="78" t="s">
        <v>3131</v>
      </c>
      <c r="F281" s="439"/>
      <c r="G281" s="80"/>
      <c r="H281" s="81" t="s">
        <v>2040</v>
      </c>
    </row>
    <row r="282" spans="1:8" ht="20.149999999999999" customHeight="1">
      <c r="A282" s="416"/>
      <c r="B282" s="339"/>
      <c r="C282" s="339"/>
      <c r="D282" s="77">
        <v>2</v>
      </c>
      <c r="E282" s="78" t="s">
        <v>3132</v>
      </c>
      <c r="F282" s="439"/>
      <c r="G282" s="80"/>
      <c r="H282" s="81" t="s">
        <v>2040</v>
      </c>
    </row>
    <row r="283" spans="1:8" ht="20.149999999999999" customHeight="1">
      <c r="A283" s="416"/>
      <c r="B283" s="339"/>
      <c r="C283" s="339"/>
      <c r="D283" s="77">
        <v>3</v>
      </c>
      <c r="E283" s="78" t="s">
        <v>3133</v>
      </c>
      <c r="F283" s="439"/>
      <c r="G283" s="80"/>
      <c r="H283" s="81" t="s">
        <v>2040</v>
      </c>
    </row>
    <row r="284" spans="1:8" ht="20.149999999999999" customHeight="1">
      <c r="A284" s="416"/>
      <c r="B284" s="339"/>
      <c r="C284" s="339"/>
      <c r="D284" s="77">
        <v>4</v>
      </c>
      <c r="E284" s="78" t="s">
        <v>3134</v>
      </c>
      <c r="F284" s="439"/>
      <c r="G284" s="80"/>
      <c r="H284" s="81" t="s">
        <v>2040</v>
      </c>
    </row>
    <row r="285" spans="1:8" ht="20.149999999999999" customHeight="1">
      <c r="A285" s="416"/>
      <c r="B285" s="339"/>
      <c r="C285" s="339"/>
      <c r="D285" s="77">
        <v>5</v>
      </c>
      <c r="E285" s="78" t="s">
        <v>3135</v>
      </c>
      <c r="F285" s="439"/>
      <c r="G285" s="80"/>
      <c r="H285" s="81" t="s">
        <v>2040</v>
      </c>
    </row>
    <row r="286" spans="1:8" ht="20.149999999999999" customHeight="1">
      <c r="A286" s="416"/>
      <c r="B286" s="339"/>
      <c r="C286" s="339"/>
      <c r="D286" s="77">
        <v>6</v>
      </c>
      <c r="E286" s="78" t="s">
        <v>3136</v>
      </c>
      <c r="F286" s="439"/>
      <c r="G286" s="80"/>
      <c r="H286" s="81" t="s">
        <v>2040</v>
      </c>
    </row>
    <row r="287" spans="1:8" ht="20.149999999999999" customHeight="1">
      <c r="A287" s="416"/>
      <c r="B287" s="339"/>
      <c r="C287" s="339"/>
      <c r="D287" s="77">
        <v>7</v>
      </c>
      <c r="E287" s="78" t="s">
        <v>3137</v>
      </c>
      <c r="F287" s="439"/>
      <c r="G287" s="80"/>
      <c r="H287" s="81" t="s">
        <v>2040</v>
      </c>
    </row>
    <row r="288" spans="1:8" ht="20.149999999999999" customHeight="1">
      <c r="A288" s="416"/>
      <c r="B288" s="339"/>
      <c r="C288" s="339"/>
      <c r="D288" s="77">
        <v>8</v>
      </c>
      <c r="E288" s="78" t="s">
        <v>3138</v>
      </c>
      <c r="F288" s="439"/>
      <c r="G288" s="80"/>
      <c r="H288" s="81" t="s">
        <v>2040</v>
      </c>
    </row>
    <row r="289" spans="1:8" ht="20.149999999999999" customHeight="1">
      <c r="A289" s="416"/>
      <c r="B289" s="339"/>
      <c r="C289" s="339"/>
      <c r="D289" s="77">
        <v>9</v>
      </c>
      <c r="E289" s="78" t="s">
        <v>3139</v>
      </c>
      <c r="F289" s="439"/>
      <c r="G289" s="80"/>
      <c r="H289" s="81" t="s">
        <v>2040</v>
      </c>
    </row>
    <row r="290" spans="1:8" ht="20.149999999999999" customHeight="1">
      <c r="A290" s="416"/>
      <c r="B290" s="339"/>
      <c r="C290" s="339"/>
      <c r="D290" s="77">
        <v>10</v>
      </c>
      <c r="E290" s="78" t="s">
        <v>3140</v>
      </c>
      <c r="F290" s="439"/>
      <c r="G290" s="80"/>
      <c r="H290" s="81" t="s">
        <v>2040</v>
      </c>
    </row>
    <row r="291" spans="1:8" ht="20.149999999999999" customHeight="1">
      <c r="A291" s="416"/>
      <c r="B291" s="339"/>
      <c r="C291" s="339"/>
      <c r="D291" s="77">
        <v>11</v>
      </c>
      <c r="E291" s="78" t="s">
        <v>3141</v>
      </c>
      <c r="F291" s="439"/>
      <c r="G291" s="80"/>
      <c r="H291" s="81" t="s">
        <v>2040</v>
      </c>
    </row>
    <row r="292" spans="1:8" ht="20.149999999999999" customHeight="1">
      <c r="A292" s="416"/>
      <c r="B292" s="339"/>
      <c r="C292" s="339"/>
      <c r="D292" s="77">
        <v>12</v>
      </c>
      <c r="E292" s="78" t="s">
        <v>3142</v>
      </c>
      <c r="F292" s="439"/>
      <c r="G292" s="80"/>
      <c r="H292" s="81" t="s">
        <v>2040</v>
      </c>
    </row>
    <row r="293" spans="1:8" ht="20.149999999999999" customHeight="1">
      <c r="A293" s="416"/>
      <c r="B293" s="339"/>
      <c r="C293" s="339"/>
      <c r="D293" s="77">
        <v>13</v>
      </c>
      <c r="E293" s="78" t="s">
        <v>3143</v>
      </c>
      <c r="F293" s="439"/>
      <c r="G293" s="80"/>
      <c r="H293" s="81" t="s">
        <v>2040</v>
      </c>
    </row>
    <row r="294" spans="1:8" ht="20.149999999999999" customHeight="1">
      <c r="A294" s="416"/>
      <c r="B294" s="339"/>
      <c r="C294" s="339"/>
      <c r="D294" s="77">
        <v>14</v>
      </c>
      <c r="E294" s="78" t="s">
        <v>3144</v>
      </c>
      <c r="F294" s="439"/>
      <c r="G294" s="80"/>
      <c r="H294" s="81" t="s">
        <v>2040</v>
      </c>
    </row>
    <row r="295" spans="1:8" ht="20.149999999999999" customHeight="1">
      <c r="A295" s="416"/>
      <c r="B295" s="339"/>
      <c r="C295" s="339"/>
      <c r="D295" s="77">
        <v>15</v>
      </c>
      <c r="E295" s="78" t="s">
        <v>3145</v>
      </c>
      <c r="F295" s="439"/>
      <c r="G295" s="80"/>
      <c r="H295" s="81" t="s">
        <v>2040</v>
      </c>
    </row>
    <row r="296" spans="1:8" ht="20.149999999999999" customHeight="1">
      <c r="A296" s="416"/>
      <c r="B296" s="339"/>
      <c r="C296" s="339"/>
      <c r="D296" s="77">
        <v>16</v>
      </c>
      <c r="E296" s="78" t="s">
        <v>3146</v>
      </c>
      <c r="F296" s="439"/>
      <c r="G296" s="80"/>
      <c r="H296" s="81" t="s">
        <v>2040</v>
      </c>
    </row>
    <row r="297" spans="1:8" ht="20.149999999999999" customHeight="1">
      <c r="A297" s="417"/>
      <c r="B297" s="340"/>
      <c r="C297" s="340"/>
      <c r="D297" s="77">
        <v>17</v>
      </c>
      <c r="E297" s="78" t="s">
        <v>3147</v>
      </c>
      <c r="F297" s="440"/>
      <c r="G297" s="80"/>
      <c r="H297" s="81" t="s">
        <v>2040</v>
      </c>
    </row>
    <row r="298" spans="1:8" ht="20.149999999999999" customHeight="1">
      <c r="A298" s="415" t="s">
        <v>3176</v>
      </c>
      <c r="B298" s="338" t="s">
        <v>3177</v>
      </c>
      <c r="C298" s="338" t="s">
        <v>3577</v>
      </c>
      <c r="D298" s="77"/>
      <c r="E298" s="78"/>
      <c r="F298" s="438"/>
      <c r="G298" s="131" t="s">
        <v>2040</v>
      </c>
      <c r="H298" s="81"/>
    </row>
    <row r="299" spans="1:8" ht="20.149999999999999" customHeight="1">
      <c r="A299" s="416"/>
      <c r="B299" s="339"/>
      <c r="C299" s="339"/>
      <c r="D299" s="77">
        <v>1</v>
      </c>
      <c r="E299" s="78" t="s">
        <v>3131</v>
      </c>
      <c r="F299" s="439"/>
      <c r="G299" s="80"/>
      <c r="H299" s="81" t="s">
        <v>2040</v>
      </c>
    </row>
    <row r="300" spans="1:8" ht="20.149999999999999" customHeight="1">
      <c r="A300" s="416"/>
      <c r="B300" s="339"/>
      <c r="C300" s="339"/>
      <c r="D300" s="77">
        <v>2</v>
      </c>
      <c r="E300" s="78" t="s">
        <v>3132</v>
      </c>
      <c r="F300" s="439"/>
      <c r="G300" s="80"/>
      <c r="H300" s="81" t="s">
        <v>2040</v>
      </c>
    </row>
    <row r="301" spans="1:8" ht="20.149999999999999" customHeight="1">
      <c r="A301" s="416"/>
      <c r="B301" s="339"/>
      <c r="C301" s="339"/>
      <c r="D301" s="77">
        <v>3</v>
      </c>
      <c r="E301" s="78" t="s">
        <v>3133</v>
      </c>
      <c r="F301" s="439"/>
      <c r="G301" s="80"/>
      <c r="H301" s="81" t="s">
        <v>2040</v>
      </c>
    </row>
    <row r="302" spans="1:8" ht="20.149999999999999" customHeight="1">
      <c r="A302" s="416"/>
      <c r="B302" s="339"/>
      <c r="C302" s="339"/>
      <c r="D302" s="77">
        <v>4</v>
      </c>
      <c r="E302" s="78" t="s">
        <v>3134</v>
      </c>
      <c r="F302" s="439"/>
      <c r="G302" s="80"/>
      <c r="H302" s="81" t="s">
        <v>2040</v>
      </c>
    </row>
    <row r="303" spans="1:8" ht="20.149999999999999" customHeight="1">
      <c r="A303" s="416"/>
      <c r="B303" s="339"/>
      <c r="C303" s="339"/>
      <c r="D303" s="77">
        <v>5</v>
      </c>
      <c r="E303" s="78" t="s">
        <v>3135</v>
      </c>
      <c r="F303" s="439"/>
      <c r="G303" s="80"/>
      <c r="H303" s="81" t="s">
        <v>2040</v>
      </c>
    </row>
    <row r="304" spans="1:8" ht="20.149999999999999" customHeight="1">
      <c r="A304" s="416"/>
      <c r="B304" s="339"/>
      <c r="C304" s="339"/>
      <c r="D304" s="77">
        <v>6</v>
      </c>
      <c r="E304" s="78" t="s">
        <v>3136</v>
      </c>
      <c r="F304" s="439"/>
      <c r="G304" s="80"/>
      <c r="H304" s="81" t="s">
        <v>2040</v>
      </c>
    </row>
    <row r="305" spans="1:8" ht="20.149999999999999" customHeight="1">
      <c r="A305" s="416"/>
      <c r="B305" s="339"/>
      <c r="C305" s="339"/>
      <c r="D305" s="77">
        <v>7</v>
      </c>
      <c r="E305" s="78" t="s">
        <v>3137</v>
      </c>
      <c r="F305" s="439"/>
      <c r="G305" s="80"/>
      <c r="H305" s="81" t="s">
        <v>2040</v>
      </c>
    </row>
    <row r="306" spans="1:8" ht="20.149999999999999" customHeight="1">
      <c r="A306" s="416"/>
      <c r="B306" s="339"/>
      <c r="C306" s="339"/>
      <c r="D306" s="77">
        <v>8</v>
      </c>
      <c r="E306" s="78" t="s">
        <v>3138</v>
      </c>
      <c r="F306" s="439"/>
      <c r="G306" s="80"/>
      <c r="H306" s="81" t="s">
        <v>2040</v>
      </c>
    </row>
    <row r="307" spans="1:8" ht="20.149999999999999" customHeight="1">
      <c r="A307" s="416"/>
      <c r="B307" s="339"/>
      <c r="C307" s="339"/>
      <c r="D307" s="77">
        <v>9</v>
      </c>
      <c r="E307" s="78" t="s">
        <v>3139</v>
      </c>
      <c r="F307" s="439"/>
      <c r="G307" s="80"/>
      <c r="H307" s="81" t="s">
        <v>2040</v>
      </c>
    </row>
    <row r="308" spans="1:8" ht="20.149999999999999" customHeight="1">
      <c r="A308" s="416"/>
      <c r="B308" s="339"/>
      <c r="C308" s="339"/>
      <c r="D308" s="77">
        <v>10</v>
      </c>
      <c r="E308" s="78" t="s">
        <v>3140</v>
      </c>
      <c r="F308" s="439"/>
      <c r="G308" s="80"/>
      <c r="H308" s="81" t="s">
        <v>2040</v>
      </c>
    </row>
    <row r="309" spans="1:8" ht="20.149999999999999" customHeight="1">
      <c r="A309" s="416"/>
      <c r="B309" s="339"/>
      <c r="C309" s="339"/>
      <c r="D309" s="77">
        <v>11</v>
      </c>
      <c r="E309" s="78" t="s">
        <v>3141</v>
      </c>
      <c r="F309" s="439"/>
      <c r="G309" s="80"/>
      <c r="H309" s="81" t="s">
        <v>2040</v>
      </c>
    </row>
    <row r="310" spans="1:8" ht="20.149999999999999" customHeight="1">
      <c r="A310" s="416"/>
      <c r="B310" s="339"/>
      <c r="C310" s="339"/>
      <c r="D310" s="77">
        <v>12</v>
      </c>
      <c r="E310" s="78" t="s">
        <v>3142</v>
      </c>
      <c r="F310" s="439"/>
      <c r="G310" s="80"/>
      <c r="H310" s="81" t="s">
        <v>2040</v>
      </c>
    </row>
    <row r="311" spans="1:8" ht="20.149999999999999" customHeight="1">
      <c r="A311" s="416"/>
      <c r="B311" s="339"/>
      <c r="C311" s="339"/>
      <c r="D311" s="77">
        <v>13</v>
      </c>
      <c r="E311" s="78" t="s">
        <v>3143</v>
      </c>
      <c r="F311" s="439"/>
      <c r="G311" s="80"/>
      <c r="H311" s="81" t="s">
        <v>2040</v>
      </c>
    </row>
    <row r="312" spans="1:8" ht="20.149999999999999" customHeight="1">
      <c r="A312" s="416"/>
      <c r="B312" s="339"/>
      <c r="C312" s="339"/>
      <c r="D312" s="77">
        <v>14</v>
      </c>
      <c r="E312" s="78" t="s">
        <v>3144</v>
      </c>
      <c r="F312" s="439"/>
      <c r="G312" s="80"/>
      <c r="H312" s="81" t="s">
        <v>2040</v>
      </c>
    </row>
    <row r="313" spans="1:8" ht="20.149999999999999" customHeight="1">
      <c r="A313" s="416"/>
      <c r="B313" s="339"/>
      <c r="C313" s="339"/>
      <c r="D313" s="77">
        <v>15</v>
      </c>
      <c r="E313" s="78" t="s">
        <v>3145</v>
      </c>
      <c r="F313" s="439"/>
      <c r="G313" s="80"/>
      <c r="H313" s="81" t="s">
        <v>2040</v>
      </c>
    </row>
    <row r="314" spans="1:8" ht="20.149999999999999" customHeight="1">
      <c r="A314" s="416"/>
      <c r="B314" s="339"/>
      <c r="C314" s="339"/>
      <c r="D314" s="77">
        <v>16</v>
      </c>
      <c r="E314" s="78" t="s">
        <v>3146</v>
      </c>
      <c r="F314" s="439"/>
      <c r="G314" s="80"/>
      <c r="H314" s="81" t="s">
        <v>2040</v>
      </c>
    </row>
    <row r="315" spans="1:8" ht="20.149999999999999" customHeight="1">
      <c r="A315" s="417"/>
      <c r="B315" s="340"/>
      <c r="C315" s="340"/>
      <c r="D315" s="77">
        <v>17</v>
      </c>
      <c r="E315" s="78" t="s">
        <v>3147</v>
      </c>
      <c r="F315" s="440"/>
      <c r="G315" s="80"/>
      <c r="H315" s="81" t="s">
        <v>2040</v>
      </c>
    </row>
    <row r="316" spans="1:8" ht="20.149999999999999" customHeight="1">
      <c r="A316" s="415" t="s">
        <v>3178</v>
      </c>
      <c r="B316" s="338" t="s">
        <v>3179</v>
      </c>
      <c r="C316" s="338" t="s">
        <v>3577</v>
      </c>
      <c r="D316" s="77"/>
      <c r="E316" s="78"/>
      <c r="F316" s="438"/>
      <c r="G316" s="131" t="s">
        <v>2040</v>
      </c>
      <c r="H316" s="81"/>
    </row>
    <row r="317" spans="1:8" ht="20.149999999999999" customHeight="1">
      <c r="A317" s="416"/>
      <c r="B317" s="339"/>
      <c r="C317" s="339"/>
      <c r="D317" s="77">
        <v>1</v>
      </c>
      <c r="E317" s="78" t="s">
        <v>3131</v>
      </c>
      <c r="F317" s="439"/>
      <c r="G317" s="80"/>
      <c r="H317" s="81" t="s">
        <v>2040</v>
      </c>
    </row>
    <row r="318" spans="1:8" ht="20.149999999999999" customHeight="1">
      <c r="A318" s="416"/>
      <c r="B318" s="339"/>
      <c r="C318" s="339"/>
      <c r="D318" s="77">
        <v>2</v>
      </c>
      <c r="E318" s="78" t="s">
        <v>3132</v>
      </c>
      <c r="F318" s="439"/>
      <c r="G318" s="80"/>
      <c r="H318" s="81" t="s">
        <v>2040</v>
      </c>
    </row>
    <row r="319" spans="1:8" ht="20.149999999999999" customHeight="1">
      <c r="A319" s="416"/>
      <c r="B319" s="339"/>
      <c r="C319" s="339"/>
      <c r="D319" s="77">
        <v>3</v>
      </c>
      <c r="E319" s="78" t="s">
        <v>3133</v>
      </c>
      <c r="F319" s="439"/>
      <c r="G319" s="80"/>
      <c r="H319" s="81" t="s">
        <v>2040</v>
      </c>
    </row>
    <row r="320" spans="1:8" ht="20.149999999999999" customHeight="1">
      <c r="A320" s="416"/>
      <c r="B320" s="339"/>
      <c r="C320" s="339"/>
      <c r="D320" s="77">
        <v>4</v>
      </c>
      <c r="E320" s="78" t="s">
        <v>3134</v>
      </c>
      <c r="F320" s="439"/>
      <c r="G320" s="80"/>
      <c r="H320" s="81" t="s">
        <v>2040</v>
      </c>
    </row>
    <row r="321" spans="1:8" ht="20.149999999999999" customHeight="1">
      <c r="A321" s="416"/>
      <c r="B321" s="339"/>
      <c r="C321" s="339"/>
      <c r="D321" s="77">
        <v>5</v>
      </c>
      <c r="E321" s="78" t="s">
        <v>3135</v>
      </c>
      <c r="F321" s="439"/>
      <c r="G321" s="80"/>
      <c r="H321" s="81" t="s">
        <v>2040</v>
      </c>
    </row>
    <row r="322" spans="1:8" ht="20.149999999999999" customHeight="1">
      <c r="A322" s="416"/>
      <c r="B322" s="339"/>
      <c r="C322" s="339"/>
      <c r="D322" s="77">
        <v>6</v>
      </c>
      <c r="E322" s="78" t="s">
        <v>3136</v>
      </c>
      <c r="F322" s="439"/>
      <c r="G322" s="80"/>
      <c r="H322" s="81" t="s">
        <v>2040</v>
      </c>
    </row>
    <row r="323" spans="1:8" ht="20.149999999999999" customHeight="1">
      <c r="A323" s="416"/>
      <c r="B323" s="339"/>
      <c r="C323" s="339"/>
      <c r="D323" s="77">
        <v>7</v>
      </c>
      <c r="E323" s="78" t="s">
        <v>3137</v>
      </c>
      <c r="F323" s="439"/>
      <c r="G323" s="80"/>
      <c r="H323" s="81" t="s">
        <v>2040</v>
      </c>
    </row>
    <row r="324" spans="1:8" ht="20.149999999999999" customHeight="1">
      <c r="A324" s="416"/>
      <c r="B324" s="339"/>
      <c r="C324" s="339"/>
      <c r="D324" s="77">
        <v>8</v>
      </c>
      <c r="E324" s="78" t="s">
        <v>3138</v>
      </c>
      <c r="F324" s="439"/>
      <c r="G324" s="80"/>
      <c r="H324" s="81" t="s">
        <v>2040</v>
      </c>
    </row>
    <row r="325" spans="1:8" ht="20.149999999999999" customHeight="1">
      <c r="A325" s="416"/>
      <c r="B325" s="339"/>
      <c r="C325" s="339"/>
      <c r="D325" s="77">
        <v>9</v>
      </c>
      <c r="E325" s="78" t="s">
        <v>3139</v>
      </c>
      <c r="F325" s="439"/>
      <c r="G325" s="80"/>
      <c r="H325" s="81" t="s">
        <v>2040</v>
      </c>
    </row>
    <row r="326" spans="1:8" ht="20.149999999999999" customHeight="1">
      <c r="A326" s="416"/>
      <c r="B326" s="339"/>
      <c r="C326" s="339"/>
      <c r="D326" s="77">
        <v>10</v>
      </c>
      <c r="E326" s="78" t="s">
        <v>3140</v>
      </c>
      <c r="F326" s="439"/>
      <c r="G326" s="80"/>
      <c r="H326" s="81" t="s">
        <v>2040</v>
      </c>
    </row>
    <row r="327" spans="1:8" ht="20.149999999999999" customHeight="1">
      <c r="A327" s="416"/>
      <c r="B327" s="339"/>
      <c r="C327" s="339"/>
      <c r="D327" s="77">
        <v>11</v>
      </c>
      <c r="E327" s="78" t="s">
        <v>3141</v>
      </c>
      <c r="F327" s="439"/>
      <c r="G327" s="80"/>
      <c r="H327" s="81" t="s">
        <v>2040</v>
      </c>
    </row>
    <row r="328" spans="1:8" ht="20.149999999999999" customHeight="1">
      <c r="A328" s="416"/>
      <c r="B328" s="339"/>
      <c r="C328" s="339"/>
      <c r="D328" s="77">
        <v>12</v>
      </c>
      <c r="E328" s="78" t="s">
        <v>3142</v>
      </c>
      <c r="F328" s="439"/>
      <c r="G328" s="80"/>
      <c r="H328" s="81" t="s">
        <v>2040</v>
      </c>
    </row>
    <row r="329" spans="1:8" ht="20.149999999999999" customHeight="1">
      <c r="A329" s="416"/>
      <c r="B329" s="339"/>
      <c r="C329" s="339"/>
      <c r="D329" s="77">
        <v>13</v>
      </c>
      <c r="E329" s="78" t="s">
        <v>3143</v>
      </c>
      <c r="F329" s="439"/>
      <c r="G329" s="80"/>
      <c r="H329" s="81" t="s">
        <v>2040</v>
      </c>
    </row>
    <row r="330" spans="1:8" ht="20.149999999999999" customHeight="1">
      <c r="A330" s="416"/>
      <c r="B330" s="339"/>
      <c r="C330" s="339"/>
      <c r="D330" s="77">
        <v>14</v>
      </c>
      <c r="E330" s="78" t="s">
        <v>3144</v>
      </c>
      <c r="F330" s="439"/>
      <c r="G330" s="80"/>
      <c r="H330" s="81" t="s">
        <v>2040</v>
      </c>
    </row>
    <row r="331" spans="1:8" ht="20.149999999999999" customHeight="1">
      <c r="A331" s="416"/>
      <c r="B331" s="339"/>
      <c r="C331" s="339"/>
      <c r="D331" s="77">
        <v>15</v>
      </c>
      <c r="E331" s="78" t="s">
        <v>3145</v>
      </c>
      <c r="F331" s="439"/>
      <c r="G331" s="80"/>
      <c r="H331" s="81" t="s">
        <v>2040</v>
      </c>
    </row>
    <row r="332" spans="1:8" ht="20.149999999999999" customHeight="1">
      <c r="A332" s="416"/>
      <c r="B332" s="339"/>
      <c r="C332" s="339"/>
      <c r="D332" s="77">
        <v>16</v>
      </c>
      <c r="E332" s="78" t="s">
        <v>3146</v>
      </c>
      <c r="F332" s="439"/>
      <c r="G332" s="80"/>
      <c r="H332" s="81" t="s">
        <v>2040</v>
      </c>
    </row>
    <row r="333" spans="1:8" ht="20.149999999999999" customHeight="1">
      <c r="A333" s="417"/>
      <c r="B333" s="340"/>
      <c r="C333" s="340"/>
      <c r="D333" s="77">
        <v>17</v>
      </c>
      <c r="E333" s="78" t="s">
        <v>3147</v>
      </c>
      <c r="F333" s="440"/>
      <c r="G333" s="80"/>
      <c r="H333" s="81" t="s">
        <v>2040</v>
      </c>
    </row>
    <row r="334" spans="1:8" ht="20.149999999999999" customHeight="1">
      <c r="A334" s="415" t="s">
        <v>3578</v>
      </c>
      <c r="B334" s="338" t="s">
        <v>3180</v>
      </c>
      <c r="C334" s="338" t="s">
        <v>188</v>
      </c>
      <c r="D334" s="77"/>
      <c r="E334" s="78"/>
      <c r="F334" s="438"/>
      <c r="G334" s="131">
        <v>3691</v>
      </c>
      <c r="H334" s="81"/>
    </row>
    <row r="335" spans="1:8" ht="20.149999999999999" customHeight="1">
      <c r="A335" s="416"/>
      <c r="B335" s="339"/>
      <c r="C335" s="339"/>
      <c r="D335" s="77">
        <v>1</v>
      </c>
      <c r="E335" s="78" t="s">
        <v>3124</v>
      </c>
      <c r="F335" s="439"/>
      <c r="G335" s="80">
        <v>107</v>
      </c>
      <c r="H335" s="81">
        <v>2.8989433757789218</v>
      </c>
    </row>
    <row r="336" spans="1:8" ht="20.149999999999999" customHeight="1">
      <c r="A336" s="416"/>
      <c r="B336" s="339"/>
      <c r="C336" s="339"/>
      <c r="D336" s="77">
        <v>2</v>
      </c>
      <c r="E336" s="78" t="s">
        <v>3125</v>
      </c>
      <c r="F336" s="439"/>
      <c r="G336" s="80">
        <v>1235</v>
      </c>
      <c r="H336" s="81">
        <v>33.459767000812789</v>
      </c>
    </row>
    <row r="337" spans="1:11" ht="20.149999999999999" customHeight="1">
      <c r="A337" s="416"/>
      <c r="B337" s="339"/>
      <c r="C337" s="339"/>
      <c r="D337" s="77">
        <v>3</v>
      </c>
      <c r="E337" s="78" t="s">
        <v>1417</v>
      </c>
      <c r="F337" s="439"/>
      <c r="G337" s="80">
        <v>1326</v>
      </c>
      <c r="H337" s="81">
        <v>35.92522351666215</v>
      </c>
    </row>
    <row r="338" spans="1:11" ht="20.149999999999999" customHeight="1">
      <c r="A338" s="416"/>
      <c r="B338" s="339"/>
      <c r="C338" s="339"/>
      <c r="D338" s="77">
        <v>4</v>
      </c>
      <c r="E338" s="78" t="s">
        <v>3126</v>
      </c>
      <c r="F338" s="439"/>
      <c r="G338" s="80">
        <v>800</v>
      </c>
      <c r="H338" s="81">
        <v>21.674342996477918</v>
      </c>
    </row>
    <row r="339" spans="1:11" ht="20.149999999999999" customHeight="1">
      <c r="A339" s="417"/>
      <c r="B339" s="340"/>
      <c r="C339" s="340"/>
      <c r="D339" s="77">
        <v>5</v>
      </c>
      <c r="E339" s="78" t="s">
        <v>3127</v>
      </c>
      <c r="F339" s="440"/>
      <c r="G339" s="80">
        <v>223</v>
      </c>
      <c r="H339" s="81">
        <v>6.0417231102682196</v>
      </c>
    </row>
    <row r="340" spans="1:11" ht="20.149999999999999" customHeight="1">
      <c r="A340" s="415" t="s">
        <v>3181</v>
      </c>
      <c r="B340" s="338" t="s">
        <v>3182</v>
      </c>
      <c r="C340" s="338" t="s">
        <v>3579</v>
      </c>
      <c r="D340" s="77"/>
      <c r="E340" s="78"/>
      <c r="F340" s="438"/>
      <c r="G340" s="131">
        <v>1023</v>
      </c>
      <c r="H340" s="81"/>
    </row>
    <row r="341" spans="1:11" ht="20.149999999999999" customHeight="1">
      <c r="A341" s="416"/>
      <c r="B341" s="339"/>
      <c r="C341" s="339"/>
      <c r="D341" s="77">
        <v>1</v>
      </c>
      <c r="E341" s="78" t="s">
        <v>1563</v>
      </c>
      <c r="F341" s="439"/>
      <c r="G341" s="80">
        <v>3</v>
      </c>
      <c r="H341" s="81">
        <v>0.2932551319648094</v>
      </c>
    </row>
    <row r="342" spans="1:11" ht="20.149999999999999" customHeight="1">
      <c r="A342" s="416"/>
      <c r="B342" s="339"/>
      <c r="C342" s="339"/>
      <c r="D342" s="77">
        <v>2</v>
      </c>
      <c r="E342" s="78" t="s">
        <v>748</v>
      </c>
      <c r="F342" s="439"/>
      <c r="G342" s="80">
        <v>89</v>
      </c>
      <c r="H342" s="81">
        <v>8.6999022482893462</v>
      </c>
    </row>
    <row r="343" spans="1:11" ht="20.149999999999999" customHeight="1">
      <c r="A343" s="416"/>
      <c r="B343" s="339"/>
      <c r="C343" s="339"/>
      <c r="D343" s="77">
        <v>3</v>
      </c>
      <c r="E343" s="78" t="s">
        <v>747</v>
      </c>
      <c r="F343" s="439"/>
      <c r="G343" s="80">
        <v>517</v>
      </c>
      <c r="H343" s="81">
        <v>50.537634408602152</v>
      </c>
    </row>
    <row r="344" spans="1:11" ht="20.149999999999999" customHeight="1">
      <c r="A344" s="417"/>
      <c r="B344" s="340"/>
      <c r="C344" s="340"/>
      <c r="D344" s="77">
        <v>4</v>
      </c>
      <c r="E344" s="78" t="s">
        <v>1564</v>
      </c>
      <c r="F344" s="440"/>
      <c r="G344" s="80">
        <v>414</v>
      </c>
      <c r="H344" s="81">
        <v>40.469208211143695</v>
      </c>
    </row>
    <row r="345" spans="1:11" ht="20.149999999999999" customHeight="1">
      <c r="A345" s="415" t="s">
        <v>3580</v>
      </c>
      <c r="B345" s="338" t="s">
        <v>3183</v>
      </c>
      <c r="C345" s="338" t="s">
        <v>188</v>
      </c>
      <c r="D345" s="77"/>
      <c r="E345" s="78"/>
      <c r="F345" s="438"/>
      <c r="G345" s="131">
        <v>3691</v>
      </c>
      <c r="H345" s="81"/>
    </row>
    <row r="346" spans="1:11" ht="20.149999999999999" customHeight="1">
      <c r="A346" s="416"/>
      <c r="B346" s="339"/>
      <c r="C346" s="339"/>
      <c r="D346" s="77">
        <v>1</v>
      </c>
      <c r="E346" s="78" t="s">
        <v>438</v>
      </c>
      <c r="F346" s="439"/>
      <c r="G346" s="80">
        <v>1310</v>
      </c>
      <c r="H346" s="81">
        <v>35.491736656732591</v>
      </c>
    </row>
    <row r="347" spans="1:11" ht="20.149999999999999" customHeight="1">
      <c r="A347" s="417"/>
      <c r="B347" s="340"/>
      <c r="C347" s="340"/>
      <c r="D347" s="77">
        <v>2</v>
      </c>
      <c r="E347" s="78" t="s">
        <v>439</v>
      </c>
      <c r="F347" s="440"/>
      <c r="G347" s="80">
        <v>2381</v>
      </c>
      <c r="H347" s="81">
        <v>64.508263343267402</v>
      </c>
      <c r="I347" s="165"/>
      <c r="J347" s="165"/>
      <c r="K347" s="170"/>
    </row>
    <row r="348" spans="1:11" ht="20.149999999999999" customHeight="1">
      <c r="A348" s="421" t="s">
        <v>3184</v>
      </c>
      <c r="B348" s="424" t="s">
        <v>3185</v>
      </c>
      <c r="C348" s="424" t="s">
        <v>3581</v>
      </c>
      <c r="D348" s="142"/>
      <c r="E348" s="143"/>
      <c r="F348" s="441"/>
      <c r="G348" s="238">
        <v>1310</v>
      </c>
      <c r="H348" s="239"/>
      <c r="I348" s="165"/>
      <c r="J348" s="165"/>
      <c r="K348" s="170"/>
    </row>
    <row r="349" spans="1:11" ht="20.149999999999999" customHeight="1">
      <c r="A349" s="422"/>
      <c r="B349" s="425"/>
      <c r="C349" s="425"/>
      <c r="D349" s="142">
        <v>1</v>
      </c>
      <c r="E349" s="143" t="s">
        <v>3131</v>
      </c>
      <c r="F349" s="442"/>
      <c r="G349" s="240">
        <v>33</v>
      </c>
      <c r="H349" s="239">
        <v>2.5190839694656488</v>
      </c>
      <c r="I349" s="165"/>
      <c r="J349" s="165"/>
      <c r="K349" s="170"/>
    </row>
    <row r="350" spans="1:11" ht="20.149999999999999" customHeight="1">
      <c r="A350" s="422"/>
      <c r="B350" s="425"/>
      <c r="C350" s="425"/>
      <c r="D350" s="142">
        <v>2</v>
      </c>
      <c r="E350" s="143" t="s">
        <v>3132</v>
      </c>
      <c r="F350" s="442"/>
      <c r="G350" s="240">
        <v>820</v>
      </c>
      <c r="H350" s="239">
        <v>62.595419847328252</v>
      </c>
      <c r="I350" s="165"/>
      <c r="J350" s="165"/>
      <c r="K350" s="170"/>
    </row>
    <row r="351" spans="1:11" ht="20.149999999999999" customHeight="1">
      <c r="A351" s="422"/>
      <c r="B351" s="425"/>
      <c r="C351" s="425"/>
      <c r="D351" s="142">
        <v>3</v>
      </c>
      <c r="E351" s="143" t="s">
        <v>3133</v>
      </c>
      <c r="F351" s="442"/>
      <c r="G351" s="240">
        <v>87</v>
      </c>
      <c r="H351" s="239">
        <v>6.6412213740458013</v>
      </c>
      <c r="I351" s="165"/>
      <c r="J351" s="165"/>
      <c r="K351" s="170"/>
    </row>
    <row r="352" spans="1:11" ht="20.149999999999999" customHeight="1">
      <c r="A352" s="422"/>
      <c r="B352" s="425"/>
      <c r="C352" s="425"/>
      <c r="D352" s="142">
        <v>4</v>
      </c>
      <c r="E352" s="143" t="s">
        <v>3134</v>
      </c>
      <c r="F352" s="442"/>
      <c r="G352" s="240">
        <v>31</v>
      </c>
      <c r="H352" s="239">
        <v>2.3664122137404582</v>
      </c>
      <c r="I352" s="165"/>
      <c r="J352" s="165"/>
      <c r="K352" s="170"/>
    </row>
    <row r="353" spans="1:11" ht="20.149999999999999" customHeight="1">
      <c r="A353" s="422"/>
      <c r="B353" s="425"/>
      <c r="C353" s="425"/>
      <c r="D353" s="142">
        <v>5</v>
      </c>
      <c r="E353" s="143" t="s">
        <v>3135</v>
      </c>
      <c r="F353" s="442"/>
      <c r="G353" s="240">
        <v>18</v>
      </c>
      <c r="H353" s="239">
        <v>1.3740458015267176</v>
      </c>
      <c r="I353" s="165"/>
      <c r="J353" s="165"/>
      <c r="K353" s="170"/>
    </row>
    <row r="354" spans="1:11" ht="20.149999999999999" customHeight="1">
      <c r="A354" s="422"/>
      <c r="B354" s="425"/>
      <c r="C354" s="425"/>
      <c r="D354" s="142">
        <v>6</v>
      </c>
      <c r="E354" s="143" t="s">
        <v>3136</v>
      </c>
      <c r="F354" s="442"/>
      <c r="G354" s="240">
        <v>31</v>
      </c>
      <c r="H354" s="239">
        <v>2.3664122137404582</v>
      </c>
      <c r="I354" s="165"/>
      <c r="J354" s="165"/>
      <c r="K354" s="170"/>
    </row>
    <row r="355" spans="1:11" ht="20.149999999999999" customHeight="1">
      <c r="A355" s="422"/>
      <c r="B355" s="425"/>
      <c r="C355" s="425"/>
      <c r="D355" s="142">
        <v>7</v>
      </c>
      <c r="E355" s="143" t="s">
        <v>3137</v>
      </c>
      <c r="F355" s="442"/>
      <c r="G355" s="240">
        <v>5</v>
      </c>
      <c r="H355" s="239">
        <v>0.38167938931297707</v>
      </c>
      <c r="I355" s="165"/>
      <c r="J355" s="165"/>
      <c r="K355" s="170"/>
    </row>
    <row r="356" spans="1:11" ht="20.149999999999999" customHeight="1">
      <c r="A356" s="422"/>
      <c r="B356" s="425"/>
      <c r="C356" s="425"/>
      <c r="D356" s="142">
        <v>8</v>
      </c>
      <c r="E356" s="143" t="s">
        <v>3138</v>
      </c>
      <c r="F356" s="442"/>
      <c r="G356" s="240">
        <v>8</v>
      </c>
      <c r="H356" s="239">
        <v>0.61068702290076338</v>
      </c>
      <c r="I356" s="165"/>
      <c r="J356" s="165"/>
      <c r="K356" s="170"/>
    </row>
    <row r="357" spans="1:11" ht="20.149999999999999" customHeight="1">
      <c r="A357" s="422"/>
      <c r="B357" s="425"/>
      <c r="C357" s="425"/>
      <c r="D357" s="142">
        <v>9</v>
      </c>
      <c r="E357" s="143" t="s">
        <v>3139</v>
      </c>
      <c r="F357" s="442"/>
      <c r="G357" s="240">
        <v>145</v>
      </c>
      <c r="H357" s="239">
        <v>11.068702290076336</v>
      </c>
      <c r="I357" s="165"/>
      <c r="J357" s="165"/>
      <c r="K357" s="170"/>
    </row>
    <row r="358" spans="1:11" ht="20.149999999999999" customHeight="1">
      <c r="A358" s="422"/>
      <c r="B358" s="425"/>
      <c r="C358" s="425"/>
      <c r="D358" s="142">
        <v>10</v>
      </c>
      <c r="E358" s="143" t="s">
        <v>3140</v>
      </c>
      <c r="F358" s="442"/>
      <c r="G358" s="240">
        <v>11</v>
      </c>
      <c r="H358" s="239">
        <v>0.83969465648854968</v>
      </c>
      <c r="I358" s="165"/>
      <c r="J358" s="165"/>
      <c r="K358" s="170"/>
    </row>
    <row r="359" spans="1:11" ht="20.149999999999999" customHeight="1">
      <c r="A359" s="422"/>
      <c r="B359" s="425"/>
      <c r="C359" s="425"/>
      <c r="D359" s="142">
        <v>11</v>
      </c>
      <c r="E359" s="143" t="s">
        <v>3141</v>
      </c>
      <c r="F359" s="442"/>
      <c r="G359" s="240">
        <v>11</v>
      </c>
      <c r="H359" s="239">
        <v>0.83969465648854968</v>
      </c>
      <c r="I359" s="165"/>
      <c r="J359" s="165"/>
      <c r="K359" s="170"/>
    </row>
    <row r="360" spans="1:11" ht="20.149999999999999" customHeight="1">
      <c r="A360" s="422"/>
      <c r="B360" s="425"/>
      <c r="C360" s="425"/>
      <c r="D360" s="142">
        <v>12</v>
      </c>
      <c r="E360" s="143" t="s">
        <v>3142</v>
      </c>
      <c r="F360" s="442"/>
      <c r="G360" s="240">
        <v>3</v>
      </c>
      <c r="H360" s="239">
        <v>0.22900763358778628</v>
      </c>
      <c r="I360" s="165"/>
      <c r="J360" s="165"/>
      <c r="K360" s="170"/>
    </row>
    <row r="361" spans="1:11" ht="20.149999999999999" customHeight="1">
      <c r="A361" s="422"/>
      <c r="B361" s="425"/>
      <c r="C361" s="425"/>
      <c r="D361" s="142">
        <v>13</v>
      </c>
      <c r="E361" s="143" t="s">
        <v>3143</v>
      </c>
      <c r="F361" s="442"/>
      <c r="G361" s="240">
        <v>11</v>
      </c>
      <c r="H361" s="239">
        <v>0.83969465648854968</v>
      </c>
      <c r="I361" s="165"/>
      <c r="J361" s="165"/>
      <c r="K361" s="170"/>
    </row>
    <row r="362" spans="1:11" ht="20.149999999999999" customHeight="1">
      <c r="A362" s="422"/>
      <c r="B362" s="425"/>
      <c r="C362" s="425"/>
      <c r="D362" s="142">
        <v>14</v>
      </c>
      <c r="E362" s="143" t="s">
        <v>3144</v>
      </c>
      <c r="F362" s="442"/>
      <c r="G362" s="240">
        <v>1</v>
      </c>
      <c r="H362" s="239">
        <v>7.6335877862595422E-2</v>
      </c>
      <c r="I362" s="165"/>
      <c r="J362" s="165"/>
      <c r="K362" s="170"/>
    </row>
    <row r="363" spans="1:11" ht="20.149999999999999" customHeight="1">
      <c r="A363" s="422"/>
      <c r="B363" s="425"/>
      <c r="C363" s="425"/>
      <c r="D363" s="142">
        <v>15</v>
      </c>
      <c r="E363" s="143" t="s">
        <v>3145</v>
      </c>
      <c r="F363" s="442"/>
      <c r="G363" s="240">
        <v>26</v>
      </c>
      <c r="H363" s="239">
        <v>1.9847328244274809</v>
      </c>
      <c r="I363" s="165"/>
      <c r="J363" s="165"/>
      <c r="K363" s="170"/>
    </row>
    <row r="364" spans="1:11" ht="20.149999999999999" customHeight="1">
      <c r="A364" s="422"/>
      <c r="B364" s="425"/>
      <c r="C364" s="425"/>
      <c r="D364" s="142">
        <v>16</v>
      </c>
      <c r="E364" s="143" t="s">
        <v>3146</v>
      </c>
      <c r="F364" s="442"/>
      <c r="G364" s="240"/>
      <c r="H364" s="239" t="s">
        <v>2040</v>
      </c>
      <c r="I364" s="165"/>
      <c r="J364" s="165"/>
      <c r="K364" s="170"/>
    </row>
    <row r="365" spans="1:11" ht="20.149999999999999" customHeight="1">
      <c r="A365" s="423"/>
      <c r="B365" s="426"/>
      <c r="C365" s="426"/>
      <c r="D365" s="142">
        <v>17</v>
      </c>
      <c r="E365" s="143" t="s">
        <v>3147</v>
      </c>
      <c r="F365" s="443"/>
      <c r="G365" s="240">
        <v>69</v>
      </c>
      <c r="H365" s="239">
        <v>5.2671755725190836</v>
      </c>
      <c r="I365" s="165"/>
      <c r="J365" s="165"/>
      <c r="K365" s="170"/>
    </row>
    <row r="366" spans="1:11" ht="20.149999999999999" customHeight="1">
      <c r="A366" s="421" t="s">
        <v>3186</v>
      </c>
      <c r="B366" s="424" t="s">
        <v>3187</v>
      </c>
      <c r="C366" s="424" t="s">
        <v>3581</v>
      </c>
      <c r="D366" s="142"/>
      <c r="E366" s="143"/>
      <c r="F366" s="441"/>
      <c r="G366" s="238">
        <v>508</v>
      </c>
      <c r="H366" s="239"/>
      <c r="I366" s="165"/>
      <c r="J366" s="165"/>
      <c r="K366" s="170"/>
    </row>
    <row r="367" spans="1:11" ht="20.149999999999999" customHeight="1">
      <c r="A367" s="422"/>
      <c r="B367" s="425"/>
      <c r="C367" s="425"/>
      <c r="D367" s="142">
        <v>1</v>
      </c>
      <c r="E367" s="143" t="s">
        <v>3131</v>
      </c>
      <c r="F367" s="442"/>
      <c r="G367" s="240"/>
      <c r="H367" s="239" t="s">
        <v>2040</v>
      </c>
      <c r="I367" s="165"/>
      <c r="J367" s="165"/>
      <c r="K367" s="170"/>
    </row>
    <row r="368" spans="1:11" ht="20.149999999999999" customHeight="1">
      <c r="A368" s="422"/>
      <c r="B368" s="425"/>
      <c r="C368" s="425"/>
      <c r="D368" s="142">
        <v>2</v>
      </c>
      <c r="E368" s="143" t="s">
        <v>3132</v>
      </c>
      <c r="F368" s="442"/>
      <c r="G368" s="240">
        <v>11</v>
      </c>
      <c r="H368" s="239">
        <v>2.1653543307086616</v>
      </c>
      <c r="I368" s="165"/>
      <c r="J368" s="165"/>
      <c r="K368" s="170"/>
    </row>
    <row r="369" spans="1:11" ht="20.149999999999999" customHeight="1">
      <c r="A369" s="422"/>
      <c r="B369" s="425"/>
      <c r="C369" s="425"/>
      <c r="D369" s="142">
        <v>3</v>
      </c>
      <c r="E369" s="143" t="s">
        <v>3133</v>
      </c>
      <c r="F369" s="442"/>
      <c r="G369" s="240">
        <v>172</v>
      </c>
      <c r="H369" s="239">
        <v>33.858267716535437</v>
      </c>
      <c r="I369" s="165"/>
      <c r="J369" s="165"/>
      <c r="K369" s="170"/>
    </row>
    <row r="370" spans="1:11" ht="20.149999999999999" customHeight="1">
      <c r="A370" s="422"/>
      <c r="B370" s="425"/>
      <c r="C370" s="425"/>
      <c r="D370" s="142">
        <v>4</v>
      </c>
      <c r="E370" s="143" t="s">
        <v>3134</v>
      </c>
      <c r="F370" s="442"/>
      <c r="G370" s="240">
        <v>24</v>
      </c>
      <c r="H370" s="239">
        <v>4.7244094488188972</v>
      </c>
      <c r="I370" s="165"/>
      <c r="J370" s="165"/>
      <c r="K370" s="170"/>
    </row>
    <row r="371" spans="1:11" ht="20.149999999999999" customHeight="1">
      <c r="A371" s="422"/>
      <c r="B371" s="425"/>
      <c r="C371" s="425"/>
      <c r="D371" s="142">
        <v>5</v>
      </c>
      <c r="E371" s="143" t="s">
        <v>3135</v>
      </c>
      <c r="F371" s="442"/>
      <c r="G371" s="240">
        <v>26</v>
      </c>
      <c r="H371" s="239">
        <v>5.1181102362204722</v>
      </c>
      <c r="I371" s="165"/>
      <c r="J371" s="165"/>
      <c r="K371" s="170"/>
    </row>
    <row r="372" spans="1:11" ht="20.149999999999999" customHeight="1">
      <c r="A372" s="422"/>
      <c r="B372" s="425"/>
      <c r="C372" s="425"/>
      <c r="D372" s="142">
        <v>6</v>
      </c>
      <c r="E372" s="143" t="s">
        <v>3136</v>
      </c>
      <c r="F372" s="442"/>
      <c r="G372" s="240">
        <v>20</v>
      </c>
      <c r="H372" s="239">
        <v>3.9370078740157481</v>
      </c>
      <c r="I372" s="165"/>
      <c r="J372" s="165"/>
      <c r="K372" s="170"/>
    </row>
    <row r="373" spans="1:11" ht="20.149999999999999" customHeight="1">
      <c r="A373" s="422"/>
      <c r="B373" s="425"/>
      <c r="C373" s="425"/>
      <c r="D373" s="142">
        <v>7</v>
      </c>
      <c r="E373" s="143" t="s">
        <v>3137</v>
      </c>
      <c r="F373" s="442"/>
      <c r="G373" s="240">
        <v>5</v>
      </c>
      <c r="H373" s="239">
        <v>0.98425196850393704</v>
      </c>
      <c r="I373" s="165"/>
      <c r="J373" s="165"/>
      <c r="K373" s="170"/>
    </row>
    <row r="374" spans="1:11" ht="20.149999999999999" customHeight="1">
      <c r="A374" s="422"/>
      <c r="B374" s="425"/>
      <c r="C374" s="425"/>
      <c r="D374" s="142">
        <v>8</v>
      </c>
      <c r="E374" s="143" t="s">
        <v>3138</v>
      </c>
      <c r="F374" s="442"/>
      <c r="G374" s="240">
        <v>7</v>
      </c>
      <c r="H374" s="239">
        <v>1.3779527559055118</v>
      </c>
      <c r="I374" s="165"/>
      <c r="J374" s="165"/>
      <c r="K374" s="170"/>
    </row>
    <row r="375" spans="1:11" ht="20.149999999999999" customHeight="1">
      <c r="A375" s="422"/>
      <c r="B375" s="425"/>
      <c r="C375" s="425"/>
      <c r="D375" s="142">
        <v>9</v>
      </c>
      <c r="E375" s="143" t="s">
        <v>3139</v>
      </c>
      <c r="F375" s="442"/>
      <c r="G375" s="240">
        <v>164</v>
      </c>
      <c r="H375" s="239">
        <v>32.283464566929133</v>
      </c>
      <c r="I375" s="165"/>
      <c r="J375" s="165"/>
      <c r="K375" s="170"/>
    </row>
    <row r="376" spans="1:11" ht="20.149999999999999" customHeight="1">
      <c r="A376" s="422"/>
      <c r="B376" s="425"/>
      <c r="C376" s="425"/>
      <c r="D376" s="142">
        <v>10</v>
      </c>
      <c r="E376" s="143" t="s">
        <v>3140</v>
      </c>
      <c r="F376" s="442"/>
      <c r="G376" s="240">
        <v>5</v>
      </c>
      <c r="H376" s="239">
        <v>0.98425196850393704</v>
      </c>
      <c r="I376" s="165"/>
      <c r="J376" s="165"/>
      <c r="K376" s="170"/>
    </row>
    <row r="377" spans="1:11" ht="20.149999999999999" customHeight="1">
      <c r="A377" s="422"/>
      <c r="B377" s="425"/>
      <c r="C377" s="425"/>
      <c r="D377" s="142">
        <v>11</v>
      </c>
      <c r="E377" s="143" t="s">
        <v>3141</v>
      </c>
      <c r="F377" s="442"/>
      <c r="G377" s="240">
        <v>4</v>
      </c>
      <c r="H377" s="239">
        <v>0.78740157480314954</v>
      </c>
      <c r="I377" s="165"/>
      <c r="J377" s="165"/>
      <c r="K377" s="170"/>
    </row>
    <row r="378" spans="1:11" ht="20.149999999999999" customHeight="1">
      <c r="A378" s="422"/>
      <c r="B378" s="425"/>
      <c r="C378" s="425"/>
      <c r="D378" s="142">
        <v>12</v>
      </c>
      <c r="E378" s="143" t="s">
        <v>3142</v>
      </c>
      <c r="F378" s="442"/>
      <c r="G378" s="240">
        <v>4</v>
      </c>
      <c r="H378" s="239">
        <v>0.78740157480314954</v>
      </c>
      <c r="I378" s="165"/>
      <c r="J378" s="165"/>
      <c r="K378" s="170"/>
    </row>
    <row r="379" spans="1:11" ht="20.149999999999999" customHeight="1">
      <c r="A379" s="422"/>
      <c r="B379" s="425"/>
      <c r="C379" s="425"/>
      <c r="D379" s="142">
        <v>13</v>
      </c>
      <c r="E379" s="143" t="s">
        <v>3143</v>
      </c>
      <c r="F379" s="442"/>
      <c r="G379" s="240">
        <v>11</v>
      </c>
      <c r="H379" s="239">
        <v>2.1653543307086616</v>
      </c>
      <c r="I379" s="165"/>
      <c r="J379" s="165"/>
      <c r="K379" s="170"/>
    </row>
    <row r="380" spans="1:11" ht="20.149999999999999" customHeight="1">
      <c r="A380" s="422"/>
      <c r="B380" s="425"/>
      <c r="C380" s="425"/>
      <c r="D380" s="142">
        <v>14</v>
      </c>
      <c r="E380" s="143" t="s">
        <v>3144</v>
      </c>
      <c r="F380" s="442"/>
      <c r="G380" s="240">
        <v>2</v>
      </c>
      <c r="H380" s="239">
        <v>0.39370078740157477</v>
      </c>
      <c r="I380" s="165"/>
      <c r="J380" s="165"/>
      <c r="K380" s="170"/>
    </row>
    <row r="381" spans="1:11" ht="20.149999999999999" customHeight="1">
      <c r="A381" s="422"/>
      <c r="B381" s="425"/>
      <c r="C381" s="425"/>
      <c r="D381" s="142">
        <v>15</v>
      </c>
      <c r="E381" s="143" t="s">
        <v>3145</v>
      </c>
      <c r="F381" s="442"/>
      <c r="G381" s="240">
        <v>20</v>
      </c>
      <c r="H381" s="239">
        <v>3.9370078740157481</v>
      </c>
      <c r="I381" s="165"/>
      <c r="J381" s="165"/>
      <c r="K381" s="170"/>
    </row>
    <row r="382" spans="1:11" ht="20.149999999999999" customHeight="1">
      <c r="A382" s="422"/>
      <c r="B382" s="425"/>
      <c r="C382" s="425"/>
      <c r="D382" s="142">
        <v>16</v>
      </c>
      <c r="E382" s="143" t="s">
        <v>3146</v>
      </c>
      <c r="F382" s="442"/>
      <c r="G382" s="240"/>
      <c r="H382" s="239" t="s">
        <v>2040</v>
      </c>
      <c r="I382" s="165"/>
      <c r="J382" s="165"/>
      <c r="K382" s="170"/>
    </row>
    <row r="383" spans="1:11" ht="20.149999999999999" customHeight="1">
      <c r="A383" s="423"/>
      <c r="B383" s="426"/>
      <c r="C383" s="426"/>
      <c r="D383" s="142">
        <v>17</v>
      </c>
      <c r="E383" s="143" t="s">
        <v>3147</v>
      </c>
      <c r="F383" s="443"/>
      <c r="G383" s="240">
        <v>33</v>
      </c>
      <c r="H383" s="239">
        <v>6.4960629921259834</v>
      </c>
      <c r="I383" s="165"/>
      <c r="J383" s="165"/>
      <c r="K383" s="170"/>
    </row>
    <row r="384" spans="1:11" ht="20.149999999999999" customHeight="1">
      <c r="A384" s="421" t="s">
        <v>3188</v>
      </c>
      <c r="B384" s="424" t="s">
        <v>3189</v>
      </c>
      <c r="C384" s="424" t="s">
        <v>3581</v>
      </c>
      <c r="D384" s="142"/>
      <c r="E384" s="143"/>
      <c r="F384" s="441"/>
      <c r="G384" s="238">
        <v>152</v>
      </c>
      <c r="H384" s="239"/>
      <c r="I384" s="165"/>
      <c r="J384" s="165"/>
      <c r="K384" s="170"/>
    </row>
    <row r="385" spans="1:11" ht="20.149999999999999" customHeight="1">
      <c r="A385" s="422"/>
      <c r="B385" s="425"/>
      <c r="C385" s="425"/>
      <c r="D385" s="142">
        <v>1</v>
      </c>
      <c r="E385" s="143" t="s">
        <v>3131</v>
      </c>
      <c r="F385" s="442"/>
      <c r="G385" s="240"/>
      <c r="H385" s="239" t="s">
        <v>2040</v>
      </c>
      <c r="I385" s="165"/>
      <c r="J385" s="165"/>
      <c r="K385" s="170"/>
    </row>
    <row r="386" spans="1:11" ht="20.149999999999999" customHeight="1">
      <c r="A386" s="422"/>
      <c r="B386" s="425"/>
      <c r="C386" s="425"/>
      <c r="D386" s="142">
        <v>2</v>
      </c>
      <c r="E386" s="143" t="s">
        <v>3132</v>
      </c>
      <c r="F386" s="442"/>
      <c r="G386" s="240"/>
      <c r="H386" s="239" t="s">
        <v>2040</v>
      </c>
      <c r="I386" s="165"/>
      <c r="J386" s="165"/>
      <c r="K386" s="170"/>
    </row>
    <row r="387" spans="1:11" ht="20.149999999999999" customHeight="1">
      <c r="A387" s="422"/>
      <c r="B387" s="425"/>
      <c r="C387" s="425"/>
      <c r="D387" s="142">
        <v>3</v>
      </c>
      <c r="E387" s="143" t="s">
        <v>3133</v>
      </c>
      <c r="F387" s="442"/>
      <c r="G387" s="240">
        <v>1</v>
      </c>
      <c r="H387" s="239">
        <v>0.6578947368421052</v>
      </c>
      <c r="I387" s="165"/>
      <c r="J387" s="165"/>
      <c r="K387" s="170"/>
    </row>
    <row r="388" spans="1:11" ht="20.149999999999999" customHeight="1">
      <c r="A388" s="422"/>
      <c r="B388" s="425"/>
      <c r="C388" s="425"/>
      <c r="D388" s="142">
        <v>4</v>
      </c>
      <c r="E388" s="143" t="s">
        <v>3134</v>
      </c>
      <c r="F388" s="442"/>
      <c r="G388" s="240">
        <v>5</v>
      </c>
      <c r="H388" s="239">
        <v>3.2894736842105261</v>
      </c>
      <c r="I388" s="165"/>
      <c r="J388" s="165"/>
      <c r="K388" s="170"/>
    </row>
    <row r="389" spans="1:11" ht="20.149999999999999" customHeight="1">
      <c r="A389" s="422"/>
      <c r="B389" s="425"/>
      <c r="C389" s="425"/>
      <c r="D389" s="142">
        <v>5</v>
      </c>
      <c r="E389" s="143" t="s">
        <v>3135</v>
      </c>
      <c r="F389" s="442"/>
      <c r="G389" s="240">
        <v>10</v>
      </c>
      <c r="H389" s="239">
        <v>6.5789473684210522</v>
      </c>
      <c r="I389" s="165"/>
      <c r="J389" s="165"/>
      <c r="K389" s="170"/>
    </row>
    <row r="390" spans="1:11" ht="20.149999999999999" customHeight="1">
      <c r="A390" s="422"/>
      <c r="B390" s="425"/>
      <c r="C390" s="425"/>
      <c r="D390" s="142">
        <v>6</v>
      </c>
      <c r="E390" s="143" t="s">
        <v>3136</v>
      </c>
      <c r="F390" s="442"/>
      <c r="G390" s="240">
        <v>5</v>
      </c>
      <c r="H390" s="239">
        <v>3.2894736842105261</v>
      </c>
      <c r="I390" s="165"/>
      <c r="J390" s="165"/>
      <c r="K390" s="170"/>
    </row>
    <row r="391" spans="1:11" ht="20.149999999999999" customHeight="1">
      <c r="A391" s="422"/>
      <c r="B391" s="425"/>
      <c r="C391" s="425"/>
      <c r="D391" s="142">
        <v>7</v>
      </c>
      <c r="E391" s="143" t="s">
        <v>3137</v>
      </c>
      <c r="F391" s="442"/>
      <c r="G391" s="240">
        <v>3</v>
      </c>
      <c r="H391" s="239">
        <v>1.9736842105263157</v>
      </c>
      <c r="I391" s="165"/>
      <c r="J391" s="165"/>
      <c r="K391" s="170"/>
    </row>
    <row r="392" spans="1:11" ht="20.149999999999999" customHeight="1">
      <c r="A392" s="422"/>
      <c r="B392" s="425"/>
      <c r="C392" s="425"/>
      <c r="D392" s="142">
        <v>8</v>
      </c>
      <c r="E392" s="143" t="s">
        <v>3138</v>
      </c>
      <c r="F392" s="442"/>
      <c r="G392" s="240">
        <v>6</v>
      </c>
      <c r="H392" s="239">
        <v>3.9473684210526314</v>
      </c>
      <c r="I392" s="165"/>
      <c r="J392" s="165"/>
      <c r="K392" s="170"/>
    </row>
    <row r="393" spans="1:11" ht="20.149999999999999" customHeight="1">
      <c r="A393" s="422"/>
      <c r="B393" s="425"/>
      <c r="C393" s="425"/>
      <c r="D393" s="142">
        <v>9</v>
      </c>
      <c r="E393" s="143" t="s">
        <v>3139</v>
      </c>
      <c r="F393" s="442"/>
      <c r="G393" s="240">
        <v>73</v>
      </c>
      <c r="H393" s="239">
        <v>48.026315789473685</v>
      </c>
      <c r="I393" s="165"/>
      <c r="J393" s="165"/>
      <c r="K393" s="170"/>
    </row>
    <row r="394" spans="1:11" ht="20.149999999999999" customHeight="1">
      <c r="A394" s="422"/>
      <c r="B394" s="425"/>
      <c r="C394" s="425"/>
      <c r="D394" s="142">
        <v>10</v>
      </c>
      <c r="E394" s="143" t="s">
        <v>3140</v>
      </c>
      <c r="F394" s="442"/>
      <c r="G394" s="240">
        <v>1</v>
      </c>
      <c r="H394" s="239">
        <v>0.6578947368421052</v>
      </c>
      <c r="I394" s="165"/>
      <c r="J394" s="165"/>
      <c r="K394" s="170"/>
    </row>
    <row r="395" spans="1:11" ht="20.149999999999999" customHeight="1">
      <c r="A395" s="422"/>
      <c r="B395" s="425"/>
      <c r="C395" s="425"/>
      <c r="D395" s="142">
        <v>11</v>
      </c>
      <c r="E395" s="143" t="s">
        <v>3141</v>
      </c>
      <c r="F395" s="442"/>
      <c r="G395" s="240">
        <v>9</v>
      </c>
      <c r="H395" s="239">
        <v>5.9210526315789469</v>
      </c>
      <c r="I395" s="165"/>
      <c r="J395" s="165"/>
      <c r="K395" s="170"/>
    </row>
    <row r="396" spans="1:11" ht="20.149999999999999" customHeight="1">
      <c r="A396" s="422"/>
      <c r="B396" s="425"/>
      <c r="C396" s="425"/>
      <c r="D396" s="142">
        <v>12</v>
      </c>
      <c r="E396" s="143" t="s">
        <v>3142</v>
      </c>
      <c r="F396" s="442"/>
      <c r="G396" s="240">
        <v>4</v>
      </c>
      <c r="H396" s="239">
        <v>2.6315789473684208</v>
      </c>
      <c r="I396" s="165"/>
      <c r="J396" s="165"/>
      <c r="K396" s="170"/>
    </row>
    <row r="397" spans="1:11" ht="20.149999999999999" customHeight="1">
      <c r="A397" s="422"/>
      <c r="B397" s="425"/>
      <c r="C397" s="425"/>
      <c r="D397" s="142">
        <v>13</v>
      </c>
      <c r="E397" s="143" t="s">
        <v>3143</v>
      </c>
      <c r="F397" s="442"/>
      <c r="G397" s="240">
        <v>5</v>
      </c>
      <c r="H397" s="239">
        <v>3.2894736842105261</v>
      </c>
      <c r="I397" s="165"/>
      <c r="J397" s="165"/>
      <c r="K397" s="170"/>
    </row>
    <row r="398" spans="1:11" ht="20.149999999999999" customHeight="1">
      <c r="A398" s="422"/>
      <c r="B398" s="425"/>
      <c r="C398" s="425"/>
      <c r="D398" s="142">
        <v>14</v>
      </c>
      <c r="E398" s="143" t="s">
        <v>3144</v>
      </c>
      <c r="F398" s="442"/>
      <c r="G398" s="240">
        <v>2</v>
      </c>
      <c r="H398" s="239">
        <v>1.3157894736842104</v>
      </c>
      <c r="I398" s="165"/>
      <c r="J398" s="165"/>
      <c r="K398" s="170"/>
    </row>
    <row r="399" spans="1:11" ht="20.149999999999999" customHeight="1">
      <c r="A399" s="422"/>
      <c r="B399" s="425"/>
      <c r="C399" s="425"/>
      <c r="D399" s="142">
        <v>15</v>
      </c>
      <c r="E399" s="143" t="s">
        <v>3145</v>
      </c>
      <c r="F399" s="442"/>
      <c r="G399" s="240">
        <v>13</v>
      </c>
      <c r="H399" s="239">
        <v>8.5526315789473681</v>
      </c>
      <c r="I399" s="165"/>
      <c r="J399" s="165"/>
      <c r="K399" s="170"/>
    </row>
    <row r="400" spans="1:11" ht="20.149999999999999" customHeight="1">
      <c r="A400" s="422"/>
      <c r="B400" s="425"/>
      <c r="C400" s="425"/>
      <c r="D400" s="142">
        <v>16</v>
      </c>
      <c r="E400" s="143" t="s">
        <v>3146</v>
      </c>
      <c r="F400" s="442"/>
      <c r="G400" s="240">
        <v>4</v>
      </c>
      <c r="H400" s="239">
        <v>2.6315789473684208</v>
      </c>
      <c r="I400" s="165"/>
      <c r="J400" s="165"/>
      <c r="K400" s="170"/>
    </row>
    <row r="401" spans="1:11" ht="20.149999999999999" customHeight="1">
      <c r="A401" s="423"/>
      <c r="B401" s="426"/>
      <c r="C401" s="426"/>
      <c r="D401" s="142">
        <v>17</v>
      </c>
      <c r="E401" s="143" t="s">
        <v>3147</v>
      </c>
      <c r="F401" s="443"/>
      <c r="G401" s="240">
        <v>11</v>
      </c>
      <c r="H401" s="239">
        <v>7.2368421052631584</v>
      </c>
      <c r="I401" s="165"/>
      <c r="J401" s="165"/>
      <c r="K401" s="170"/>
    </row>
    <row r="402" spans="1:11" ht="20.149999999999999" customHeight="1">
      <c r="A402" s="421" t="s">
        <v>3190</v>
      </c>
      <c r="B402" s="424" t="s">
        <v>3191</v>
      </c>
      <c r="C402" s="424" t="s">
        <v>3581</v>
      </c>
      <c r="D402" s="142"/>
      <c r="E402" s="143"/>
      <c r="F402" s="441"/>
      <c r="G402" s="238">
        <v>31</v>
      </c>
      <c r="H402" s="239"/>
      <c r="I402" s="165"/>
      <c r="J402" s="165"/>
      <c r="K402" s="170"/>
    </row>
    <row r="403" spans="1:11" ht="20.149999999999999" customHeight="1">
      <c r="A403" s="422"/>
      <c r="B403" s="425"/>
      <c r="C403" s="425"/>
      <c r="D403" s="142">
        <v>1</v>
      </c>
      <c r="E403" s="143" t="s">
        <v>3131</v>
      </c>
      <c r="F403" s="442"/>
      <c r="G403" s="240"/>
      <c r="H403" s="239" t="s">
        <v>2040</v>
      </c>
      <c r="I403" s="165"/>
      <c r="J403" s="165"/>
      <c r="K403" s="170"/>
    </row>
    <row r="404" spans="1:11" ht="20.149999999999999" customHeight="1">
      <c r="A404" s="422"/>
      <c r="B404" s="425"/>
      <c r="C404" s="425"/>
      <c r="D404" s="142">
        <v>2</v>
      </c>
      <c r="E404" s="143" t="s">
        <v>3132</v>
      </c>
      <c r="F404" s="442"/>
      <c r="G404" s="240"/>
      <c r="H404" s="239" t="s">
        <v>2040</v>
      </c>
      <c r="I404" s="165"/>
      <c r="J404" s="165"/>
      <c r="K404" s="170"/>
    </row>
    <row r="405" spans="1:11" ht="20.149999999999999" customHeight="1">
      <c r="A405" s="422"/>
      <c r="B405" s="425"/>
      <c r="C405" s="425"/>
      <c r="D405" s="142">
        <v>3</v>
      </c>
      <c r="E405" s="143" t="s">
        <v>3133</v>
      </c>
      <c r="F405" s="442"/>
      <c r="G405" s="240"/>
      <c r="H405" s="239" t="s">
        <v>2040</v>
      </c>
      <c r="I405" s="165"/>
      <c r="J405" s="165"/>
      <c r="K405" s="170"/>
    </row>
    <row r="406" spans="1:11" ht="20.149999999999999" customHeight="1">
      <c r="A406" s="422"/>
      <c r="B406" s="425"/>
      <c r="C406" s="425"/>
      <c r="D406" s="142">
        <v>4</v>
      </c>
      <c r="E406" s="143" t="s">
        <v>3134</v>
      </c>
      <c r="F406" s="442"/>
      <c r="G406" s="240"/>
      <c r="H406" s="239" t="s">
        <v>2040</v>
      </c>
      <c r="I406" s="165"/>
      <c r="J406" s="165"/>
      <c r="K406" s="170"/>
    </row>
    <row r="407" spans="1:11" ht="20.149999999999999" customHeight="1">
      <c r="A407" s="422"/>
      <c r="B407" s="425"/>
      <c r="C407" s="425"/>
      <c r="D407" s="142">
        <v>5</v>
      </c>
      <c r="E407" s="143" t="s">
        <v>3135</v>
      </c>
      <c r="F407" s="442"/>
      <c r="G407" s="240"/>
      <c r="H407" s="239" t="s">
        <v>2040</v>
      </c>
      <c r="I407" s="165"/>
      <c r="J407" s="165"/>
      <c r="K407" s="170"/>
    </row>
    <row r="408" spans="1:11" ht="20.149999999999999" customHeight="1">
      <c r="A408" s="422"/>
      <c r="B408" s="425"/>
      <c r="C408" s="425"/>
      <c r="D408" s="142">
        <v>6</v>
      </c>
      <c r="E408" s="143" t="s">
        <v>3136</v>
      </c>
      <c r="F408" s="442"/>
      <c r="G408" s="240">
        <v>2</v>
      </c>
      <c r="H408" s="239">
        <v>6.4516129032258061</v>
      </c>
      <c r="I408" s="165"/>
      <c r="J408" s="165"/>
      <c r="K408" s="170"/>
    </row>
    <row r="409" spans="1:11" ht="20.149999999999999" customHeight="1">
      <c r="A409" s="422"/>
      <c r="B409" s="425"/>
      <c r="C409" s="425"/>
      <c r="D409" s="142">
        <v>7</v>
      </c>
      <c r="E409" s="143" t="s">
        <v>3137</v>
      </c>
      <c r="F409" s="442"/>
      <c r="G409" s="240"/>
      <c r="H409" s="239" t="s">
        <v>2040</v>
      </c>
      <c r="I409" s="165"/>
      <c r="J409" s="165"/>
      <c r="K409" s="170"/>
    </row>
    <row r="410" spans="1:11" ht="20.149999999999999" customHeight="1">
      <c r="A410" s="422"/>
      <c r="B410" s="425"/>
      <c r="C410" s="425"/>
      <c r="D410" s="142">
        <v>8</v>
      </c>
      <c r="E410" s="143" t="s">
        <v>3138</v>
      </c>
      <c r="F410" s="442"/>
      <c r="G410" s="240">
        <v>1</v>
      </c>
      <c r="H410" s="239">
        <v>3.225806451612903</v>
      </c>
      <c r="I410" s="165"/>
      <c r="J410" s="165"/>
      <c r="K410" s="170"/>
    </row>
    <row r="411" spans="1:11" ht="20.149999999999999" customHeight="1">
      <c r="A411" s="422"/>
      <c r="B411" s="425"/>
      <c r="C411" s="425"/>
      <c r="D411" s="142">
        <v>9</v>
      </c>
      <c r="E411" s="143" t="s">
        <v>3139</v>
      </c>
      <c r="F411" s="442"/>
      <c r="G411" s="240">
        <v>10</v>
      </c>
      <c r="H411" s="239">
        <v>32.258064516129032</v>
      </c>
      <c r="I411" s="165"/>
      <c r="J411" s="165"/>
      <c r="K411" s="170"/>
    </row>
    <row r="412" spans="1:11" ht="20.149999999999999" customHeight="1">
      <c r="A412" s="422"/>
      <c r="B412" s="425"/>
      <c r="C412" s="425"/>
      <c r="D412" s="142">
        <v>10</v>
      </c>
      <c r="E412" s="143" t="s">
        <v>3140</v>
      </c>
      <c r="F412" s="442"/>
      <c r="G412" s="240">
        <v>1</v>
      </c>
      <c r="H412" s="239">
        <v>3.225806451612903</v>
      </c>
      <c r="I412" s="165"/>
      <c r="J412" s="165"/>
      <c r="K412" s="170"/>
    </row>
    <row r="413" spans="1:11" ht="20.149999999999999" customHeight="1">
      <c r="A413" s="422"/>
      <c r="B413" s="425"/>
      <c r="C413" s="425"/>
      <c r="D413" s="142">
        <v>11</v>
      </c>
      <c r="E413" s="143" t="s">
        <v>3141</v>
      </c>
      <c r="F413" s="442"/>
      <c r="G413" s="240">
        <v>2</v>
      </c>
      <c r="H413" s="239">
        <v>6.4516129032258061</v>
      </c>
      <c r="I413" s="165"/>
      <c r="J413" s="165"/>
      <c r="K413" s="170"/>
    </row>
    <row r="414" spans="1:11" ht="20.149999999999999" customHeight="1">
      <c r="A414" s="422"/>
      <c r="B414" s="425"/>
      <c r="C414" s="425"/>
      <c r="D414" s="142">
        <v>12</v>
      </c>
      <c r="E414" s="143" t="s">
        <v>3142</v>
      </c>
      <c r="F414" s="442"/>
      <c r="G414" s="240">
        <v>1</v>
      </c>
      <c r="H414" s="239">
        <v>3.225806451612903</v>
      </c>
      <c r="I414" s="165"/>
      <c r="J414" s="165"/>
      <c r="K414" s="170"/>
    </row>
    <row r="415" spans="1:11" ht="20.149999999999999" customHeight="1">
      <c r="A415" s="422"/>
      <c r="B415" s="425"/>
      <c r="C415" s="425"/>
      <c r="D415" s="142">
        <v>13</v>
      </c>
      <c r="E415" s="143" t="s">
        <v>3143</v>
      </c>
      <c r="F415" s="442"/>
      <c r="G415" s="240">
        <v>1</v>
      </c>
      <c r="H415" s="239">
        <v>3.225806451612903</v>
      </c>
      <c r="I415" s="165"/>
      <c r="J415" s="165"/>
      <c r="K415" s="170"/>
    </row>
    <row r="416" spans="1:11" ht="20.149999999999999" customHeight="1">
      <c r="A416" s="422"/>
      <c r="B416" s="425"/>
      <c r="C416" s="425"/>
      <c r="D416" s="142">
        <v>14</v>
      </c>
      <c r="E416" s="143" t="s">
        <v>3144</v>
      </c>
      <c r="F416" s="442"/>
      <c r="G416" s="240">
        <v>1</v>
      </c>
      <c r="H416" s="239">
        <v>3.225806451612903</v>
      </c>
      <c r="I416" s="165"/>
      <c r="J416" s="165"/>
      <c r="K416" s="170"/>
    </row>
    <row r="417" spans="1:8" ht="20.149999999999999" customHeight="1">
      <c r="A417" s="422"/>
      <c r="B417" s="425"/>
      <c r="C417" s="425"/>
      <c r="D417" s="142">
        <v>15</v>
      </c>
      <c r="E417" s="143" t="s">
        <v>3145</v>
      </c>
      <c r="F417" s="442"/>
      <c r="G417" s="240">
        <v>6</v>
      </c>
      <c r="H417" s="239">
        <v>19.35483870967742</v>
      </c>
    </row>
    <row r="418" spans="1:8" ht="20.149999999999999" customHeight="1">
      <c r="A418" s="422"/>
      <c r="B418" s="425"/>
      <c r="C418" s="425"/>
      <c r="D418" s="142">
        <v>16</v>
      </c>
      <c r="E418" s="143" t="s">
        <v>3146</v>
      </c>
      <c r="F418" s="442"/>
      <c r="G418" s="240">
        <v>4</v>
      </c>
      <c r="H418" s="239">
        <v>12.903225806451612</v>
      </c>
    </row>
    <row r="419" spans="1:8" ht="20.149999999999999" customHeight="1">
      <c r="A419" s="423"/>
      <c r="B419" s="426"/>
      <c r="C419" s="426"/>
      <c r="D419" s="142">
        <v>17</v>
      </c>
      <c r="E419" s="143" t="s">
        <v>3147</v>
      </c>
      <c r="F419" s="443"/>
      <c r="G419" s="240">
        <v>2</v>
      </c>
      <c r="H419" s="239">
        <v>6.4516129032258061</v>
      </c>
    </row>
    <row r="420" spans="1:8" ht="20.149999999999999" customHeight="1">
      <c r="A420" s="415" t="s">
        <v>3192</v>
      </c>
      <c r="B420" s="338" t="s">
        <v>3193</v>
      </c>
      <c r="C420" s="338" t="s">
        <v>3581</v>
      </c>
      <c r="D420" s="77"/>
      <c r="E420" s="78"/>
      <c r="F420" s="438"/>
      <c r="G420" s="131">
        <v>6</v>
      </c>
      <c r="H420" s="81"/>
    </row>
    <row r="421" spans="1:8" ht="20.149999999999999" customHeight="1">
      <c r="A421" s="416"/>
      <c r="B421" s="339"/>
      <c r="C421" s="339"/>
      <c r="D421" s="77">
        <v>1</v>
      </c>
      <c r="E421" s="78" t="s">
        <v>3131</v>
      </c>
      <c r="F421" s="439"/>
      <c r="G421" s="80"/>
      <c r="H421" s="81" t="s">
        <v>2040</v>
      </c>
    </row>
    <row r="422" spans="1:8" ht="20.149999999999999" customHeight="1">
      <c r="A422" s="416"/>
      <c r="B422" s="339"/>
      <c r="C422" s="339"/>
      <c r="D422" s="77">
        <v>2</v>
      </c>
      <c r="E422" s="78" t="s">
        <v>3132</v>
      </c>
      <c r="F422" s="439"/>
      <c r="G422" s="80"/>
      <c r="H422" s="81" t="s">
        <v>2040</v>
      </c>
    </row>
    <row r="423" spans="1:8" ht="20.149999999999999" customHeight="1">
      <c r="A423" s="416"/>
      <c r="B423" s="339"/>
      <c r="C423" s="339"/>
      <c r="D423" s="77">
        <v>3</v>
      </c>
      <c r="E423" s="78" t="s">
        <v>3133</v>
      </c>
      <c r="F423" s="439"/>
      <c r="G423" s="80"/>
      <c r="H423" s="81" t="s">
        <v>2040</v>
      </c>
    </row>
    <row r="424" spans="1:8" ht="20.149999999999999" customHeight="1">
      <c r="A424" s="416"/>
      <c r="B424" s="339"/>
      <c r="C424" s="339"/>
      <c r="D424" s="77">
        <v>4</v>
      </c>
      <c r="E424" s="78" t="s">
        <v>3134</v>
      </c>
      <c r="F424" s="439"/>
      <c r="G424" s="80"/>
      <c r="H424" s="81" t="s">
        <v>2040</v>
      </c>
    </row>
    <row r="425" spans="1:8" ht="20.149999999999999" customHeight="1">
      <c r="A425" s="416"/>
      <c r="B425" s="339"/>
      <c r="C425" s="339"/>
      <c r="D425" s="77">
        <v>5</v>
      </c>
      <c r="E425" s="78" t="s">
        <v>3135</v>
      </c>
      <c r="F425" s="439"/>
      <c r="G425" s="80"/>
      <c r="H425" s="81" t="s">
        <v>2040</v>
      </c>
    </row>
    <row r="426" spans="1:8" ht="20.149999999999999" customHeight="1">
      <c r="A426" s="416"/>
      <c r="B426" s="339"/>
      <c r="C426" s="339"/>
      <c r="D426" s="77">
        <v>6</v>
      </c>
      <c r="E426" s="78" t="s">
        <v>3136</v>
      </c>
      <c r="F426" s="439"/>
      <c r="G426" s="80"/>
      <c r="H426" s="81" t="s">
        <v>2040</v>
      </c>
    </row>
    <row r="427" spans="1:8" ht="20.149999999999999" customHeight="1">
      <c r="A427" s="416"/>
      <c r="B427" s="339"/>
      <c r="C427" s="339"/>
      <c r="D427" s="77">
        <v>7</v>
      </c>
      <c r="E427" s="78" t="s">
        <v>3137</v>
      </c>
      <c r="F427" s="439"/>
      <c r="G427" s="80"/>
      <c r="H427" s="81" t="s">
        <v>2040</v>
      </c>
    </row>
    <row r="428" spans="1:8" ht="20.149999999999999" customHeight="1">
      <c r="A428" s="416"/>
      <c r="B428" s="339"/>
      <c r="C428" s="339"/>
      <c r="D428" s="77">
        <v>8</v>
      </c>
      <c r="E428" s="78" t="s">
        <v>3138</v>
      </c>
      <c r="F428" s="439"/>
      <c r="G428" s="80"/>
      <c r="H428" s="81" t="s">
        <v>2040</v>
      </c>
    </row>
    <row r="429" spans="1:8" ht="20.149999999999999" customHeight="1">
      <c r="A429" s="416"/>
      <c r="B429" s="339"/>
      <c r="C429" s="339"/>
      <c r="D429" s="77">
        <v>9</v>
      </c>
      <c r="E429" s="78" t="s">
        <v>3139</v>
      </c>
      <c r="F429" s="439"/>
      <c r="G429" s="80">
        <v>1</v>
      </c>
      <c r="H429" s="81">
        <v>16.666666666666664</v>
      </c>
    </row>
    <row r="430" spans="1:8" ht="20.149999999999999" customHeight="1">
      <c r="A430" s="416"/>
      <c r="B430" s="339"/>
      <c r="C430" s="339"/>
      <c r="D430" s="77">
        <v>10</v>
      </c>
      <c r="E430" s="78" t="s">
        <v>3140</v>
      </c>
      <c r="F430" s="439"/>
      <c r="G430" s="80">
        <v>1</v>
      </c>
      <c r="H430" s="81">
        <v>16.666666666666664</v>
      </c>
    </row>
    <row r="431" spans="1:8" ht="20.149999999999999" customHeight="1">
      <c r="A431" s="416"/>
      <c r="B431" s="339"/>
      <c r="C431" s="339"/>
      <c r="D431" s="77">
        <v>11</v>
      </c>
      <c r="E431" s="78" t="s">
        <v>3141</v>
      </c>
      <c r="F431" s="439"/>
      <c r="G431" s="80"/>
      <c r="H431" s="81" t="s">
        <v>2040</v>
      </c>
    </row>
    <row r="432" spans="1:8" ht="20.149999999999999" customHeight="1">
      <c r="A432" s="416"/>
      <c r="B432" s="339"/>
      <c r="C432" s="339"/>
      <c r="D432" s="77">
        <v>12</v>
      </c>
      <c r="E432" s="78" t="s">
        <v>3142</v>
      </c>
      <c r="F432" s="439"/>
      <c r="G432" s="80"/>
      <c r="H432" s="81" t="s">
        <v>2040</v>
      </c>
    </row>
    <row r="433" spans="1:8" ht="20.149999999999999" customHeight="1">
      <c r="A433" s="416"/>
      <c r="B433" s="339"/>
      <c r="C433" s="339"/>
      <c r="D433" s="77">
        <v>13</v>
      </c>
      <c r="E433" s="78" t="s">
        <v>3143</v>
      </c>
      <c r="F433" s="439"/>
      <c r="G433" s="80">
        <v>1</v>
      </c>
      <c r="H433" s="81">
        <v>16.666666666666664</v>
      </c>
    </row>
    <row r="434" spans="1:8" ht="20.149999999999999" customHeight="1">
      <c r="A434" s="416"/>
      <c r="B434" s="339"/>
      <c r="C434" s="339"/>
      <c r="D434" s="77">
        <v>14</v>
      </c>
      <c r="E434" s="78" t="s">
        <v>3144</v>
      </c>
      <c r="F434" s="439"/>
      <c r="G434" s="80"/>
      <c r="H434" s="81" t="s">
        <v>2040</v>
      </c>
    </row>
    <row r="435" spans="1:8" ht="20.149999999999999" customHeight="1">
      <c r="A435" s="416"/>
      <c r="B435" s="339"/>
      <c r="C435" s="339"/>
      <c r="D435" s="77">
        <v>15</v>
      </c>
      <c r="E435" s="78" t="s">
        <v>3145</v>
      </c>
      <c r="F435" s="439"/>
      <c r="G435" s="80">
        <v>1</v>
      </c>
      <c r="H435" s="81">
        <v>16.666666666666664</v>
      </c>
    </row>
    <row r="436" spans="1:8" ht="20.149999999999999" customHeight="1">
      <c r="A436" s="416"/>
      <c r="B436" s="339"/>
      <c r="C436" s="339"/>
      <c r="D436" s="77">
        <v>16</v>
      </c>
      <c r="E436" s="78" t="s">
        <v>3146</v>
      </c>
      <c r="F436" s="439"/>
      <c r="G436" s="80"/>
      <c r="H436" s="81" t="s">
        <v>2040</v>
      </c>
    </row>
    <row r="437" spans="1:8" ht="20.149999999999999" customHeight="1">
      <c r="A437" s="417"/>
      <c r="B437" s="340"/>
      <c r="C437" s="340"/>
      <c r="D437" s="77">
        <v>17</v>
      </c>
      <c r="E437" s="78" t="s">
        <v>3147</v>
      </c>
      <c r="F437" s="440"/>
      <c r="G437" s="80">
        <v>2</v>
      </c>
      <c r="H437" s="81">
        <v>33.333333333333329</v>
      </c>
    </row>
    <row r="438" spans="1:8" ht="20.149999999999999" customHeight="1">
      <c r="A438" s="415" t="s">
        <v>3194</v>
      </c>
      <c r="B438" s="338" t="s">
        <v>3195</v>
      </c>
      <c r="C438" s="338" t="s">
        <v>3581</v>
      </c>
      <c r="D438" s="77"/>
      <c r="E438" s="78"/>
      <c r="F438" s="438"/>
      <c r="G438" s="131">
        <v>1</v>
      </c>
      <c r="H438" s="81"/>
    </row>
    <row r="439" spans="1:8" ht="20.149999999999999" customHeight="1">
      <c r="A439" s="416"/>
      <c r="B439" s="339"/>
      <c r="C439" s="339"/>
      <c r="D439" s="77">
        <v>1</v>
      </c>
      <c r="E439" s="78" t="s">
        <v>3131</v>
      </c>
      <c r="F439" s="439"/>
      <c r="G439" s="80"/>
      <c r="H439" s="81" t="s">
        <v>2040</v>
      </c>
    </row>
    <row r="440" spans="1:8" ht="20.149999999999999" customHeight="1">
      <c r="A440" s="416"/>
      <c r="B440" s="339"/>
      <c r="C440" s="339"/>
      <c r="D440" s="77">
        <v>2</v>
      </c>
      <c r="E440" s="78" t="s">
        <v>3132</v>
      </c>
      <c r="F440" s="439"/>
      <c r="G440" s="80"/>
      <c r="H440" s="81" t="s">
        <v>2040</v>
      </c>
    </row>
    <row r="441" spans="1:8" ht="20.149999999999999" customHeight="1">
      <c r="A441" s="416"/>
      <c r="B441" s="339"/>
      <c r="C441" s="339"/>
      <c r="D441" s="77">
        <v>3</v>
      </c>
      <c r="E441" s="78" t="s">
        <v>3133</v>
      </c>
      <c r="F441" s="439"/>
      <c r="G441" s="80"/>
      <c r="H441" s="81" t="s">
        <v>2040</v>
      </c>
    </row>
    <row r="442" spans="1:8" ht="20.149999999999999" customHeight="1">
      <c r="A442" s="416"/>
      <c r="B442" s="339"/>
      <c r="C442" s="339"/>
      <c r="D442" s="77">
        <v>4</v>
      </c>
      <c r="E442" s="78" t="s">
        <v>3134</v>
      </c>
      <c r="F442" s="439"/>
      <c r="G442" s="80"/>
      <c r="H442" s="81" t="s">
        <v>2040</v>
      </c>
    </row>
    <row r="443" spans="1:8" ht="20.149999999999999" customHeight="1">
      <c r="A443" s="416"/>
      <c r="B443" s="339"/>
      <c r="C443" s="339"/>
      <c r="D443" s="77">
        <v>5</v>
      </c>
      <c r="E443" s="78" t="s">
        <v>3135</v>
      </c>
      <c r="F443" s="439"/>
      <c r="G443" s="80"/>
      <c r="H443" s="81" t="s">
        <v>2040</v>
      </c>
    </row>
    <row r="444" spans="1:8" ht="20.149999999999999" customHeight="1">
      <c r="A444" s="416"/>
      <c r="B444" s="339"/>
      <c r="C444" s="339"/>
      <c r="D444" s="77">
        <v>6</v>
      </c>
      <c r="E444" s="78" t="s">
        <v>3136</v>
      </c>
      <c r="F444" s="439"/>
      <c r="G444" s="80"/>
      <c r="H444" s="81" t="s">
        <v>2040</v>
      </c>
    </row>
    <row r="445" spans="1:8" ht="20.149999999999999" customHeight="1">
      <c r="A445" s="416"/>
      <c r="B445" s="339"/>
      <c r="C445" s="339"/>
      <c r="D445" s="77">
        <v>7</v>
      </c>
      <c r="E445" s="78" t="s">
        <v>3137</v>
      </c>
      <c r="F445" s="439"/>
      <c r="G445" s="80"/>
      <c r="H445" s="81" t="s">
        <v>2040</v>
      </c>
    </row>
    <row r="446" spans="1:8" ht="20.149999999999999" customHeight="1">
      <c r="A446" s="416"/>
      <c r="B446" s="339"/>
      <c r="C446" s="339"/>
      <c r="D446" s="77">
        <v>8</v>
      </c>
      <c r="E446" s="78" t="s">
        <v>3138</v>
      </c>
      <c r="F446" s="439"/>
      <c r="G446" s="80"/>
      <c r="H446" s="81" t="s">
        <v>2040</v>
      </c>
    </row>
    <row r="447" spans="1:8" ht="20.149999999999999" customHeight="1">
      <c r="A447" s="416"/>
      <c r="B447" s="339"/>
      <c r="C447" s="339"/>
      <c r="D447" s="77">
        <v>9</v>
      </c>
      <c r="E447" s="78" t="s">
        <v>3139</v>
      </c>
      <c r="F447" s="439"/>
      <c r="G447" s="80"/>
      <c r="H447" s="81" t="s">
        <v>2040</v>
      </c>
    </row>
    <row r="448" spans="1:8" ht="20.149999999999999" customHeight="1">
      <c r="A448" s="416"/>
      <c r="B448" s="339"/>
      <c r="C448" s="339"/>
      <c r="D448" s="77">
        <v>10</v>
      </c>
      <c r="E448" s="78" t="s">
        <v>3140</v>
      </c>
      <c r="F448" s="439"/>
      <c r="G448" s="80"/>
      <c r="H448" s="81" t="s">
        <v>2040</v>
      </c>
    </row>
    <row r="449" spans="1:8" ht="20.149999999999999" customHeight="1">
      <c r="A449" s="416"/>
      <c r="B449" s="339"/>
      <c r="C449" s="339"/>
      <c r="D449" s="77">
        <v>11</v>
      </c>
      <c r="E449" s="78" t="s">
        <v>3141</v>
      </c>
      <c r="F449" s="439"/>
      <c r="G449" s="80"/>
      <c r="H449" s="81" t="s">
        <v>2040</v>
      </c>
    </row>
    <row r="450" spans="1:8" ht="20.149999999999999" customHeight="1">
      <c r="A450" s="416"/>
      <c r="B450" s="339"/>
      <c r="C450" s="339"/>
      <c r="D450" s="77">
        <v>12</v>
      </c>
      <c r="E450" s="78" t="s">
        <v>3142</v>
      </c>
      <c r="F450" s="439"/>
      <c r="G450" s="80"/>
      <c r="H450" s="81" t="s">
        <v>2040</v>
      </c>
    </row>
    <row r="451" spans="1:8" ht="20.149999999999999" customHeight="1">
      <c r="A451" s="416"/>
      <c r="B451" s="339"/>
      <c r="C451" s="339"/>
      <c r="D451" s="77">
        <v>13</v>
      </c>
      <c r="E451" s="78" t="s">
        <v>3143</v>
      </c>
      <c r="F451" s="439"/>
      <c r="G451" s="80"/>
      <c r="H451" s="81" t="s">
        <v>2040</v>
      </c>
    </row>
    <row r="452" spans="1:8" ht="20.149999999999999" customHeight="1">
      <c r="A452" s="416"/>
      <c r="B452" s="339"/>
      <c r="C452" s="339"/>
      <c r="D452" s="77">
        <v>14</v>
      </c>
      <c r="E452" s="78" t="s">
        <v>3144</v>
      </c>
      <c r="F452" s="439"/>
      <c r="G452" s="80"/>
      <c r="H452" s="81" t="s">
        <v>2040</v>
      </c>
    </row>
    <row r="453" spans="1:8" ht="20.149999999999999" customHeight="1">
      <c r="A453" s="416"/>
      <c r="B453" s="339"/>
      <c r="C453" s="339"/>
      <c r="D453" s="77">
        <v>15</v>
      </c>
      <c r="E453" s="78" t="s">
        <v>3145</v>
      </c>
      <c r="F453" s="439"/>
      <c r="G453" s="80"/>
      <c r="H453" s="81" t="s">
        <v>2040</v>
      </c>
    </row>
    <row r="454" spans="1:8" ht="20.149999999999999" customHeight="1">
      <c r="A454" s="416"/>
      <c r="B454" s="339"/>
      <c r="C454" s="339"/>
      <c r="D454" s="77">
        <v>16</v>
      </c>
      <c r="E454" s="78" t="s">
        <v>3146</v>
      </c>
      <c r="F454" s="439"/>
      <c r="G454" s="80"/>
      <c r="H454" s="81" t="s">
        <v>2040</v>
      </c>
    </row>
    <row r="455" spans="1:8" ht="20.149999999999999" customHeight="1">
      <c r="A455" s="417"/>
      <c r="B455" s="340"/>
      <c r="C455" s="340"/>
      <c r="D455" s="77">
        <v>17</v>
      </c>
      <c r="E455" s="78" t="s">
        <v>3147</v>
      </c>
      <c r="F455" s="440"/>
      <c r="G455" s="80">
        <v>1</v>
      </c>
      <c r="H455" s="81">
        <v>100</v>
      </c>
    </row>
    <row r="456" spans="1:8" ht="20.149999999999999" customHeight="1">
      <c r="A456" s="415" t="s">
        <v>3196</v>
      </c>
      <c r="B456" s="338" t="s">
        <v>3197</v>
      </c>
      <c r="C456" s="338" t="s">
        <v>3581</v>
      </c>
      <c r="D456" s="77"/>
      <c r="E456" s="78"/>
      <c r="F456" s="438"/>
      <c r="G456" s="131" t="s">
        <v>2040</v>
      </c>
      <c r="H456" s="81"/>
    </row>
    <row r="457" spans="1:8" ht="20.149999999999999" customHeight="1">
      <c r="A457" s="416"/>
      <c r="B457" s="339"/>
      <c r="C457" s="339"/>
      <c r="D457" s="77">
        <v>1</v>
      </c>
      <c r="E457" s="78" t="s">
        <v>3131</v>
      </c>
      <c r="F457" s="439"/>
      <c r="G457" s="80"/>
      <c r="H457" s="81" t="s">
        <v>2040</v>
      </c>
    </row>
    <row r="458" spans="1:8" ht="20.149999999999999" customHeight="1">
      <c r="A458" s="416"/>
      <c r="B458" s="339"/>
      <c r="C458" s="339"/>
      <c r="D458" s="77">
        <v>2</v>
      </c>
      <c r="E458" s="78" t="s">
        <v>3132</v>
      </c>
      <c r="F458" s="439"/>
      <c r="G458" s="80"/>
      <c r="H458" s="81" t="s">
        <v>2040</v>
      </c>
    </row>
    <row r="459" spans="1:8" ht="20.149999999999999" customHeight="1">
      <c r="A459" s="416"/>
      <c r="B459" s="339"/>
      <c r="C459" s="339"/>
      <c r="D459" s="77">
        <v>3</v>
      </c>
      <c r="E459" s="78" t="s">
        <v>3133</v>
      </c>
      <c r="F459" s="439"/>
      <c r="G459" s="80"/>
      <c r="H459" s="81" t="s">
        <v>2040</v>
      </c>
    </row>
    <row r="460" spans="1:8" ht="20.149999999999999" customHeight="1">
      <c r="A460" s="416"/>
      <c r="B460" s="339"/>
      <c r="C460" s="339"/>
      <c r="D460" s="77">
        <v>4</v>
      </c>
      <c r="E460" s="78" t="s">
        <v>3134</v>
      </c>
      <c r="F460" s="439"/>
      <c r="G460" s="80"/>
      <c r="H460" s="81" t="s">
        <v>2040</v>
      </c>
    </row>
    <row r="461" spans="1:8" ht="20.149999999999999" customHeight="1">
      <c r="A461" s="416"/>
      <c r="B461" s="339"/>
      <c r="C461" s="339"/>
      <c r="D461" s="77">
        <v>5</v>
      </c>
      <c r="E461" s="78" t="s">
        <v>3135</v>
      </c>
      <c r="F461" s="439"/>
      <c r="G461" s="80"/>
      <c r="H461" s="81" t="s">
        <v>2040</v>
      </c>
    </row>
    <row r="462" spans="1:8" ht="20.149999999999999" customHeight="1">
      <c r="A462" s="416"/>
      <c r="B462" s="339"/>
      <c r="C462" s="339"/>
      <c r="D462" s="77">
        <v>6</v>
      </c>
      <c r="E462" s="78" t="s">
        <v>3136</v>
      </c>
      <c r="F462" s="439"/>
      <c r="G462" s="80"/>
      <c r="H462" s="81" t="s">
        <v>2040</v>
      </c>
    </row>
    <row r="463" spans="1:8" ht="20.149999999999999" customHeight="1">
      <c r="A463" s="416"/>
      <c r="B463" s="339"/>
      <c r="C463" s="339"/>
      <c r="D463" s="77">
        <v>7</v>
      </c>
      <c r="E463" s="78" t="s">
        <v>3137</v>
      </c>
      <c r="F463" s="439"/>
      <c r="G463" s="80"/>
      <c r="H463" s="81" t="s">
        <v>2040</v>
      </c>
    </row>
    <row r="464" spans="1:8" ht="20.149999999999999" customHeight="1">
      <c r="A464" s="416"/>
      <c r="B464" s="339"/>
      <c r="C464" s="339"/>
      <c r="D464" s="77">
        <v>8</v>
      </c>
      <c r="E464" s="78" t="s">
        <v>3138</v>
      </c>
      <c r="F464" s="439"/>
      <c r="G464" s="80"/>
      <c r="H464" s="81" t="s">
        <v>2040</v>
      </c>
    </row>
    <row r="465" spans="1:8" ht="20.149999999999999" customHeight="1">
      <c r="A465" s="416"/>
      <c r="B465" s="339"/>
      <c r="C465" s="339"/>
      <c r="D465" s="77">
        <v>9</v>
      </c>
      <c r="E465" s="78" t="s">
        <v>3139</v>
      </c>
      <c r="F465" s="439"/>
      <c r="G465" s="80"/>
      <c r="H465" s="81" t="s">
        <v>2040</v>
      </c>
    </row>
    <row r="466" spans="1:8" ht="20.149999999999999" customHeight="1">
      <c r="A466" s="416"/>
      <c r="B466" s="339"/>
      <c r="C466" s="339"/>
      <c r="D466" s="77">
        <v>10</v>
      </c>
      <c r="E466" s="78" t="s">
        <v>3140</v>
      </c>
      <c r="F466" s="439"/>
      <c r="G466" s="80"/>
      <c r="H466" s="81" t="s">
        <v>2040</v>
      </c>
    </row>
    <row r="467" spans="1:8" ht="20.149999999999999" customHeight="1">
      <c r="A467" s="416"/>
      <c r="B467" s="339"/>
      <c r="C467" s="339"/>
      <c r="D467" s="77">
        <v>11</v>
      </c>
      <c r="E467" s="78" t="s">
        <v>3141</v>
      </c>
      <c r="F467" s="439"/>
      <c r="G467" s="80"/>
      <c r="H467" s="81" t="s">
        <v>2040</v>
      </c>
    </row>
    <row r="468" spans="1:8" ht="20.149999999999999" customHeight="1">
      <c r="A468" s="416"/>
      <c r="B468" s="339"/>
      <c r="C468" s="339"/>
      <c r="D468" s="77">
        <v>12</v>
      </c>
      <c r="E468" s="78" t="s">
        <v>3142</v>
      </c>
      <c r="F468" s="439"/>
      <c r="G468" s="80"/>
      <c r="H468" s="81" t="s">
        <v>2040</v>
      </c>
    </row>
    <row r="469" spans="1:8" ht="20.149999999999999" customHeight="1">
      <c r="A469" s="416"/>
      <c r="B469" s="339"/>
      <c r="C469" s="339"/>
      <c r="D469" s="77">
        <v>13</v>
      </c>
      <c r="E469" s="78" t="s">
        <v>3143</v>
      </c>
      <c r="F469" s="439"/>
      <c r="G469" s="80"/>
      <c r="H469" s="81" t="s">
        <v>2040</v>
      </c>
    </row>
    <row r="470" spans="1:8" ht="20.149999999999999" customHeight="1">
      <c r="A470" s="416"/>
      <c r="B470" s="339"/>
      <c r="C470" s="339"/>
      <c r="D470" s="77">
        <v>14</v>
      </c>
      <c r="E470" s="78" t="s">
        <v>3144</v>
      </c>
      <c r="F470" s="439"/>
      <c r="G470" s="80"/>
      <c r="H470" s="81" t="s">
        <v>2040</v>
      </c>
    </row>
    <row r="471" spans="1:8" ht="20.149999999999999" customHeight="1">
      <c r="A471" s="416"/>
      <c r="B471" s="339"/>
      <c r="C471" s="339"/>
      <c r="D471" s="77">
        <v>15</v>
      </c>
      <c r="E471" s="78" t="s">
        <v>3145</v>
      </c>
      <c r="F471" s="439"/>
      <c r="G471" s="80"/>
      <c r="H471" s="81" t="s">
        <v>2040</v>
      </c>
    </row>
    <row r="472" spans="1:8" ht="20.149999999999999" customHeight="1">
      <c r="A472" s="416"/>
      <c r="B472" s="339"/>
      <c r="C472" s="339"/>
      <c r="D472" s="77">
        <v>16</v>
      </c>
      <c r="E472" s="78" t="s">
        <v>3146</v>
      </c>
      <c r="F472" s="439"/>
      <c r="G472" s="80"/>
      <c r="H472" s="81" t="s">
        <v>2040</v>
      </c>
    </row>
    <row r="473" spans="1:8" ht="20.149999999999999" customHeight="1">
      <c r="A473" s="417"/>
      <c r="B473" s="340"/>
      <c r="C473" s="340"/>
      <c r="D473" s="77">
        <v>17</v>
      </c>
      <c r="E473" s="78" t="s">
        <v>3147</v>
      </c>
      <c r="F473" s="440"/>
      <c r="G473" s="80"/>
      <c r="H473" s="81" t="s">
        <v>2040</v>
      </c>
    </row>
    <row r="474" spans="1:8" ht="20.149999999999999" customHeight="1">
      <c r="A474" s="415" t="s">
        <v>3198</v>
      </c>
      <c r="B474" s="338" t="s">
        <v>3199</v>
      </c>
      <c r="C474" s="338" t="s">
        <v>3581</v>
      </c>
      <c r="D474" s="77"/>
      <c r="E474" s="78"/>
      <c r="F474" s="438"/>
      <c r="G474" s="131" t="s">
        <v>2040</v>
      </c>
      <c r="H474" s="81"/>
    </row>
    <row r="475" spans="1:8" ht="20.149999999999999" customHeight="1">
      <c r="A475" s="416"/>
      <c r="B475" s="339"/>
      <c r="C475" s="339"/>
      <c r="D475" s="77">
        <v>1</v>
      </c>
      <c r="E475" s="78" t="s">
        <v>3131</v>
      </c>
      <c r="F475" s="439"/>
      <c r="G475" s="80"/>
      <c r="H475" s="81" t="s">
        <v>2040</v>
      </c>
    </row>
    <row r="476" spans="1:8" ht="20.149999999999999" customHeight="1">
      <c r="A476" s="416"/>
      <c r="B476" s="339"/>
      <c r="C476" s="339"/>
      <c r="D476" s="77">
        <v>2</v>
      </c>
      <c r="E476" s="78" t="s">
        <v>3132</v>
      </c>
      <c r="F476" s="439"/>
      <c r="G476" s="80"/>
      <c r="H476" s="81" t="s">
        <v>2040</v>
      </c>
    </row>
    <row r="477" spans="1:8" ht="20.149999999999999" customHeight="1">
      <c r="A477" s="416"/>
      <c r="B477" s="339"/>
      <c r="C477" s="339"/>
      <c r="D477" s="77">
        <v>3</v>
      </c>
      <c r="E477" s="78" t="s">
        <v>3133</v>
      </c>
      <c r="F477" s="439"/>
      <c r="G477" s="80"/>
      <c r="H477" s="81" t="s">
        <v>2040</v>
      </c>
    </row>
    <row r="478" spans="1:8" ht="20.149999999999999" customHeight="1">
      <c r="A478" s="416"/>
      <c r="B478" s="339"/>
      <c r="C478" s="339"/>
      <c r="D478" s="77">
        <v>4</v>
      </c>
      <c r="E478" s="78" t="s">
        <v>3134</v>
      </c>
      <c r="F478" s="439"/>
      <c r="G478" s="80"/>
      <c r="H478" s="81" t="s">
        <v>2040</v>
      </c>
    </row>
    <row r="479" spans="1:8" ht="20.149999999999999" customHeight="1">
      <c r="A479" s="416"/>
      <c r="B479" s="339"/>
      <c r="C479" s="339"/>
      <c r="D479" s="77">
        <v>5</v>
      </c>
      <c r="E479" s="78" t="s">
        <v>3135</v>
      </c>
      <c r="F479" s="439"/>
      <c r="G479" s="80"/>
      <c r="H479" s="81" t="s">
        <v>2040</v>
      </c>
    </row>
    <row r="480" spans="1:8" ht="20.149999999999999" customHeight="1">
      <c r="A480" s="416"/>
      <c r="B480" s="339"/>
      <c r="C480" s="339"/>
      <c r="D480" s="77">
        <v>6</v>
      </c>
      <c r="E480" s="78" t="s">
        <v>3136</v>
      </c>
      <c r="F480" s="439"/>
      <c r="G480" s="80"/>
      <c r="H480" s="81" t="s">
        <v>2040</v>
      </c>
    </row>
    <row r="481" spans="1:8" ht="20.149999999999999" customHeight="1">
      <c r="A481" s="416"/>
      <c r="B481" s="339"/>
      <c r="C481" s="339"/>
      <c r="D481" s="77">
        <v>7</v>
      </c>
      <c r="E481" s="78" t="s">
        <v>3137</v>
      </c>
      <c r="F481" s="439"/>
      <c r="G481" s="80"/>
      <c r="H481" s="81" t="s">
        <v>2040</v>
      </c>
    </row>
    <row r="482" spans="1:8" ht="20.149999999999999" customHeight="1">
      <c r="A482" s="416"/>
      <c r="B482" s="339"/>
      <c r="C482" s="339"/>
      <c r="D482" s="77">
        <v>8</v>
      </c>
      <c r="E482" s="78" t="s">
        <v>3138</v>
      </c>
      <c r="F482" s="439"/>
      <c r="G482" s="80"/>
      <c r="H482" s="81" t="s">
        <v>2040</v>
      </c>
    </row>
    <row r="483" spans="1:8" ht="20.149999999999999" customHeight="1">
      <c r="A483" s="416"/>
      <c r="B483" s="339"/>
      <c r="C483" s="339"/>
      <c r="D483" s="77">
        <v>9</v>
      </c>
      <c r="E483" s="78" t="s">
        <v>3139</v>
      </c>
      <c r="F483" s="439"/>
      <c r="G483" s="80"/>
      <c r="H483" s="81" t="s">
        <v>2040</v>
      </c>
    </row>
    <row r="484" spans="1:8" ht="20.149999999999999" customHeight="1">
      <c r="A484" s="416"/>
      <c r="B484" s="339"/>
      <c r="C484" s="339"/>
      <c r="D484" s="77">
        <v>10</v>
      </c>
      <c r="E484" s="78" t="s">
        <v>3140</v>
      </c>
      <c r="F484" s="439"/>
      <c r="G484" s="80"/>
      <c r="H484" s="81" t="s">
        <v>2040</v>
      </c>
    </row>
    <row r="485" spans="1:8" ht="20.149999999999999" customHeight="1">
      <c r="A485" s="416"/>
      <c r="B485" s="339"/>
      <c r="C485" s="339"/>
      <c r="D485" s="77">
        <v>11</v>
      </c>
      <c r="E485" s="78" t="s">
        <v>3141</v>
      </c>
      <c r="F485" s="439"/>
      <c r="G485" s="80"/>
      <c r="H485" s="81" t="s">
        <v>2040</v>
      </c>
    </row>
    <row r="486" spans="1:8" ht="20.149999999999999" customHeight="1">
      <c r="A486" s="416"/>
      <c r="B486" s="339"/>
      <c r="C486" s="339"/>
      <c r="D486" s="77">
        <v>12</v>
      </c>
      <c r="E486" s="78" t="s">
        <v>3142</v>
      </c>
      <c r="F486" s="439"/>
      <c r="G486" s="80"/>
      <c r="H486" s="81" t="s">
        <v>2040</v>
      </c>
    </row>
    <row r="487" spans="1:8" ht="20.149999999999999" customHeight="1">
      <c r="A487" s="416"/>
      <c r="B487" s="339"/>
      <c r="C487" s="339"/>
      <c r="D487" s="77">
        <v>13</v>
      </c>
      <c r="E487" s="78" t="s">
        <v>3143</v>
      </c>
      <c r="F487" s="439"/>
      <c r="G487" s="80"/>
      <c r="H487" s="81" t="s">
        <v>2040</v>
      </c>
    </row>
    <row r="488" spans="1:8" ht="20.149999999999999" customHeight="1">
      <c r="A488" s="416"/>
      <c r="B488" s="339"/>
      <c r="C488" s="339"/>
      <c r="D488" s="77">
        <v>14</v>
      </c>
      <c r="E488" s="78" t="s">
        <v>3144</v>
      </c>
      <c r="F488" s="439"/>
      <c r="G488" s="80"/>
      <c r="H488" s="81" t="s">
        <v>2040</v>
      </c>
    </row>
    <row r="489" spans="1:8" ht="20.149999999999999" customHeight="1">
      <c r="A489" s="416"/>
      <c r="B489" s="339"/>
      <c r="C489" s="339"/>
      <c r="D489" s="77">
        <v>15</v>
      </c>
      <c r="E489" s="78" t="s">
        <v>3145</v>
      </c>
      <c r="F489" s="439"/>
      <c r="G489" s="80"/>
      <c r="H489" s="81" t="s">
        <v>2040</v>
      </c>
    </row>
    <row r="490" spans="1:8" ht="20.149999999999999" customHeight="1">
      <c r="A490" s="416"/>
      <c r="B490" s="339"/>
      <c r="C490" s="339"/>
      <c r="D490" s="77">
        <v>16</v>
      </c>
      <c r="E490" s="78" t="s">
        <v>3146</v>
      </c>
      <c r="F490" s="439"/>
      <c r="G490" s="80"/>
      <c r="H490" s="81" t="s">
        <v>2040</v>
      </c>
    </row>
    <row r="491" spans="1:8" ht="20.149999999999999" customHeight="1">
      <c r="A491" s="417"/>
      <c r="B491" s="340"/>
      <c r="C491" s="340"/>
      <c r="D491" s="77">
        <v>17</v>
      </c>
      <c r="E491" s="78" t="s">
        <v>3147</v>
      </c>
      <c r="F491" s="440"/>
      <c r="G491" s="80"/>
      <c r="H491" s="81" t="s">
        <v>2040</v>
      </c>
    </row>
    <row r="492" spans="1:8" ht="20.149999999999999" customHeight="1">
      <c r="A492" s="415" t="s">
        <v>3200</v>
      </c>
      <c r="B492" s="338" t="s">
        <v>3201</v>
      </c>
      <c r="C492" s="338" t="s">
        <v>3581</v>
      </c>
      <c r="D492" s="77"/>
      <c r="E492" s="78"/>
      <c r="F492" s="438"/>
      <c r="G492" s="131" t="s">
        <v>2040</v>
      </c>
      <c r="H492" s="81"/>
    </row>
    <row r="493" spans="1:8" ht="20.149999999999999" customHeight="1">
      <c r="A493" s="416"/>
      <c r="B493" s="339"/>
      <c r="C493" s="339"/>
      <c r="D493" s="77">
        <v>1</v>
      </c>
      <c r="E493" s="78" t="s">
        <v>3131</v>
      </c>
      <c r="F493" s="439"/>
      <c r="G493" s="80"/>
      <c r="H493" s="81" t="s">
        <v>2040</v>
      </c>
    </row>
    <row r="494" spans="1:8" ht="20.149999999999999" customHeight="1">
      <c r="A494" s="416"/>
      <c r="B494" s="339"/>
      <c r="C494" s="339"/>
      <c r="D494" s="77">
        <v>2</v>
      </c>
      <c r="E494" s="78" t="s">
        <v>3132</v>
      </c>
      <c r="F494" s="439"/>
      <c r="G494" s="80"/>
      <c r="H494" s="81" t="s">
        <v>2040</v>
      </c>
    </row>
    <row r="495" spans="1:8" ht="20.149999999999999" customHeight="1">
      <c r="A495" s="416"/>
      <c r="B495" s="339"/>
      <c r="C495" s="339"/>
      <c r="D495" s="77">
        <v>3</v>
      </c>
      <c r="E495" s="78" t="s">
        <v>3133</v>
      </c>
      <c r="F495" s="439"/>
      <c r="G495" s="80"/>
      <c r="H495" s="81" t="s">
        <v>2040</v>
      </c>
    </row>
    <row r="496" spans="1:8" ht="20.149999999999999" customHeight="1">
      <c r="A496" s="416"/>
      <c r="B496" s="339"/>
      <c r="C496" s="339"/>
      <c r="D496" s="77">
        <v>4</v>
      </c>
      <c r="E496" s="78" t="s">
        <v>3134</v>
      </c>
      <c r="F496" s="439"/>
      <c r="G496" s="80"/>
      <c r="H496" s="81" t="s">
        <v>2040</v>
      </c>
    </row>
    <row r="497" spans="1:8" ht="20.149999999999999" customHeight="1">
      <c r="A497" s="416"/>
      <c r="B497" s="339"/>
      <c r="C497" s="339"/>
      <c r="D497" s="77">
        <v>5</v>
      </c>
      <c r="E497" s="78" t="s">
        <v>3135</v>
      </c>
      <c r="F497" s="439"/>
      <c r="G497" s="80"/>
      <c r="H497" s="81" t="s">
        <v>2040</v>
      </c>
    </row>
    <row r="498" spans="1:8" ht="20.149999999999999" customHeight="1">
      <c r="A498" s="416"/>
      <c r="B498" s="339"/>
      <c r="C498" s="339"/>
      <c r="D498" s="77">
        <v>6</v>
      </c>
      <c r="E498" s="78" t="s">
        <v>3136</v>
      </c>
      <c r="F498" s="439"/>
      <c r="G498" s="80"/>
      <c r="H498" s="81" t="s">
        <v>2040</v>
      </c>
    </row>
    <row r="499" spans="1:8" ht="20.149999999999999" customHeight="1">
      <c r="A499" s="416"/>
      <c r="B499" s="339"/>
      <c r="C499" s="339"/>
      <c r="D499" s="77">
        <v>7</v>
      </c>
      <c r="E499" s="78" t="s">
        <v>3137</v>
      </c>
      <c r="F499" s="439"/>
      <c r="G499" s="80"/>
      <c r="H499" s="81" t="s">
        <v>2040</v>
      </c>
    </row>
    <row r="500" spans="1:8" ht="20.149999999999999" customHeight="1">
      <c r="A500" s="416"/>
      <c r="B500" s="339"/>
      <c r="C500" s="339"/>
      <c r="D500" s="77">
        <v>8</v>
      </c>
      <c r="E500" s="78" t="s">
        <v>3138</v>
      </c>
      <c r="F500" s="439"/>
      <c r="G500" s="80"/>
      <c r="H500" s="81" t="s">
        <v>2040</v>
      </c>
    </row>
    <row r="501" spans="1:8" ht="20.149999999999999" customHeight="1">
      <c r="A501" s="416"/>
      <c r="B501" s="339"/>
      <c r="C501" s="339"/>
      <c r="D501" s="77">
        <v>9</v>
      </c>
      <c r="E501" s="78" t="s">
        <v>3139</v>
      </c>
      <c r="F501" s="439"/>
      <c r="G501" s="80"/>
      <c r="H501" s="81" t="s">
        <v>2040</v>
      </c>
    </row>
    <row r="502" spans="1:8" ht="20.149999999999999" customHeight="1">
      <c r="A502" s="416"/>
      <c r="B502" s="339"/>
      <c r="C502" s="339"/>
      <c r="D502" s="77">
        <v>10</v>
      </c>
      <c r="E502" s="78" t="s">
        <v>3140</v>
      </c>
      <c r="F502" s="439"/>
      <c r="G502" s="80"/>
      <c r="H502" s="81" t="s">
        <v>2040</v>
      </c>
    </row>
    <row r="503" spans="1:8" ht="20.149999999999999" customHeight="1">
      <c r="A503" s="416"/>
      <c r="B503" s="339"/>
      <c r="C503" s="339"/>
      <c r="D503" s="77">
        <v>11</v>
      </c>
      <c r="E503" s="78" t="s">
        <v>3141</v>
      </c>
      <c r="F503" s="439"/>
      <c r="G503" s="80"/>
      <c r="H503" s="81" t="s">
        <v>2040</v>
      </c>
    </row>
    <row r="504" spans="1:8" ht="20.149999999999999" customHeight="1">
      <c r="A504" s="416"/>
      <c r="B504" s="339"/>
      <c r="C504" s="339"/>
      <c r="D504" s="77">
        <v>12</v>
      </c>
      <c r="E504" s="78" t="s">
        <v>3142</v>
      </c>
      <c r="F504" s="439"/>
      <c r="G504" s="80"/>
      <c r="H504" s="81" t="s">
        <v>2040</v>
      </c>
    </row>
    <row r="505" spans="1:8" ht="20.149999999999999" customHeight="1">
      <c r="A505" s="416"/>
      <c r="B505" s="339"/>
      <c r="C505" s="339"/>
      <c r="D505" s="77">
        <v>13</v>
      </c>
      <c r="E505" s="78" t="s">
        <v>3143</v>
      </c>
      <c r="F505" s="439"/>
      <c r="G505" s="80"/>
      <c r="H505" s="81" t="s">
        <v>2040</v>
      </c>
    </row>
    <row r="506" spans="1:8" ht="20.149999999999999" customHeight="1">
      <c r="A506" s="416"/>
      <c r="B506" s="339"/>
      <c r="C506" s="339"/>
      <c r="D506" s="77">
        <v>14</v>
      </c>
      <c r="E506" s="78" t="s">
        <v>3144</v>
      </c>
      <c r="F506" s="439"/>
      <c r="G506" s="80"/>
      <c r="H506" s="81" t="s">
        <v>2040</v>
      </c>
    </row>
    <row r="507" spans="1:8" ht="20.149999999999999" customHeight="1">
      <c r="A507" s="416"/>
      <c r="B507" s="339"/>
      <c r="C507" s="339"/>
      <c r="D507" s="77">
        <v>15</v>
      </c>
      <c r="E507" s="78" t="s">
        <v>3145</v>
      </c>
      <c r="F507" s="439"/>
      <c r="G507" s="80"/>
      <c r="H507" s="81" t="s">
        <v>2040</v>
      </c>
    </row>
    <row r="508" spans="1:8" ht="20.149999999999999" customHeight="1">
      <c r="A508" s="416"/>
      <c r="B508" s="339"/>
      <c r="C508" s="339"/>
      <c r="D508" s="77">
        <v>16</v>
      </c>
      <c r="E508" s="78" t="s">
        <v>3146</v>
      </c>
      <c r="F508" s="439"/>
      <c r="G508" s="80"/>
      <c r="H508" s="81" t="s">
        <v>2040</v>
      </c>
    </row>
    <row r="509" spans="1:8" ht="20.149999999999999" customHeight="1">
      <c r="A509" s="417"/>
      <c r="B509" s="340"/>
      <c r="C509" s="340"/>
      <c r="D509" s="77">
        <v>17</v>
      </c>
      <c r="E509" s="78" t="s">
        <v>3147</v>
      </c>
      <c r="F509" s="440"/>
      <c r="G509" s="80"/>
      <c r="H509" s="81" t="s">
        <v>2040</v>
      </c>
    </row>
    <row r="510" spans="1:8" ht="20.149999999999999" customHeight="1">
      <c r="A510" s="415" t="s">
        <v>3202</v>
      </c>
      <c r="B510" s="338" t="s">
        <v>3203</v>
      </c>
      <c r="C510" s="338" t="s">
        <v>3581</v>
      </c>
      <c r="D510" s="77"/>
      <c r="E510" s="78"/>
      <c r="F510" s="438"/>
      <c r="G510" s="131" t="s">
        <v>2040</v>
      </c>
      <c r="H510" s="81"/>
    </row>
    <row r="511" spans="1:8" ht="20.149999999999999" customHeight="1">
      <c r="A511" s="416"/>
      <c r="B511" s="339"/>
      <c r="C511" s="339"/>
      <c r="D511" s="77">
        <v>1</v>
      </c>
      <c r="E511" s="78" t="s">
        <v>3131</v>
      </c>
      <c r="F511" s="439"/>
      <c r="G511" s="80"/>
      <c r="H511" s="81" t="s">
        <v>2040</v>
      </c>
    </row>
    <row r="512" spans="1:8" ht="20.149999999999999" customHeight="1">
      <c r="A512" s="416"/>
      <c r="B512" s="339"/>
      <c r="C512" s="339"/>
      <c r="D512" s="77">
        <v>2</v>
      </c>
      <c r="E512" s="78" t="s">
        <v>3132</v>
      </c>
      <c r="F512" s="439"/>
      <c r="G512" s="80"/>
      <c r="H512" s="81" t="s">
        <v>2040</v>
      </c>
    </row>
    <row r="513" spans="1:8" ht="20.149999999999999" customHeight="1">
      <c r="A513" s="416"/>
      <c r="B513" s="339"/>
      <c r="C513" s="339"/>
      <c r="D513" s="77">
        <v>3</v>
      </c>
      <c r="E513" s="78" t="s">
        <v>3133</v>
      </c>
      <c r="F513" s="439"/>
      <c r="G513" s="80"/>
      <c r="H513" s="81" t="s">
        <v>2040</v>
      </c>
    </row>
    <row r="514" spans="1:8" ht="20.149999999999999" customHeight="1">
      <c r="A514" s="416"/>
      <c r="B514" s="339"/>
      <c r="C514" s="339"/>
      <c r="D514" s="77">
        <v>4</v>
      </c>
      <c r="E514" s="78" t="s">
        <v>3134</v>
      </c>
      <c r="F514" s="439"/>
      <c r="G514" s="80"/>
      <c r="H514" s="81" t="s">
        <v>2040</v>
      </c>
    </row>
    <row r="515" spans="1:8" ht="20.149999999999999" customHeight="1">
      <c r="A515" s="416"/>
      <c r="B515" s="339"/>
      <c r="C515" s="339"/>
      <c r="D515" s="77">
        <v>5</v>
      </c>
      <c r="E515" s="78" t="s">
        <v>3135</v>
      </c>
      <c r="F515" s="439"/>
      <c r="G515" s="80"/>
      <c r="H515" s="81" t="s">
        <v>2040</v>
      </c>
    </row>
    <row r="516" spans="1:8" ht="20.149999999999999" customHeight="1">
      <c r="A516" s="416"/>
      <c r="B516" s="339"/>
      <c r="C516" s="339"/>
      <c r="D516" s="77">
        <v>6</v>
      </c>
      <c r="E516" s="78" t="s">
        <v>3136</v>
      </c>
      <c r="F516" s="439"/>
      <c r="G516" s="80"/>
      <c r="H516" s="81" t="s">
        <v>2040</v>
      </c>
    </row>
    <row r="517" spans="1:8" ht="20.149999999999999" customHeight="1">
      <c r="A517" s="416"/>
      <c r="B517" s="339"/>
      <c r="C517" s="339"/>
      <c r="D517" s="77">
        <v>7</v>
      </c>
      <c r="E517" s="78" t="s">
        <v>3137</v>
      </c>
      <c r="F517" s="439"/>
      <c r="G517" s="80"/>
      <c r="H517" s="81" t="s">
        <v>2040</v>
      </c>
    </row>
    <row r="518" spans="1:8" ht="20.149999999999999" customHeight="1">
      <c r="A518" s="416"/>
      <c r="B518" s="339"/>
      <c r="C518" s="339"/>
      <c r="D518" s="77">
        <v>8</v>
      </c>
      <c r="E518" s="78" t="s">
        <v>3138</v>
      </c>
      <c r="F518" s="439"/>
      <c r="G518" s="80"/>
      <c r="H518" s="81" t="s">
        <v>2040</v>
      </c>
    </row>
    <row r="519" spans="1:8" ht="20.149999999999999" customHeight="1">
      <c r="A519" s="416"/>
      <c r="B519" s="339"/>
      <c r="C519" s="339"/>
      <c r="D519" s="77">
        <v>9</v>
      </c>
      <c r="E519" s="78" t="s">
        <v>3139</v>
      </c>
      <c r="F519" s="439"/>
      <c r="G519" s="80"/>
      <c r="H519" s="81" t="s">
        <v>2040</v>
      </c>
    </row>
    <row r="520" spans="1:8" ht="20.149999999999999" customHeight="1">
      <c r="A520" s="416"/>
      <c r="B520" s="339"/>
      <c r="C520" s="339"/>
      <c r="D520" s="77">
        <v>10</v>
      </c>
      <c r="E520" s="78" t="s">
        <v>3140</v>
      </c>
      <c r="F520" s="439"/>
      <c r="G520" s="80"/>
      <c r="H520" s="81" t="s">
        <v>2040</v>
      </c>
    </row>
    <row r="521" spans="1:8" ht="20.149999999999999" customHeight="1">
      <c r="A521" s="416"/>
      <c r="B521" s="339"/>
      <c r="C521" s="339"/>
      <c r="D521" s="77">
        <v>11</v>
      </c>
      <c r="E521" s="78" t="s">
        <v>3141</v>
      </c>
      <c r="F521" s="439"/>
      <c r="G521" s="80"/>
      <c r="H521" s="81" t="s">
        <v>2040</v>
      </c>
    </row>
    <row r="522" spans="1:8" ht="20.149999999999999" customHeight="1">
      <c r="A522" s="416"/>
      <c r="B522" s="339"/>
      <c r="C522" s="339"/>
      <c r="D522" s="77">
        <v>12</v>
      </c>
      <c r="E522" s="78" t="s">
        <v>3142</v>
      </c>
      <c r="F522" s="439"/>
      <c r="G522" s="80"/>
      <c r="H522" s="81" t="s">
        <v>2040</v>
      </c>
    </row>
    <row r="523" spans="1:8" ht="20.149999999999999" customHeight="1">
      <c r="A523" s="416"/>
      <c r="B523" s="339"/>
      <c r="C523" s="339"/>
      <c r="D523" s="77">
        <v>13</v>
      </c>
      <c r="E523" s="78" t="s">
        <v>3143</v>
      </c>
      <c r="F523" s="439"/>
      <c r="G523" s="80"/>
      <c r="H523" s="81" t="s">
        <v>2040</v>
      </c>
    </row>
    <row r="524" spans="1:8" ht="20.149999999999999" customHeight="1">
      <c r="A524" s="416"/>
      <c r="B524" s="339"/>
      <c r="C524" s="339"/>
      <c r="D524" s="77">
        <v>14</v>
      </c>
      <c r="E524" s="78" t="s">
        <v>3144</v>
      </c>
      <c r="F524" s="439"/>
      <c r="G524" s="80"/>
      <c r="H524" s="81" t="s">
        <v>2040</v>
      </c>
    </row>
    <row r="525" spans="1:8" ht="20.149999999999999" customHeight="1">
      <c r="A525" s="416"/>
      <c r="B525" s="339"/>
      <c r="C525" s="339"/>
      <c r="D525" s="77">
        <v>15</v>
      </c>
      <c r="E525" s="78" t="s">
        <v>3145</v>
      </c>
      <c r="F525" s="439"/>
      <c r="G525" s="80"/>
      <c r="H525" s="81" t="s">
        <v>2040</v>
      </c>
    </row>
    <row r="526" spans="1:8" ht="20.149999999999999" customHeight="1">
      <c r="A526" s="416"/>
      <c r="B526" s="339"/>
      <c r="C526" s="339"/>
      <c r="D526" s="77">
        <v>16</v>
      </c>
      <c r="E526" s="78" t="s">
        <v>3146</v>
      </c>
      <c r="F526" s="439"/>
      <c r="G526" s="80"/>
      <c r="H526" s="81" t="s">
        <v>2040</v>
      </c>
    </row>
    <row r="527" spans="1:8" ht="20.149999999999999" customHeight="1">
      <c r="A527" s="417"/>
      <c r="B527" s="340"/>
      <c r="C527" s="340"/>
      <c r="D527" s="77">
        <v>17</v>
      </c>
      <c r="E527" s="78" t="s">
        <v>3147</v>
      </c>
      <c r="F527" s="440"/>
      <c r="G527" s="80"/>
      <c r="H527" s="81" t="s">
        <v>2040</v>
      </c>
    </row>
    <row r="528" spans="1:8" ht="20.149999999999999" customHeight="1">
      <c r="A528" s="415" t="s">
        <v>3204</v>
      </c>
      <c r="B528" s="338" t="s">
        <v>3205</v>
      </c>
      <c r="C528" s="338" t="s">
        <v>3581</v>
      </c>
      <c r="D528" s="77"/>
      <c r="E528" s="78"/>
      <c r="F528" s="438"/>
      <c r="G528" s="131" t="s">
        <v>2040</v>
      </c>
      <c r="H528" s="81"/>
    </row>
    <row r="529" spans="1:8" ht="20.149999999999999" customHeight="1">
      <c r="A529" s="416"/>
      <c r="B529" s="339"/>
      <c r="C529" s="339"/>
      <c r="D529" s="77">
        <v>1</v>
      </c>
      <c r="E529" s="78" t="s">
        <v>3131</v>
      </c>
      <c r="F529" s="439"/>
      <c r="G529" s="80"/>
      <c r="H529" s="81" t="s">
        <v>2040</v>
      </c>
    </row>
    <row r="530" spans="1:8" ht="20.149999999999999" customHeight="1">
      <c r="A530" s="416"/>
      <c r="B530" s="339"/>
      <c r="C530" s="339"/>
      <c r="D530" s="77">
        <v>2</v>
      </c>
      <c r="E530" s="78" t="s">
        <v>3132</v>
      </c>
      <c r="F530" s="439"/>
      <c r="G530" s="80"/>
      <c r="H530" s="81" t="s">
        <v>2040</v>
      </c>
    </row>
    <row r="531" spans="1:8" ht="20.149999999999999" customHeight="1">
      <c r="A531" s="416"/>
      <c r="B531" s="339"/>
      <c r="C531" s="339"/>
      <c r="D531" s="77">
        <v>3</v>
      </c>
      <c r="E531" s="78" t="s">
        <v>3133</v>
      </c>
      <c r="F531" s="439"/>
      <c r="G531" s="80"/>
      <c r="H531" s="81" t="s">
        <v>2040</v>
      </c>
    </row>
    <row r="532" spans="1:8" ht="20.149999999999999" customHeight="1">
      <c r="A532" s="416"/>
      <c r="B532" s="339"/>
      <c r="C532" s="339"/>
      <c r="D532" s="77">
        <v>4</v>
      </c>
      <c r="E532" s="78" t="s">
        <v>3134</v>
      </c>
      <c r="F532" s="439"/>
      <c r="G532" s="80"/>
      <c r="H532" s="81" t="s">
        <v>2040</v>
      </c>
    </row>
    <row r="533" spans="1:8" ht="20.149999999999999" customHeight="1">
      <c r="A533" s="416"/>
      <c r="B533" s="339"/>
      <c r="C533" s="339"/>
      <c r="D533" s="77">
        <v>5</v>
      </c>
      <c r="E533" s="78" t="s">
        <v>3135</v>
      </c>
      <c r="F533" s="439"/>
      <c r="G533" s="80"/>
      <c r="H533" s="81" t="s">
        <v>2040</v>
      </c>
    </row>
    <row r="534" spans="1:8" ht="20.149999999999999" customHeight="1">
      <c r="A534" s="416"/>
      <c r="B534" s="339"/>
      <c r="C534" s="339"/>
      <c r="D534" s="77">
        <v>6</v>
      </c>
      <c r="E534" s="78" t="s">
        <v>3136</v>
      </c>
      <c r="F534" s="439"/>
      <c r="G534" s="80"/>
      <c r="H534" s="81" t="s">
        <v>2040</v>
      </c>
    </row>
    <row r="535" spans="1:8" ht="20.149999999999999" customHeight="1">
      <c r="A535" s="416"/>
      <c r="B535" s="339"/>
      <c r="C535" s="339"/>
      <c r="D535" s="77">
        <v>7</v>
      </c>
      <c r="E535" s="78" t="s">
        <v>3137</v>
      </c>
      <c r="F535" s="439"/>
      <c r="G535" s="80"/>
      <c r="H535" s="81" t="s">
        <v>2040</v>
      </c>
    </row>
    <row r="536" spans="1:8" ht="20.149999999999999" customHeight="1">
      <c r="A536" s="416"/>
      <c r="B536" s="339"/>
      <c r="C536" s="339"/>
      <c r="D536" s="77">
        <v>8</v>
      </c>
      <c r="E536" s="78" t="s">
        <v>3138</v>
      </c>
      <c r="F536" s="439"/>
      <c r="G536" s="80"/>
      <c r="H536" s="81" t="s">
        <v>2040</v>
      </c>
    </row>
    <row r="537" spans="1:8" ht="20.149999999999999" customHeight="1">
      <c r="A537" s="416"/>
      <c r="B537" s="339"/>
      <c r="C537" s="339"/>
      <c r="D537" s="77">
        <v>9</v>
      </c>
      <c r="E537" s="78" t="s">
        <v>3139</v>
      </c>
      <c r="F537" s="439"/>
      <c r="G537" s="80"/>
      <c r="H537" s="81" t="s">
        <v>2040</v>
      </c>
    </row>
    <row r="538" spans="1:8" ht="20.149999999999999" customHeight="1">
      <c r="A538" s="416"/>
      <c r="B538" s="339"/>
      <c r="C538" s="339"/>
      <c r="D538" s="77">
        <v>10</v>
      </c>
      <c r="E538" s="78" t="s">
        <v>3140</v>
      </c>
      <c r="F538" s="439"/>
      <c r="G538" s="80"/>
      <c r="H538" s="81" t="s">
        <v>2040</v>
      </c>
    </row>
    <row r="539" spans="1:8" ht="20.149999999999999" customHeight="1">
      <c r="A539" s="416"/>
      <c r="B539" s="339"/>
      <c r="C539" s="339"/>
      <c r="D539" s="77">
        <v>11</v>
      </c>
      <c r="E539" s="78" t="s">
        <v>3141</v>
      </c>
      <c r="F539" s="439"/>
      <c r="G539" s="80"/>
      <c r="H539" s="81" t="s">
        <v>2040</v>
      </c>
    </row>
    <row r="540" spans="1:8" ht="20.149999999999999" customHeight="1">
      <c r="A540" s="416"/>
      <c r="B540" s="339"/>
      <c r="C540" s="339"/>
      <c r="D540" s="77">
        <v>12</v>
      </c>
      <c r="E540" s="78" t="s">
        <v>3142</v>
      </c>
      <c r="F540" s="439"/>
      <c r="G540" s="80"/>
      <c r="H540" s="81" t="s">
        <v>2040</v>
      </c>
    </row>
    <row r="541" spans="1:8" ht="20.149999999999999" customHeight="1">
      <c r="A541" s="416"/>
      <c r="B541" s="339"/>
      <c r="C541" s="339"/>
      <c r="D541" s="77">
        <v>13</v>
      </c>
      <c r="E541" s="78" t="s">
        <v>3143</v>
      </c>
      <c r="F541" s="439"/>
      <c r="G541" s="80"/>
      <c r="H541" s="81" t="s">
        <v>2040</v>
      </c>
    </row>
    <row r="542" spans="1:8" ht="20.149999999999999" customHeight="1">
      <c r="A542" s="416"/>
      <c r="B542" s="339"/>
      <c r="C542" s="339"/>
      <c r="D542" s="77">
        <v>14</v>
      </c>
      <c r="E542" s="78" t="s">
        <v>3144</v>
      </c>
      <c r="F542" s="439"/>
      <c r="G542" s="80"/>
      <c r="H542" s="81" t="s">
        <v>2040</v>
      </c>
    </row>
    <row r="543" spans="1:8" ht="20.149999999999999" customHeight="1">
      <c r="A543" s="416"/>
      <c r="B543" s="339"/>
      <c r="C543" s="339"/>
      <c r="D543" s="77">
        <v>15</v>
      </c>
      <c r="E543" s="78" t="s">
        <v>3145</v>
      </c>
      <c r="F543" s="439"/>
      <c r="G543" s="80"/>
      <c r="H543" s="81" t="s">
        <v>2040</v>
      </c>
    </row>
    <row r="544" spans="1:8" ht="20.149999999999999" customHeight="1">
      <c r="A544" s="416"/>
      <c r="B544" s="339"/>
      <c r="C544" s="339"/>
      <c r="D544" s="77">
        <v>16</v>
      </c>
      <c r="E544" s="78" t="s">
        <v>3146</v>
      </c>
      <c r="F544" s="439"/>
      <c r="G544" s="80"/>
      <c r="H544" s="81" t="s">
        <v>2040</v>
      </c>
    </row>
    <row r="545" spans="1:8" ht="20.149999999999999" customHeight="1">
      <c r="A545" s="417"/>
      <c r="B545" s="340"/>
      <c r="C545" s="340"/>
      <c r="D545" s="77">
        <v>17</v>
      </c>
      <c r="E545" s="78" t="s">
        <v>3147</v>
      </c>
      <c r="F545" s="440"/>
      <c r="G545" s="80"/>
      <c r="H545" s="81" t="s">
        <v>2040</v>
      </c>
    </row>
    <row r="546" spans="1:8" ht="20.149999999999999" customHeight="1">
      <c r="A546" s="415" t="s">
        <v>3206</v>
      </c>
      <c r="B546" s="338" t="s">
        <v>3207</v>
      </c>
      <c r="C546" s="338" t="s">
        <v>3581</v>
      </c>
      <c r="D546" s="77"/>
      <c r="E546" s="78"/>
      <c r="F546" s="438"/>
      <c r="G546" s="131" t="s">
        <v>2040</v>
      </c>
      <c r="H546" s="81"/>
    </row>
    <row r="547" spans="1:8" ht="20.149999999999999" customHeight="1">
      <c r="A547" s="416"/>
      <c r="B547" s="339"/>
      <c r="C547" s="339"/>
      <c r="D547" s="77">
        <v>1</v>
      </c>
      <c r="E547" s="78" t="s">
        <v>3131</v>
      </c>
      <c r="F547" s="439"/>
      <c r="G547" s="80"/>
      <c r="H547" s="81" t="s">
        <v>2040</v>
      </c>
    </row>
    <row r="548" spans="1:8" ht="20.149999999999999" customHeight="1">
      <c r="A548" s="416"/>
      <c r="B548" s="339"/>
      <c r="C548" s="339"/>
      <c r="D548" s="77">
        <v>2</v>
      </c>
      <c r="E548" s="78" t="s">
        <v>3132</v>
      </c>
      <c r="F548" s="439"/>
      <c r="G548" s="80"/>
      <c r="H548" s="81" t="s">
        <v>2040</v>
      </c>
    </row>
    <row r="549" spans="1:8" ht="20.149999999999999" customHeight="1">
      <c r="A549" s="416"/>
      <c r="B549" s="339"/>
      <c r="C549" s="339"/>
      <c r="D549" s="77">
        <v>3</v>
      </c>
      <c r="E549" s="78" t="s">
        <v>3133</v>
      </c>
      <c r="F549" s="439"/>
      <c r="G549" s="80"/>
      <c r="H549" s="81" t="s">
        <v>2040</v>
      </c>
    </row>
    <row r="550" spans="1:8" ht="20.149999999999999" customHeight="1">
      <c r="A550" s="416"/>
      <c r="B550" s="339"/>
      <c r="C550" s="339"/>
      <c r="D550" s="77">
        <v>4</v>
      </c>
      <c r="E550" s="78" t="s">
        <v>3134</v>
      </c>
      <c r="F550" s="439"/>
      <c r="G550" s="80"/>
      <c r="H550" s="81" t="s">
        <v>2040</v>
      </c>
    </row>
    <row r="551" spans="1:8" ht="20.149999999999999" customHeight="1">
      <c r="A551" s="416"/>
      <c r="B551" s="339"/>
      <c r="C551" s="339"/>
      <c r="D551" s="77">
        <v>5</v>
      </c>
      <c r="E551" s="78" t="s">
        <v>3135</v>
      </c>
      <c r="F551" s="439"/>
      <c r="G551" s="80"/>
      <c r="H551" s="81" t="s">
        <v>2040</v>
      </c>
    </row>
    <row r="552" spans="1:8" ht="20.149999999999999" customHeight="1">
      <c r="A552" s="416"/>
      <c r="B552" s="339"/>
      <c r="C552" s="339"/>
      <c r="D552" s="77">
        <v>6</v>
      </c>
      <c r="E552" s="78" t="s">
        <v>3136</v>
      </c>
      <c r="F552" s="439"/>
      <c r="G552" s="80"/>
      <c r="H552" s="81" t="s">
        <v>2040</v>
      </c>
    </row>
    <row r="553" spans="1:8" ht="20.149999999999999" customHeight="1">
      <c r="A553" s="416"/>
      <c r="B553" s="339"/>
      <c r="C553" s="339"/>
      <c r="D553" s="77">
        <v>7</v>
      </c>
      <c r="E553" s="78" t="s">
        <v>3137</v>
      </c>
      <c r="F553" s="439"/>
      <c r="G553" s="80"/>
      <c r="H553" s="81" t="s">
        <v>2040</v>
      </c>
    </row>
    <row r="554" spans="1:8" ht="20.149999999999999" customHeight="1">
      <c r="A554" s="416"/>
      <c r="B554" s="339"/>
      <c r="C554" s="339"/>
      <c r="D554" s="77">
        <v>8</v>
      </c>
      <c r="E554" s="78" t="s">
        <v>3138</v>
      </c>
      <c r="F554" s="439"/>
      <c r="G554" s="80"/>
      <c r="H554" s="81" t="s">
        <v>2040</v>
      </c>
    </row>
    <row r="555" spans="1:8" ht="20.149999999999999" customHeight="1">
      <c r="A555" s="416"/>
      <c r="B555" s="339"/>
      <c r="C555" s="339"/>
      <c r="D555" s="77">
        <v>9</v>
      </c>
      <c r="E555" s="78" t="s">
        <v>3139</v>
      </c>
      <c r="F555" s="439"/>
      <c r="G555" s="80"/>
      <c r="H555" s="81" t="s">
        <v>2040</v>
      </c>
    </row>
    <row r="556" spans="1:8" ht="20.149999999999999" customHeight="1">
      <c r="A556" s="416"/>
      <c r="B556" s="339"/>
      <c r="C556" s="339"/>
      <c r="D556" s="77">
        <v>10</v>
      </c>
      <c r="E556" s="78" t="s">
        <v>3140</v>
      </c>
      <c r="F556" s="439"/>
      <c r="G556" s="80"/>
      <c r="H556" s="81" t="s">
        <v>2040</v>
      </c>
    </row>
    <row r="557" spans="1:8" ht="20.149999999999999" customHeight="1">
      <c r="A557" s="416"/>
      <c r="B557" s="339"/>
      <c r="C557" s="339"/>
      <c r="D557" s="77">
        <v>11</v>
      </c>
      <c r="E557" s="78" t="s">
        <v>3141</v>
      </c>
      <c r="F557" s="439"/>
      <c r="G557" s="80"/>
      <c r="H557" s="81" t="s">
        <v>2040</v>
      </c>
    </row>
    <row r="558" spans="1:8" ht="20.149999999999999" customHeight="1">
      <c r="A558" s="416"/>
      <c r="B558" s="339"/>
      <c r="C558" s="339"/>
      <c r="D558" s="77">
        <v>12</v>
      </c>
      <c r="E558" s="78" t="s">
        <v>3142</v>
      </c>
      <c r="F558" s="439"/>
      <c r="G558" s="80"/>
      <c r="H558" s="81" t="s">
        <v>2040</v>
      </c>
    </row>
    <row r="559" spans="1:8" ht="20.149999999999999" customHeight="1">
      <c r="A559" s="416"/>
      <c r="B559" s="339"/>
      <c r="C559" s="339"/>
      <c r="D559" s="77">
        <v>13</v>
      </c>
      <c r="E559" s="78" t="s">
        <v>3143</v>
      </c>
      <c r="F559" s="439"/>
      <c r="G559" s="80"/>
      <c r="H559" s="81" t="s">
        <v>2040</v>
      </c>
    </row>
    <row r="560" spans="1:8" ht="20.149999999999999" customHeight="1">
      <c r="A560" s="416"/>
      <c r="B560" s="339"/>
      <c r="C560" s="339"/>
      <c r="D560" s="77">
        <v>14</v>
      </c>
      <c r="E560" s="78" t="s">
        <v>3144</v>
      </c>
      <c r="F560" s="439"/>
      <c r="G560" s="80"/>
      <c r="H560" s="81" t="s">
        <v>2040</v>
      </c>
    </row>
    <row r="561" spans="1:8" ht="20.149999999999999" customHeight="1">
      <c r="A561" s="416"/>
      <c r="B561" s="339"/>
      <c r="C561" s="339"/>
      <c r="D561" s="77">
        <v>15</v>
      </c>
      <c r="E561" s="78" t="s">
        <v>3145</v>
      </c>
      <c r="F561" s="439"/>
      <c r="G561" s="80"/>
      <c r="H561" s="81" t="s">
        <v>2040</v>
      </c>
    </row>
    <row r="562" spans="1:8" ht="20.149999999999999" customHeight="1">
      <c r="A562" s="416"/>
      <c r="B562" s="339"/>
      <c r="C562" s="339"/>
      <c r="D562" s="77">
        <v>16</v>
      </c>
      <c r="E562" s="78" t="s">
        <v>3146</v>
      </c>
      <c r="F562" s="439"/>
      <c r="G562" s="80"/>
      <c r="H562" s="81" t="s">
        <v>2040</v>
      </c>
    </row>
    <row r="563" spans="1:8" ht="20.149999999999999" customHeight="1">
      <c r="A563" s="417"/>
      <c r="B563" s="340"/>
      <c r="C563" s="340"/>
      <c r="D563" s="77">
        <v>17</v>
      </c>
      <c r="E563" s="78" t="s">
        <v>3147</v>
      </c>
      <c r="F563" s="440"/>
      <c r="G563" s="80"/>
      <c r="H563" s="81" t="s">
        <v>2040</v>
      </c>
    </row>
    <row r="564" spans="1:8" ht="20.149999999999999" customHeight="1">
      <c r="A564" s="415" t="s">
        <v>3208</v>
      </c>
      <c r="B564" s="338" t="s">
        <v>3209</v>
      </c>
      <c r="C564" s="338" t="s">
        <v>3581</v>
      </c>
      <c r="D564" s="77"/>
      <c r="E564" s="78"/>
      <c r="F564" s="438"/>
      <c r="G564" s="131" t="s">
        <v>2040</v>
      </c>
      <c r="H564" s="81"/>
    </row>
    <row r="565" spans="1:8" ht="20.149999999999999" customHeight="1">
      <c r="A565" s="416"/>
      <c r="B565" s="339"/>
      <c r="C565" s="339"/>
      <c r="D565" s="77">
        <v>1</v>
      </c>
      <c r="E565" s="78" t="s">
        <v>3131</v>
      </c>
      <c r="F565" s="439"/>
      <c r="G565" s="80"/>
      <c r="H565" s="81" t="s">
        <v>2040</v>
      </c>
    </row>
    <row r="566" spans="1:8" ht="20.149999999999999" customHeight="1">
      <c r="A566" s="416"/>
      <c r="B566" s="339"/>
      <c r="C566" s="339"/>
      <c r="D566" s="77">
        <v>2</v>
      </c>
      <c r="E566" s="78" t="s">
        <v>3132</v>
      </c>
      <c r="F566" s="439"/>
      <c r="G566" s="80"/>
      <c r="H566" s="81" t="s">
        <v>2040</v>
      </c>
    </row>
    <row r="567" spans="1:8" ht="20.149999999999999" customHeight="1">
      <c r="A567" s="416"/>
      <c r="B567" s="339"/>
      <c r="C567" s="339"/>
      <c r="D567" s="77">
        <v>3</v>
      </c>
      <c r="E567" s="78" t="s">
        <v>3133</v>
      </c>
      <c r="F567" s="439"/>
      <c r="G567" s="80"/>
      <c r="H567" s="81" t="s">
        <v>2040</v>
      </c>
    </row>
    <row r="568" spans="1:8" ht="20.149999999999999" customHeight="1">
      <c r="A568" s="416"/>
      <c r="B568" s="339"/>
      <c r="C568" s="339"/>
      <c r="D568" s="77">
        <v>4</v>
      </c>
      <c r="E568" s="78" t="s">
        <v>3134</v>
      </c>
      <c r="F568" s="439"/>
      <c r="G568" s="80"/>
      <c r="H568" s="81" t="s">
        <v>2040</v>
      </c>
    </row>
    <row r="569" spans="1:8" ht="20.149999999999999" customHeight="1">
      <c r="A569" s="416"/>
      <c r="B569" s="339"/>
      <c r="C569" s="339"/>
      <c r="D569" s="77">
        <v>5</v>
      </c>
      <c r="E569" s="78" t="s">
        <v>3135</v>
      </c>
      <c r="F569" s="439"/>
      <c r="G569" s="80"/>
      <c r="H569" s="81" t="s">
        <v>2040</v>
      </c>
    </row>
    <row r="570" spans="1:8" ht="20.149999999999999" customHeight="1">
      <c r="A570" s="416"/>
      <c r="B570" s="339"/>
      <c r="C570" s="339"/>
      <c r="D570" s="77">
        <v>6</v>
      </c>
      <c r="E570" s="78" t="s">
        <v>3136</v>
      </c>
      <c r="F570" s="439"/>
      <c r="G570" s="80"/>
      <c r="H570" s="81" t="s">
        <v>2040</v>
      </c>
    </row>
    <row r="571" spans="1:8" ht="20.149999999999999" customHeight="1">
      <c r="A571" s="416"/>
      <c r="B571" s="339"/>
      <c r="C571" s="339"/>
      <c r="D571" s="77">
        <v>7</v>
      </c>
      <c r="E571" s="78" t="s">
        <v>3137</v>
      </c>
      <c r="F571" s="439"/>
      <c r="G571" s="80"/>
      <c r="H571" s="81" t="s">
        <v>2040</v>
      </c>
    </row>
    <row r="572" spans="1:8" ht="20.149999999999999" customHeight="1">
      <c r="A572" s="416"/>
      <c r="B572" s="339"/>
      <c r="C572" s="339"/>
      <c r="D572" s="77">
        <v>8</v>
      </c>
      <c r="E572" s="78" t="s">
        <v>3138</v>
      </c>
      <c r="F572" s="439"/>
      <c r="G572" s="80"/>
      <c r="H572" s="81" t="s">
        <v>2040</v>
      </c>
    </row>
    <row r="573" spans="1:8" ht="20.149999999999999" customHeight="1">
      <c r="A573" s="416"/>
      <c r="B573" s="339"/>
      <c r="C573" s="339"/>
      <c r="D573" s="77">
        <v>9</v>
      </c>
      <c r="E573" s="78" t="s">
        <v>3139</v>
      </c>
      <c r="F573" s="439"/>
      <c r="G573" s="80"/>
      <c r="H573" s="81" t="s">
        <v>2040</v>
      </c>
    </row>
    <row r="574" spans="1:8" ht="20.149999999999999" customHeight="1">
      <c r="A574" s="416"/>
      <c r="B574" s="339"/>
      <c r="C574" s="339"/>
      <c r="D574" s="77">
        <v>10</v>
      </c>
      <c r="E574" s="78" t="s">
        <v>3140</v>
      </c>
      <c r="F574" s="439"/>
      <c r="G574" s="80"/>
      <c r="H574" s="81" t="s">
        <v>2040</v>
      </c>
    </row>
    <row r="575" spans="1:8" ht="20.149999999999999" customHeight="1">
      <c r="A575" s="416"/>
      <c r="B575" s="339"/>
      <c r="C575" s="339"/>
      <c r="D575" s="77">
        <v>11</v>
      </c>
      <c r="E575" s="78" t="s">
        <v>3141</v>
      </c>
      <c r="F575" s="439"/>
      <c r="G575" s="80"/>
      <c r="H575" s="81" t="s">
        <v>2040</v>
      </c>
    </row>
    <row r="576" spans="1:8" ht="20.149999999999999" customHeight="1">
      <c r="A576" s="416"/>
      <c r="B576" s="339"/>
      <c r="C576" s="339"/>
      <c r="D576" s="77">
        <v>12</v>
      </c>
      <c r="E576" s="78" t="s">
        <v>3142</v>
      </c>
      <c r="F576" s="439"/>
      <c r="G576" s="80"/>
      <c r="H576" s="81" t="s">
        <v>2040</v>
      </c>
    </row>
    <row r="577" spans="1:8" ht="20.149999999999999" customHeight="1">
      <c r="A577" s="416"/>
      <c r="B577" s="339"/>
      <c r="C577" s="339"/>
      <c r="D577" s="77">
        <v>13</v>
      </c>
      <c r="E577" s="78" t="s">
        <v>3143</v>
      </c>
      <c r="F577" s="439"/>
      <c r="G577" s="80"/>
      <c r="H577" s="81" t="s">
        <v>2040</v>
      </c>
    </row>
    <row r="578" spans="1:8" ht="20.149999999999999" customHeight="1">
      <c r="A578" s="416"/>
      <c r="B578" s="339"/>
      <c r="C578" s="339"/>
      <c r="D578" s="77">
        <v>14</v>
      </c>
      <c r="E578" s="78" t="s">
        <v>3144</v>
      </c>
      <c r="F578" s="439"/>
      <c r="G578" s="80"/>
      <c r="H578" s="81" t="s">
        <v>2040</v>
      </c>
    </row>
    <row r="579" spans="1:8" ht="20.149999999999999" customHeight="1">
      <c r="A579" s="416"/>
      <c r="B579" s="339"/>
      <c r="C579" s="339"/>
      <c r="D579" s="77">
        <v>15</v>
      </c>
      <c r="E579" s="78" t="s">
        <v>3145</v>
      </c>
      <c r="F579" s="439"/>
      <c r="G579" s="80"/>
      <c r="H579" s="81" t="s">
        <v>2040</v>
      </c>
    </row>
    <row r="580" spans="1:8" ht="20.149999999999999" customHeight="1">
      <c r="A580" s="416"/>
      <c r="B580" s="339"/>
      <c r="C580" s="339"/>
      <c r="D580" s="77">
        <v>16</v>
      </c>
      <c r="E580" s="78" t="s">
        <v>3146</v>
      </c>
      <c r="F580" s="439"/>
      <c r="G580" s="80"/>
      <c r="H580" s="81" t="s">
        <v>2040</v>
      </c>
    </row>
    <row r="581" spans="1:8" ht="20.149999999999999" customHeight="1">
      <c r="A581" s="417"/>
      <c r="B581" s="340"/>
      <c r="C581" s="340"/>
      <c r="D581" s="77">
        <v>17</v>
      </c>
      <c r="E581" s="78" t="s">
        <v>3147</v>
      </c>
      <c r="F581" s="440"/>
      <c r="G581" s="80"/>
      <c r="H581" s="81" t="s">
        <v>2040</v>
      </c>
    </row>
    <row r="582" spans="1:8" ht="20.149999999999999" customHeight="1">
      <c r="A582" s="415" t="s">
        <v>3210</v>
      </c>
      <c r="B582" s="338" t="s">
        <v>3211</v>
      </c>
      <c r="C582" s="338" t="s">
        <v>3581</v>
      </c>
      <c r="D582" s="77"/>
      <c r="E582" s="78"/>
      <c r="F582" s="438"/>
      <c r="G582" s="131" t="s">
        <v>2040</v>
      </c>
      <c r="H582" s="81"/>
    </row>
    <row r="583" spans="1:8" ht="20.149999999999999" customHeight="1">
      <c r="A583" s="416"/>
      <c r="B583" s="339"/>
      <c r="C583" s="339"/>
      <c r="D583" s="77">
        <v>1</v>
      </c>
      <c r="E583" s="78" t="s">
        <v>3131</v>
      </c>
      <c r="F583" s="439"/>
      <c r="G583" s="80"/>
      <c r="H583" s="81" t="s">
        <v>2040</v>
      </c>
    </row>
    <row r="584" spans="1:8" ht="20.149999999999999" customHeight="1">
      <c r="A584" s="416"/>
      <c r="B584" s="339"/>
      <c r="C584" s="339"/>
      <c r="D584" s="77">
        <v>2</v>
      </c>
      <c r="E584" s="78" t="s">
        <v>3132</v>
      </c>
      <c r="F584" s="439"/>
      <c r="G584" s="80"/>
      <c r="H584" s="81" t="s">
        <v>2040</v>
      </c>
    </row>
    <row r="585" spans="1:8" ht="20.149999999999999" customHeight="1">
      <c r="A585" s="416"/>
      <c r="B585" s="339"/>
      <c r="C585" s="339"/>
      <c r="D585" s="77">
        <v>3</v>
      </c>
      <c r="E585" s="78" t="s">
        <v>3133</v>
      </c>
      <c r="F585" s="439"/>
      <c r="G585" s="80"/>
      <c r="H585" s="81" t="s">
        <v>2040</v>
      </c>
    </row>
    <row r="586" spans="1:8" ht="20.149999999999999" customHeight="1">
      <c r="A586" s="416"/>
      <c r="B586" s="339"/>
      <c r="C586" s="339"/>
      <c r="D586" s="77">
        <v>4</v>
      </c>
      <c r="E586" s="78" t="s">
        <v>3134</v>
      </c>
      <c r="F586" s="439"/>
      <c r="G586" s="80"/>
      <c r="H586" s="81" t="s">
        <v>2040</v>
      </c>
    </row>
    <row r="587" spans="1:8" ht="20.149999999999999" customHeight="1">
      <c r="A587" s="416"/>
      <c r="B587" s="339"/>
      <c r="C587" s="339"/>
      <c r="D587" s="77">
        <v>5</v>
      </c>
      <c r="E587" s="78" t="s">
        <v>3135</v>
      </c>
      <c r="F587" s="439"/>
      <c r="G587" s="80"/>
      <c r="H587" s="81" t="s">
        <v>2040</v>
      </c>
    </row>
    <row r="588" spans="1:8" ht="20.149999999999999" customHeight="1">
      <c r="A588" s="416"/>
      <c r="B588" s="339"/>
      <c r="C588" s="339"/>
      <c r="D588" s="77">
        <v>6</v>
      </c>
      <c r="E588" s="78" t="s">
        <v>3136</v>
      </c>
      <c r="F588" s="439"/>
      <c r="G588" s="80"/>
      <c r="H588" s="81" t="s">
        <v>2040</v>
      </c>
    </row>
    <row r="589" spans="1:8" ht="20.149999999999999" customHeight="1">
      <c r="A589" s="416"/>
      <c r="B589" s="339"/>
      <c r="C589" s="339"/>
      <c r="D589" s="77">
        <v>7</v>
      </c>
      <c r="E589" s="78" t="s">
        <v>3137</v>
      </c>
      <c r="F589" s="439"/>
      <c r="G589" s="80"/>
      <c r="H589" s="81" t="s">
        <v>2040</v>
      </c>
    </row>
    <row r="590" spans="1:8" ht="20.149999999999999" customHeight="1">
      <c r="A590" s="416"/>
      <c r="B590" s="339"/>
      <c r="C590" s="339"/>
      <c r="D590" s="77">
        <v>8</v>
      </c>
      <c r="E590" s="78" t="s">
        <v>3138</v>
      </c>
      <c r="F590" s="439"/>
      <c r="G590" s="80"/>
      <c r="H590" s="81" t="s">
        <v>2040</v>
      </c>
    </row>
    <row r="591" spans="1:8" ht="20.149999999999999" customHeight="1">
      <c r="A591" s="416"/>
      <c r="B591" s="339"/>
      <c r="C591" s="339"/>
      <c r="D591" s="77">
        <v>9</v>
      </c>
      <c r="E591" s="78" t="s">
        <v>3139</v>
      </c>
      <c r="F591" s="439"/>
      <c r="G591" s="80"/>
      <c r="H591" s="81" t="s">
        <v>2040</v>
      </c>
    </row>
    <row r="592" spans="1:8" ht="20.149999999999999" customHeight="1">
      <c r="A592" s="416"/>
      <c r="B592" s="339"/>
      <c r="C592" s="339"/>
      <c r="D592" s="77">
        <v>10</v>
      </c>
      <c r="E592" s="78" t="s">
        <v>3140</v>
      </c>
      <c r="F592" s="439"/>
      <c r="G592" s="80"/>
      <c r="H592" s="81" t="s">
        <v>2040</v>
      </c>
    </row>
    <row r="593" spans="1:8" ht="20.149999999999999" customHeight="1">
      <c r="A593" s="416"/>
      <c r="B593" s="339"/>
      <c r="C593" s="339"/>
      <c r="D593" s="77">
        <v>11</v>
      </c>
      <c r="E593" s="78" t="s">
        <v>3141</v>
      </c>
      <c r="F593" s="439"/>
      <c r="G593" s="80"/>
      <c r="H593" s="81" t="s">
        <v>2040</v>
      </c>
    </row>
    <row r="594" spans="1:8" ht="20.149999999999999" customHeight="1">
      <c r="A594" s="416"/>
      <c r="B594" s="339"/>
      <c r="C594" s="339"/>
      <c r="D594" s="77">
        <v>12</v>
      </c>
      <c r="E594" s="78" t="s">
        <v>3142</v>
      </c>
      <c r="F594" s="439"/>
      <c r="G594" s="80"/>
      <c r="H594" s="81" t="s">
        <v>2040</v>
      </c>
    </row>
    <row r="595" spans="1:8" ht="20.149999999999999" customHeight="1">
      <c r="A595" s="416"/>
      <c r="B595" s="339"/>
      <c r="C595" s="339"/>
      <c r="D595" s="77">
        <v>13</v>
      </c>
      <c r="E595" s="78" t="s">
        <v>3143</v>
      </c>
      <c r="F595" s="439"/>
      <c r="G595" s="80"/>
      <c r="H595" s="81" t="s">
        <v>2040</v>
      </c>
    </row>
    <row r="596" spans="1:8" ht="20.149999999999999" customHeight="1">
      <c r="A596" s="416"/>
      <c r="B596" s="339"/>
      <c r="C596" s="339"/>
      <c r="D596" s="77">
        <v>14</v>
      </c>
      <c r="E596" s="78" t="s">
        <v>3144</v>
      </c>
      <c r="F596" s="439"/>
      <c r="G596" s="80"/>
      <c r="H596" s="81" t="s">
        <v>2040</v>
      </c>
    </row>
    <row r="597" spans="1:8" ht="20.149999999999999" customHeight="1">
      <c r="A597" s="416"/>
      <c r="B597" s="339"/>
      <c r="C597" s="339"/>
      <c r="D597" s="77">
        <v>15</v>
      </c>
      <c r="E597" s="78" t="s">
        <v>3145</v>
      </c>
      <c r="F597" s="439"/>
      <c r="G597" s="80"/>
      <c r="H597" s="81" t="s">
        <v>2040</v>
      </c>
    </row>
    <row r="598" spans="1:8" ht="20.149999999999999" customHeight="1">
      <c r="A598" s="416"/>
      <c r="B598" s="339"/>
      <c r="C598" s="339"/>
      <c r="D598" s="77">
        <v>16</v>
      </c>
      <c r="E598" s="78" t="s">
        <v>3146</v>
      </c>
      <c r="F598" s="439"/>
      <c r="G598" s="80"/>
      <c r="H598" s="81" t="s">
        <v>2040</v>
      </c>
    </row>
    <row r="599" spans="1:8" ht="20.149999999999999" customHeight="1">
      <c r="A599" s="417"/>
      <c r="B599" s="340"/>
      <c r="C599" s="340"/>
      <c r="D599" s="77">
        <v>17</v>
      </c>
      <c r="E599" s="78" t="s">
        <v>3147</v>
      </c>
      <c r="F599" s="440"/>
      <c r="G599" s="80"/>
      <c r="H599" s="81" t="s">
        <v>2040</v>
      </c>
    </row>
    <row r="600" spans="1:8" ht="20.149999999999999" customHeight="1">
      <c r="A600" s="415" t="s">
        <v>3212</v>
      </c>
      <c r="B600" s="338" t="s">
        <v>3213</v>
      </c>
      <c r="C600" s="338" t="s">
        <v>3581</v>
      </c>
      <c r="D600" s="77"/>
      <c r="E600" s="78"/>
      <c r="F600" s="438"/>
      <c r="G600" s="131" t="s">
        <v>2040</v>
      </c>
      <c r="H600" s="81"/>
    </row>
    <row r="601" spans="1:8" ht="20.149999999999999" customHeight="1">
      <c r="A601" s="416"/>
      <c r="B601" s="339"/>
      <c r="C601" s="339"/>
      <c r="D601" s="77">
        <v>1</v>
      </c>
      <c r="E601" s="78" t="s">
        <v>3131</v>
      </c>
      <c r="F601" s="439"/>
      <c r="G601" s="80"/>
      <c r="H601" s="81" t="s">
        <v>2040</v>
      </c>
    </row>
    <row r="602" spans="1:8" ht="20.149999999999999" customHeight="1">
      <c r="A602" s="416"/>
      <c r="B602" s="339"/>
      <c r="C602" s="339"/>
      <c r="D602" s="77">
        <v>2</v>
      </c>
      <c r="E602" s="78" t="s">
        <v>3132</v>
      </c>
      <c r="F602" s="439"/>
      <c r="G602" s="80"/>
      <c r="H602" s="81" t="s">
        <v>2040</v>
      </c>
    </row>
    <row r="603" spans="1:8" ht="20.149999999999999" customHeight="1">
      <c r="A603" s="416"/>
      <c r="B603" s="339"/>
      <c r="C603" s="339"/>
      <c r="D603" s="77">
        <v>3</v>
      </c>
      <c r="E603" s="78" t="s">
        <v>3133</v>
      </c>
      <c r="F603" s="439"/>
      <c r="G603" s="80"/>
      <c r="H603" s="81" t="s">
        <v>2040</v>
      </c>
    </row>
    <row r="604" spans="1:8" ht="20.149999999999999" customHeight="1">
      <c r="A604" s="416"/>
      <c r="B604" s="339"/>
      <c r="C604" s="339"/>
      <c r="D604" s="77">
        <v>4</v>
      </c>
      <c r="E604" s="78" t="s">
        <v>3134</v>
      </c>
      <c r="F604" s="439"/>
      <c r="G604" s="80"/>
      <c r="H604" s="81" t="s">
        <v>2040</v>
      </c>
    </row>
    <row r="605" spans="1:8" ht="20.149999999999999" customHeight="1">
      <c r="A605" s="416"/>
      <c r="B605" s="339"/>
      <c r="C605" s="339"/>
      <c r="D605" s="77">
        <v>5</v>
      </c>
      <c r="E605" s="78" t="s">
        <v>3135</v>
      </c>
      <c r="F605" s="439"/>
      <c r="G605" s="80"/>
      <c r="H605" s="81" t="s">
        <v>2040</v>
      </c>
    </row>
    <row r="606" spans="1:8" ht="20.149999999999999" customHeight="1">
      <c r="A606" s="416"/>
      <c r="B606" s="339"/>
      <c r="C606" s="339"/>
      <c r="D606" s="77">
        <v>6</v>
      </c>
      <c r="E606" s="78" t="s">
        <v>3136</v>
      </c>
      <c r="F606" s="439"/>
      <c r="G606" s="80"/>
      <c r="H606" s="81" t="s">
        <v>2040</v>
      </c>
    </row>
    <row r="607" spans="1:8" ht="20.149999999999999" customHeight="1">
      <c r="A607" s="416"/>
      <c r="B607" s="339"/>
      <c r="C607" s="339"/>
      <c r="D607" s="77">
        <v>7</v>
      </c>
      <c r="E607" s="78" t="s">
        <v>3137</v>
      </c>
      <c r="F607" s="439"/>
      <c r="G607" s="80"/>
      <c r="H607" s="81" t="s">
        <v>2040</v>
      </c>
    </row>
    <row r="608" spans="1:8" ht="20.149999999999999" customHeight="1">
      <c r="A608" s="416"/>
      <c r="B608" s="339"/>
      <c r="C608" s="339"/>
      <c r="D608" s="77">
        <v>8</v>
      </c>
      <c r="E608" s="78" t="s">
        <v>3138</v>
      </c>
      <c r="F608" s="439"/>
      <c r="G608" s="80"/>
      <c r="H608" s="81" t="s">
        <v>2040</v>
      </c>
    </row>
    <row r="609" spans="1:8" ht="20.149999999999999" customHeight="1">
      <c r="A609" s="416"/>
      <c r="B609" s="339"/>
      <c r="C609" s="339"/>
      <c r="D609" s="77">
        <v>9</v>
      </c>
      <c r="E609" s="78" t="s">
        <v>3139</v>
      </c>
      <c r="F609" s="439"/>
      <c r="G609" s="80"/>
      <c r="H609" s="81" t="s">
        <v>2040</v>
      </c>
    </row>
    <row r="610" spans="1:8" ht="20.149999999999999" customHeight="1">
      <c r="A610" s="416"/>
      <c r="B610" s="339"/>
      <c r="C610" s="339"/>
      <c r="D610" s="77">
        <v>10</v>
      </c>
      <c r="E610" s="78" t="s">
        <v>3140</v>
      </c>
      <c r="F610" s="439"/>
      <c r="G610" s="80"/>
      <c r="H610" s="81" t="s">
        <v>2040</v>
      </c>
    </row>
    <row r="611" spans="1:8" ht="20.149999999999999" customHeight="1">
      <c r="A611" s="416"/>
      <c r="B611" s="339"/>
      <c r="C611" s="339"/>
      <c r="D611" s="77">
        <v>11</v>
      </c>
      <c r="E611" s="78" t="s">
        <v>3141</v>
      </c>
      <c r="F611" s="439"/>
      <c r="G611" s="80"/>
      <c r="H611" s="81" t="s">
        <v>2040</v>
      </c>
    </row>
    <row r="612" spans="1:8" ht="20.149999999999999" customHeight="1">
      <c r="A612" s="416"/>
      <c r="B612" s="339"/>
      <c r="C612" s="339"/>
      <c r="D612" s="77">
        <v>12</v>
      </c>
      <c r="E612" s="78" t="s">
        <v>3142</v>
      </c>
      <c r="F612" s="439"/>
      <c r="G612" s="80"/>
      <c r="H612" s="81" t="s">
        <v>2040</v>
      </c>
    </row>
    <row r="613" spans="1:8" ht="20.149999999999999" customHeight="1">
      <c r="A613" s="416"/>
      <c r="B613" s="339"/>
      <c r="C613" s="339"/>
      <c r="D613" s="77">
        <v>13</v>
      </c>
      <c r="E613" s="78" t="s">
        <v>3143</v>
      </c>
      <c r="F613" s="439"/>
      <c r="G613" s="80"/>
      <c r="H613" s="81" t="s">
        <v>2040</v>
      </c>
    </row>
    <row r="614" spans="1:8" ht="20.149999999999999" customHeight="1">
      <c r="A614" s="416"/>
      <c r="B614" s="339"/>
      <c r="C614" s="339"/>
      <c r="D614" s="77">
        <v>14</v>
      </c>
      <c r="E614" s="78" t="s">
        <v>3144</v>
      </c>
      <c r="F614" s="439"/>
      <c r="G614" s="80"/>
      <c r="H614" s="81" t="s">
        <v>2040</v>
      </c>
    </row>
    <row r="615" spans="1:8" ht="20.149999999999999" customHeight="1">
      <c r="A615" s="416"/>
      <c r="B615" s="339"/>
      <c r="C615" s="339"/>
      <c r="D615" s="77">
        <v>15</v>
      </c>
      <c r="E615" s="78" t="s">
        <v>3145</v>
      </c>
      <c r="F615" s="439"/>
      <c r="G615" s="80"/>
      <c r="H615" s="81" t="s">
        <v>2040</v>
      </c>
    </row>
    <row r="616" spans="1:8" ht="20.149999999999999" customHeight="1">
      <c r="A616" s="416"/>
      <c r="B616" s="339"/>
      <c r="C616" s="339"/>
      <c r="D616" s="77">
        <v>16</v>
      </c>
      <c r="E616" s="78" t="s">
        <v>3146</v>
      </c>
      <c r="F616" s="439"/>
      <c r="G616" s="80"/>
      <c r="H616" s="81" t="s">
        <v>2040</v>
      </c>
    </row>
    <row r="617" spans="1:8" ht="20.149999999999999" customHeight="1">
      <c r="A617" s="417"/>
      <c r="B617" s="340"/>
      <c r="C617" s="340"/>
      <c r="D617" s="77">
        <v>17</v>
      </c>
      <c r="E617" s="78" t="s">
        <v>3147</v>
      </c>
      <c r="F617" s="440"/>
      <c r="G617" s="80"/>
      <c r="H617" s="81" t="s">
        <v>2040</v>
      </c>
    </row>
    <row r="618" spans="1:8" ht="20.149999999999999" customHeight="1">
      <c r="A618" s="415" t="s">
        <v>3214</v>
      </c>
      <c r="B618" s="338" t="s">
        <v>3215</v>
      </c>
      <c r="C618" s="338" t="s">
        <v>3581</v>
      </c>
      <c r="D618" s="77"/>
      <c r="E618" s="78"/>
      <c r="F618" s="438"/>
      <c r="G618" s="131" t="s">
        <v>2040</v>
      </c>
      <c r="H618" s="81"/>
    </row>
    <row r="619" spans="1:8" ht="20.149999999999999" customHeight="1">
      <c r="A619" s="416"/>
      <c r="B619" s="339"/>
      <c r="C619" s="339"/>
      <c r="D619" s="77">
        <v>1</v>
      </c>
      <c r="E619" s="78" t="s">
        <v>3131</v>
      </c>
      <c r="F619" s="439"/>
      <c r="G619" s="80"/>
      <c r="H619" s="81" t="s">
        <v>2040</v>
      </c>
    </row>
    <row r="620" spans="1:8" ht="20.149999999999999" customHeight="1">
      <c r="A620" s="416"/>
      <c r="B620" s="339"/>
      <c r="C620" s="339"/>
      <c r="D620" s="77">
        <v>2</v>
      </c>
      <c r="E620" s="78" t="s">
        <v>3132</v>
      </c>
      <c r="F620" s="439"/>
      <c r="G620" s="80"/>
      <c r="H620" s="81" t="s">
        <v>2040</v>
      </c>
    </row>
    <row r="621" spans="1:8" ht="20.149999999999999" customHeight="1">
      <c r="A621" s="416"/>
      <c r="B621" s="339"/>
      <c r="C621" s="339"/>
      <c r="D621" s="77">
        <v>3</v>
      </c>
      <c r="E621" s="78" t="s">
        <v>3133</v>
      </c>
      <c r="F621" s="439"/>
      <c r="G621" s="80"/>
      <c r="H621" s="81" t="s">
        <v>2040</v>
      </c>
    </row>
    <row r="622" spans="1:8" ht="20.149999999999999" customHeight="1">
      <c r="A622" s="416"/>
      <c r="B622" s="339"/>
      <c r="C622" s="339"/>
      <c r="D622" s="77">
        <v>4</v>
      </c>
      <c r="E622" s="78" t="s">
        <v>3134</v>
      </c>
      <c r="F622" s="439"/>
      <c r="G622" s="80"/>
      <c r="H622" s="81" t="s">
        <v>2040</v>
      </c>
    </row>
    <row r="623" spans="1:8" ht="20.149999999999999" customHeight="1">
      <c r="A623" s="416"/>
      <c r="B623" s="339"/>
      <c r="C623" s="339"/>
      <c r="D623" s="77">
        <v>5</v>
      </c>
      <c r="E623" s="78" t="s">
        <v>3135</v>
      </c>
      <c r="F623" s="439"/>
      <c r="G623" s="80"/>
      <c r="H623" s="81" t="s">
        <v>2040</v>
      </c>
    </row>
    <row r="624" spans="1:8" ht="20.149999999999999" customHeight="1">
      <c r="A624" s="416"/>
      <c r="B624" s="339"/>
      <c r="C624" s="339"/>
      <c r="D624" s="77">
        <v>6</v>
      </c>
      <c r="E624" s="78" t="s">
        <v>3136</v>
      </c>
      <c r="F624" s="439"/>
      <c r="G624" s="80"/>
      <c r="H624" s="81" t="s">
        <v>2040</v>
      </c>
    </row>
    <row r="625" spans="1:8" ht="20.149999999999999" customHeight="1">
      <c r="A625" s="416"/>
      <c r="B625" s="339"/>
      <c r="C625" s="339"/>
      <c r="D625" s="77">
        <v>7</v>
      </c>
      <c r="E625" s="78" t="s">
        <v>3137</v>
      </c>
      <c r="F625" s="439"/>
      <c r="G625" s="80"/>
      <c r="H625" s="81" t="s">
        <v>2040</v>
      </c>
    </row>
    <row r="626" spans="1:8" ht="20.149999999999999" customHeight="1">
      <c r="A626" s="416"/>
      <c r="B626" s="339"/>
      <c r="C626" s="339"/>
      <c r="D626" s="77">
        <v>8</v>
      </c>
      <c r="E626" s="78" t="s">
        <v>3138</v>
      </c>
      <c r="F626" s="439"/>
      <c r="G626" s="80"/>
      <c r="H626" s="81" t="s">
        <v>2040</v>
      </c>
    </row>
    <row r="627" spans="1:8" ht="20.149999999999999" customHeight="1">
      <c r="A627" s="416"/>
      <c r="B627" s="339"/>
      <c r="C627" s="339"/>
      <c r="D627" s="77">
        <v>9</v>
      </c>
      <c r="E627" s="78" t="s">
        <v>3139</v>
      </c>
      <c r="F627" s="439"/>
      <c r="G627" s="80"/>
      <c r="H627" s="81" t="s">
        <v>2040</v>
      </c>
    </row>
    <row r="628" spans="1:8" ht="20.149999999999999" customHeight="1">
      <c r="A628" s="416"/>
      <c r="B628" s="339"/>
      <c r="C628" s="339"/>
      <c r="D628" s="77">
        <v>10</v>
      </c>
      <c r="E628" s="78" t="s">
        <v>3140</v>
      </c>
      <c r="F628" s="439"/>
      <c r="G628" s="80"/>
      <c r="H628" s="81" t="s">
        <v>2040</v>
      </c>
    </row>
    <row r="629" spans="1:8" ht="20.149999999999999" customHeight="1">
      <c r="A629" s="416"/>
      <c r="B629" s="339"/>
      <c r="C629" s="339"/>
      <c r="D629" s="77">
        <v>11</v>
      </c>
      <c r="E629" s="78" t="s">
        <v>3141</v>
      </c>
      <c r="F629" s="439"/>
      <c r="G629" s="80"/>
      <c r="H629" s="81" t="s">
        <v>2040</v>
      </c>
    </row>
    <row r="630" spans="1:8" ht="20.149999999999999" customHeight="1">
      <c r="A630" s="416"/>
      <c r="B630" s="339"/>
      <c r="C630" s="339"/>
      <c r="D630" s="77">
        <v>12</v>
      </c>
      <c r="E630" s="78" t="s">
        <v>3142</v>
      </c>
      <c r="F630" s="439"/>
      <c r="G630" s="80"/>
      <c r="H630" s="81" t="s">
        <v>2040</v>
      </c>
    </row>
    <row r="631" spans="1:8" ht="20.149999999999999" customHeight="1">
      <c r="A631" s="416"/>
      <c r="B631" s="339"/>
      <c r="C631" s="339"/>
      <c r="D631" s="77">
        <v>13</v>
      </c>
      <c r="E631" s="78" t="s">
        <v>3143</v>
      </c>
      <c r="F631" s="439"/>
      <c r="G631" s="80"/>
      <c r="H631" s="81" t="s">
        <v>2040</v>
      </c>
    </row>
    <row r="632" spans="1:8" ht="20.149999999999999" customHeight="1">
      <c r="A632" s="416"/>
      <c r="B632" s="339"/>
      <c r="C632" s="339"/>
      <c r="D632" s="77">
        <v>14</v>
      </c>
      <c r="E632" s="78" t="s">
        <v>3144</v>
      </c>
      <c r="F632" s="439"/>
      <c r="G632" s="80"/>
      <c r="H632" s="81" t="s">
        <v>2040</v>
      </c>
    </row>
    <row r="633" spans="1:8" ht="20.149999999999999" customHeight="1">
      <c r="A633" s="416"/>
      <c r="B633" s="339"/>
      <c r="C633" s="339"/>
      <c r="D633" s="77">
        <v>15</v>
      </c>
      <c r="E633" s="78" t="s">
        <v>3145</v>
      </c>
      <c r="F633" s="439"/>
      <c r="G633" s="80"/>
      <c r="H633" s="81" t="s">
        <v>2040</v>
      </c>
    </row>
    <row r="634" spans="1:8" ht="20.149999999999999" customHeight="1">
      <c r="A634" s="416"/>
      <c r="B634" s="339"/>
      <c r="C634" s="339"/>
      <c r="D634" s="77">
        <v>16</v>
      </c>
      <c r="E634" s="78" t="s">
        <v>3146</v>
      </c>
      <c r="F634" s="439"/>
      <c r="G634" s="80"/>
      <c r="H634" s="81" t="s">
        <v>2040</v>
      </c>
    </row>
    <row r="635" spans="1:8" ht="20.149999999999999" customHeight="1">
      <c r="A635" s="417"/>
      <c r="B635" s="340"/>
      <c r="C635" s="340"/>
      <c r="D635" s="77">
        <v>17</v>
      </c>
      <c r="E635" s="78" t="s">
        <v>3147</v>
      </c>
      <c r="F635" s="440"/>
      <c r="G635" s="80"/>
      <c r="H635" s="81" t="s">
        <v>2040</v>
      </c>
    </row>
    <row r="636" spans="1:8" ht="20.149999999999999" customHeight="1">
      <c r="A636" s="415" t="s">
        <v>3216</v>
      </c>
      <c r="B636" s="338" t="s">
        <v>3217</v>
      </c>
      <c r="C636" s="338" t="s">
        <v>3581</v>
      </c>
      <c r="D636" s="77"/>
      <c r="E636" s="78"/>
      <c r="F636" s="438"/>
      <c r="G636" s="131" t="s">
        <v>2040</v>
      </c>
      <c r="H636" s="81"/>
    </row>
    <row r="637" spans="1:8" ht="20.149999999999999" customHeight="1">
      <c r="A637" s="416"/>
      <c r="B637" s="339"/>
      <c r="C637" s="339"/>
      <c r="D637" s="77">
        <v>1</v>
      </c>
      <c r="E637" s="78" t="s">
        <v>3131</v>
      </c>
      <c r="F637" s="439"/>
      <c r="G637" s="80"/>
      <c r="H637" s="81" t="s">
        <v>2040</v>
      </c>
    </row>
    <row r="638" spans="1:8" ht="20.149999999999999" customHeight="1">
      <c r="A638" s="416"/>
      <c r="B638" s="339"/>
      <c r="C638" s="339"/>
      <c r="D638" s="77">
        <v>2</v>
      </c>
      <c r="E638" s="78" t="s">
        <v>3132</v>
      </c>
      <c r="F638" s="439"/>
      <c r="G638" s="80"/>
      <c r="H638" s="81" t="s">
        <v>2040</v>
      </c>
    </row>
    <row r="639" spans="1:8" ht="20.149999999999999" customHeight="1">
      <c r="A639" s="416"/>
      <c r="B639" s="339"/>
      <c r="C639" s="339"/>
      <c r="D639" s="77">
        <v>3</v>
      </c>
      <c r="E639" s="78" t="s">
        <v>3133</v>
      </c>
      <c r="F639" s="439"/>
      <c r="G639" s="80"/>
      <c r="H639" s="81" t="s">
        <v>2040</v>
      </c>
    </row>
    <row r="640" spans="1:8" ht="20.149999999999999" customHeight="1">
      <c r="A640" s="416"/>
      <c r="B640" s="339"/>
      <c r="C640" s="339"/>
      <c r="D640" s="77">
        <v>4</v>
      </c>
      <c r="E640" s="78" t="s">
        <v>3134</v>
      </c>
      <c r="F640" s="439"/>
      <c r="G640" s="80"/>
      <c r="H640" s="81" t="s">
        <v>2040</v>
      </c>
    </row>
    <row r="641" spans="1:8" ht="20.149999999999999" customHeight="1">
      <c r="A641" s="416"/>
      <c r="B641" s="339"/>
      <c r="C641" s="339"/>
      <c r="D641" s="77">
        <v>5</v>
      </c>
      <c r="E641" s="78" t="s">
        <v>3135</v>
      </c>
      <c r="F641" s="439"/>
      <c r="G641" s="80"/>
      <c r="H641" s="81" t="s">
        <v>2040</v>
      </c>
    </row>
    <row r="642" spans="1:8" ht="20.149999999999999" customHeight="1">
      <c r="A642" s="416"/>
      <c r="B642" s="339"/>
      <c r="C642" s="339"/>
      <c r="D642" s="77">
        <v>6</v>
      </c>
      <c r="E642" s="78" t="s">
        <v>3136</v>
      </c>
      <c r="F642" s="439"/>
      <c r="G642" s="80"/>
      <c r="H642" s="81" t="s">
        <v>2040</v>
      </c>
    </row>
    <row r="643" spans="1:8" ht="20.149999999999999" customHeight="1">
      <c r="A643" s="416"/>
      <c r="B643" s="339"/>
      <c r="C643" s="339"/>
      <c r="D643" s="77">
        <v>7</v>
      </c>
      <c r="E643" s="78" t="s">
        <v>3137</v>
      </c>
      <c r="F643" s="439"/>
      <c r="G643" s="80"/>
      <c r="H643" s="81" t="s">
        <v>2040</v>
      </c>
    </row>
    <row r="644" spans="1:8" ht="20.149999999999999" customHeight="1">
      <c r="A644" s="416"/>
      <c r="B644" s="339"/>
      <c r="C644" s="339"/>
      <c r="D644" s="77">
        <v>8</v>
      </c>
      <c r="E644" s="78" t="s">
        <v>3138</v>
      </c>
      <c r="F644" s="439"/>
      <c r="G644" s="80"/>
      <c r="H644" s="81" t="s">
        <v>2040</v>
      </c>
    </row>
    <row r="645" spans="1:8" ht="20.149999999999999" customHeight="1">
      <c r="A645" s="416"/>
      <c r="B645" s="339"/>
      <c r="C645" s="339"/>
      <c r="D645" s="77">
        <v>9</v>
      </c>
      <c r="E645" s="78" t="s">
        <v>3139</v>
      </c>
      <c r="F645" s="439"/>
      <c r="G645" s="80"/>
      <c r="H645" s="81" t="s">
        <v>2040</v>
      </c>
    </row>
    <row r="646" spans="1:8" ht="20.149999999999999" customHeight="1">
      <c r="A646" s="416"/>
      <c r="B646" s="339"/>
      <c r="C646" s="339"/>
      <c r="D646" s="77">
        <v>10</v>
      </c>
      <c r="E646" s="78" t="s">
        <v>3140</v>
      </c>
      <c r="F646" s="439"/>
      <c r="G646" s="80"/>
      <c r="H646" s="81" t="s">
        <v>2040</v>
      </c>
    </row>
    <row r="647" spans="1:8" ht="20.149999999999999" customHeight="1">
      <c r="A647" s="416"/>
      <c r="B647" s="339"/>
      <c r="C647" s="339"/>
      <c r="D647" s="77">
        <v>11</v>
      </c>
      <c r="E647" s="78" t="s">
        <v>3141</v>
      </c>
      <c r="F647" s="439"/>
      <c r="G647" s="80"/>
      <c r="H647" s="81" t="s">
        <v>2040</v>
      </c>
    </row>
    <row r="648" spans="1:8" ht="20.149999999999999" customHeight="1">
      <c r="A648" s="416"/>
      <c r="B648" s="339"/>
      <c r="C648" s="339"/>
      <c r="D648" s="77">
        <v>12</v>
      </c>
      <c r="E648" s="78" t="s">
        <v>3142</v>
      </c>
      <c r="F648" s="439"/>
      <c r="G648" s="80"/>
      <c r="H648" s="81" t="s">
        <v>2040</v>
      </c>
    </row>
    <row r="649" spans="1:8" ht="20.149999999999999" customHeight="1">
      <c r="A649" s="416"/>
      <c r="B649" s="339"/>
      <c r="C649" s="339"/>
      <c r="D649" s="77">
        <v>13</v>
      </c>
      <c r="E649" s="78" t="s">
        <v>3143</v>
      </c>
      <c r="F649" s="439"/>
      <c r="G649" s="80"/>
      <c r="H649" s="81" t="s">
        <v>2040</v>
      </c>
    </row>
    <row r="650" spans="1:8" ht="20.149999999999999" customHeight="1">
      <c r="A650" s="416"/>
      <c r="B650" s="339"/>
      <c r="C650" s="339"/>
      <c r="D650" s="77">
        <v>14</v>
      </c>
      <c r="E650" s="78" t="s">
        <v>3144</v>
      </c>
      <c r="F650" s="439"/>
      <c r="G650" s="80"/>
      <c r="H650" s="81" t="s">
        <v>2040</v>
      </c>
    </row>
    <row r="651" spans="1:8" ht="20.149999999999999" customHeight="1">
      <c r="A651" s="416"/>
      <c r="B651" s="339"/>
      <c r="C651" s="339"/>
      <c r="D651" s="77">
        <v>15</v>
      </c>
      <c r="E651" s="78" t="s">
        <v>3145</v>
      </c>
      <c r="F651" s="439"/>
      <c r="G651" s="80"/>
      <c r="H651" s="81" t="s">
        <v>2040</v>
      </c>
    </row>
    <row r="652" spans="1:8" ht="20.149999999999999" customHeight="1">
      <c r="A652" s="416"/>
      <c r="B652" s="339"/>
      <c r="C652" s="339"/>
      <c r="D652" s="77">
        <v>16</v>
      </c>
      <c r="E652" s="78" t="s">
        <v>3146</v>
      </c>
      <c r="F652" s="439"/>
      <c r="G652" s="80"/>
      <c r="H652" s="81" t="s">
        <v>2040</v>
      </c>
    </row>
    <row r="653" spans="1:8" ht="20.149999999999999" customHeight="1">
      <c r="A653" s="417"/>
      <c r="B653" s="340"/>
      <c r="C653" s="340"/>
      <c r="D653" s="77">
        <v>17</v>
      </c>
      <c r="E653" s="78" t="s">
        <v>3147</v>
      </c>
      <c r="F653" s="440"/>
      <c r="G653" s="80"/>
      <c r="H653" s="81" t="s">
        <v>2040</v>
      </c>
    </row>
    <row r="654" spans="1:8" ht="20.149999999999999" customHeight="1">
      <c r="A654" s="415" t="s">
        <v>3218</v>
      </c>
      <c r="B654" s="338" t="s">
        <v>3219</v>
      </c>
      <c r="C654" s="338" t="s">
        <v>188</v>
      </c>
      <c r="D654" s="77"/>
      <c r="E654" s="78"/>
      <c r="F654" s="438"/>
      <c r="G654" s="131">
        <v>3691</v>
      </c>
      <c r="H654" s="81"/>
    </row>
    <row r="655" spans="1:8" ht="20.149999999999999" customHeight="1">
      <c r="A655" s="416"/>
      <c r="B655" s="339"/>
      <c r="C655" s="339"/>
      <c r="D655" s="77">
        <v>1</v>
      </c>
      <c r="E655" s="78" t="s">
        <v>438</v>
      </c>
      <c r="F655" s="439"/>
      <c r="G655" s="80">
        <v>2978</v>
      </c>
      <c r="H655" s="81">
        <v>80.682741804389053</v>
      </c>
    </row>
    <row r="656" spans="1:8" ht="20.149999999999999" customHeight="1">
      <c r="A656" s="417"/>
      <c r="B656" s="340"/>
      <c r="C656" s="340"/>
      <c r="D656" s="77">
        <v>2</v>
      </c>
      <c r="E656" s="78" t="s">
        <v>439</v>
      </c>
      <c r="F656" s="440"/>
      <c r="G656" s="80">
        <v>713</v>
      </c>
      <c r="H656" s="81">
        <v>19.317258195610947</v>
      </c>
    </row>
    <row r="657" spans="1:8" ht="20.149999999999999" customHeight="1">
      <c r="A657" s="82" t="s">
        <v>3582</v>
      </c>
      <c r="B657" s="78" t="s">
        <v>3220</v>
      </c>
      <c r="C657" s="78" t="s">
        <v>188</v>
      </c>
      <c r="D657" s="77"/>
      <c r="E657" s="78"/>
      <c r="F657" s="77"/>
      <c r="G657" s="131">
        <v>3691</v>
      </c>
      <c r="H657" s="81"/>
    </row>
    <row r="658" spans="1:8" ht="20.149999999999999" customHeight="1">
      <c r="A658" s="82" t="s">
        <v>3221</v>
      </c>
      <c r="B658" s="78" t="s">
        <v>3222</v>
      </c>
      <c r="C658" s="78" t="s">
        <v>3583</v>
      </c>
      <c r="D658" s="77"/>
      <c r="E658" s="78"/>
      <c r="F658" s="77"/>
      <c r="G658" s="131">
        <v>3233</v>
      </c>
      <c r="H658" s="81"/>
    </row>
    <row r="659" spans="1:8" ht="20.149999999999999" customHeight="1">
      <c r="A659" s="82" t="s">
        <v>3586</v>
      </c>
      <c r="B659" s="78" t="s">
        <v>3223</v>
      </c>
      <c r="C659" s="78" t="s">
        <v>188</v>
      </c>
      <c r="D659" s="77"/>
      <c r="E659" s="78"/>
      <c r="F659" s="77"/>
      <c r="G659" s="131">
        <v>3691</v>
      </c>
      <c r="H659" s="81"/>
    </row>
    <row r="660" spans="1:8" ht="20.149999999999999" customHeight="1">
      <c r="A660" s="82" t="s">
        <v>3585</v>
      </c>
      <c r="B660" s="78" t="s">
        <v>3584</v>
      </c>
      <c r="C660" s="78" t="s">
        <v>188</v>
      </c>
      <c r="D660" s="77"/>
      <c r="E660" s="78"/>
      <c r="F660" s="77"/>
      <c r="G660" s="131">
        <v>3691</v>
      </c>
      <c r="H660" s="81"/>
    </row>
    <row r="661" spans="1:8" ht="20.149999999999999" customHeight="1">
      <c r="A661" s="82" t="s">
        <v>3224</v>
      </c>
      <c r="B661" s="78" t="s">
        <v>3225</v>
      </c>
      <c r="C661" s="78" t="s">
        <v>3587</v>
      </c>
      <c r="D661" s="77"/>
      <c r="E661" s="78"/>
      <c r="F661" s="77"/>
      <c r="G661" s="131">
        <v>511</v>
      </c>
      <c r="H661" s="81"/>
    </row>
    <row r="662" spans="1:8" ht="20.149999999999999" customHeight="1">
      <c r="A662" s="415" t="s">
        <v>3595</v>
      </c>
      <c r="B662" s="338" t="s">
        <v>3226</v>
      </c>
      <c r="C662" s="338" t="s">
        <v>3587</v>
      </c>
      <c r="D662" s="77"/>
      <c r="E662" s="78"/>
      <c r="F662" s="438"/>
      <c r="G662" s="131">
        <v>511</v>
      </c>
      <c r="H662" s="81"/>
    </row>
    <row r="663" spans="1:8" ht="20.149999999999999" customHeight="1">
      <c r="A663" s="416"/>
      <c r="B663" s="339"/>
      <c r="C663" s="339"/>
      <c r="D663" s="77">
        <v>1</v>
      </c>
      <c r="E663" s="78" t="s">
        <v>3227</v>
      </c>
      <c r="F663" s="439"/>
      <c r="G663" s="80">
        <v>292</v>
      </c>
      <c r="H663" s="81">
        <v>57.142857142857139</v>
      </c>
    </row>
    <row r="664" spans="1:8" ht="20.149999999999999" customHeight="1">
      <c r="A664" s="416"/>
      <c r="B664" s="339"/>
      <c r="C664" s="339"/>
      <c r="D664" s="77">
        <v>2</v>
      </c>
      <c r="E664" s="78" t="s">
        <v>3228</v>
      </c>
      <c r="F664" s="439"/>
      <c r="G664" s="80">
        <v>109</v>
      </c>
      <c r="H664" s="81">
        <v>21.330724070450096</v>
      </c>
    </row>
    <row r="665" spans="1:8" ht="20.149999999999999" customHeight="1">
      <c r="A665" s="416"/>
      <c r="B665" s="339"/>
      <c r="C665" s="339"/>
      <c r="D665" s="77">
        <v>3</v>
      </c>
      <c r="E665" s="78" t="s">
        <v>3229</v>
      </c>
      <c r="F665" s="439"/>
      <c r="G665" s="80">
        <v>57</v>
      </c>
      <c r="H665" s="81">
        <v>11.154598825831702</v>
      </c>
    </row>
    <row r="666" spans="1:8" ht="20.149999999999999" customHeight="1">
      <c r="A666" s="416"/>
      <c r="B666" s="339"/>
      <c r="C666" s="339"/>
      <c r="D666" s="77">
        <v>4</v>
      </c>
      <c r="E666" s="78" t="s">
        <v>3230</v>
      </c>
      <c r="F666" s="439"/>
      <c r="G666" s="80"/>
      <c r="H666" s="81" t="s">
        <v>2040</v>
      </c>
    </row>
    <row r="667" spans="1:8" ht="20.149999999999999" customHeight="1">
      <c r="A667" s="416"/>
      <c r="B667" s="339"/>
      <c r="C667" s="339"/>
      <c r="D667" s="77">
        <v>5</v>
      </c>
      <c r="E667" s="78" t="s">
        <v>3231</v>
      </c>
      <c r="F667" s="439"/>
      <c r="G667" s="80">
        <v>10</v>
      </c>
      <c r="H667" s="81">
        <v>1.9569471624266144</v>
      </c>
    </row>
    <row r="668" spans="1:8" ht="20.149999999999999" customHeight="1">
      <c r="A668" s="416"/>
      <c r="B668" s="339"/>
      <c r="C668" s="339"/>
      <c r="D668" s="77">
        <v>6</v>
      </c>
      <c r="E668" s="78" t="s">
        <v>3232</v>
      </c>
      <c r="F668" s="439"/>
      <c r="G668" s="80">
        <v>8</v>
      </c>
      <c r="H668" s="81">
        <v>1.5655577299412915</v>
      </c>
    </row>
    <row r="669" spans="1:8" ht="20.149999999999999" customHeight="1">
      <c r="A669" s="416"/>
      <c r="B669" s="339"/>
      <c r="C669" s="339"/>
      <c r="D669" s="77">
        <v>7</v>
      </c>
      <c r="E669" s="78" t="s">
        <v>3233</v>
      </c>
      <c r="F669" s="439"/>
      <c r="G669" s="80">
        <v>15</v>
      </c>
      <c r="H669" s="81">
        <v>2.9354207436399218</v>
      </c>
    </row>
    <row r="670" spans="1:8" ht="20.149999999999999" customHeight="1">
      <c r="A670" s="417"/>
      <c r="B670" s="340"/>
      <c r="C670" s="340"/>
      <c r="D670" s="77">
        <v>8</v>
      </c>
      <c r="E670" s="78" t="s">
        <v>326</v>
      </c>
      <c r="F670" s="440"/>
      <c r="G670" s="80">
        <v>20</v>
      </c>
      <c r="H670" s="81">
        <v>3.9138943248532287</v>
      </c>
    </row>
    <row r="671" spans="1:8" ht="20.149999999999999" customHeight="1">
      <c r="A671" s="82" t="s">
        <v>3588</v>
      </c>
      <c r="B671" s="78" t="s">
        <v>3234</v>
      </c>
      <c r="C671" s="78" t="s">
        <v>3596</v>
      </c>
      <c r="D671" s="77"/>
      <c r="E671" s="78"/>
      <c r="F671" s="77"/>
      <c r="G671" s="131">
        <v>20</v>
      </c>
      <c r="H671" s="81"/>
    </row>
    <row r="672" spans="1:8" ht="20.149999999999999" customHeight="1">
      <c r="A672" s="415" t="s">
        <v>3235</v>
      </c>
      <c r="B672" s="338" t="s">
        <v>3236</v>
      </c>
      <c r="C672" s="338" t="s">
        <v>3597</v>
      </c>
      <c r="D672" s="77"/>
      <c r="E672" s="78"/>
      <c r="F672" s="438"/>
      <c r="G672" s="131">
        <v>3248</v>
      </c>
      <c r="H672" s="81"/>
    </row>
    <row r="673" spans="1:8" ht="20.149999999999999" customHeight="1">
      <c r="A673" s="416"/>
      <c r="B673" s="339"/>
      <c r="C673" s="339"/>
      <c r="D673" s="77">
        <v>1</v>
      </c>
      <c r="E673" s="78" t="s">
        <v>3237</v>
      </c>
      <c r="F673" s="439"/>
      <c r="G673" s="80">
        <v>220</v>
      </c>
      <c r="H673" s="81">
        <v>6.7733990147783256</v>
      </c>
    </row>
    <row r="674" spans="1:8" ht="20.149999999999999" customHeight="1">
      <c r="A674" s="416"/>
      <c r="B674" s="339"/>
      <c r="C674" s="339"/>
      <c r="D674" s="77">
        <v>2</v>
      </c>
      <c r="E674" s="78" t="s">
        <v>3238</v>
      </c>
      <c r="F674" s="439"/>
      <c r="G674" s="80">
        <v>405</v>
      </c>
      <c r="H674" s="81">
        <v>12.469211822660098</v>
      </c>
    </row>
    <row r="675" spans="1:8" ht="20.149999999999999" customHeight="1">
      <c r="A675" s="416"/>
      <c r="B675" s="339"/>
      <c r="C675" s="339"/>
      <c r="D675" s="77">
        <v>3</v>
      </c>
      <c r="E675" s="78" t="s">
        <v>3239</v>
      </c>
      <c r="F675" s="439"/>
      <c r="G675" s="80">
        <v>1405</v>
      </c>
      <c r="H675" s="81">
        <v>43.25738916256158</v>
      </c>
    </row>
    <row r="676" spans="1:8" ht="20.149999999999999" customHeight="1">
      <c r="A676" s="416"/>
      <c r="B676" s="339"/>
      <c r="C676" s="339"/>
      <c r="D676" s="77">
        <v>4</v>
      </c>
      <c r="E676" s="78" t="s">
        <v>3240</v>
      </c>
      <c r="F676" s="439"/>
      <c r="G676" s="80">
        <v>13</v>
      </c>
      <c r="H676" s="81">
        <v>0.40024630541871925</v>
      </c>
    </row>
    <row r="677" spans="1:8" ht="20.149999999999999" customHeight="1">
      <c r="A677" s="416"/>
      <c r="B677" s="339"/>
      <c r="C677" s="339"/>
      <c r="D677" s="77">
        <v>5</v>
      </c>
      <c r="E677" s="78" t="s">
        <v>3241</v>
      </c>
      <c r="F677" s="439"/>
      <c r="G677" s="80">
        <v>1049</v>
      </c>
      <c r="H677" s="81">
        <v>32.296798029556648</v>
      </c>
    </row>
    <row r="678" spans="1:8" ht="20.149999999999999" customHeight="1">
      <c r="A678" s="416"/>
      <c r="B678" s="339"/>
      <c r="C678" s="339"/>
      <c r="D678" s="77">
        <v>6</v>
      </c>
      <c r="E678" s="78" t="s">
        <v>3242</v>
      </c>
      <c r="F678" s="439"/>
      <c r="G678" s="80">
        <v>31</v>
      </c>
      <c r="H678" s="81">
        <v>0.95443349753694584</v>
      </c>
    </row>
    <row r="679" spans="1:8" ht="20.149999999999999" customHeight="1">
      <c r="A679" s="416"/>
      <c r="B679" s="339"/>
      <c r="C679" s="339"/>
      <c r="D679" s="77">
        <v>7</v>
      </c>
      <c r="E679" s="78" t="s">
        <v>3243</v>
      </c>
      <c r="F679" s="439"/>
      <c r="G679" s="80">
        <v>115</v>
      </c>
      <c r="H679" s="81">
        <v>3.5406403940886699</v>
      </c>
    </row>
    <row r="680" spans="1:8" ht="20.149999999999999" customHeight="1">
      <c r="A680" s="416"/>
      <c r="B680" s="339"/>
      <c r="C680" s="339"/>
      <c r="D680" s="77">
        <v>8</v>
      </c>
      <c r="E680" s="78" t="s">
        <v>3244</v>
      </c>
      <c r="F680" s="439"/>
      <c r="G680" s="80">
        <v>5</v>
      </c>
      <c r="H680" s="81">
        <v>0.1539408866995074</v>
      </c>
    </row>
    <row r="681" spans="1:8" ht="20.149999999999999" customHeight="1">
      <c r="A681" s="417"/>
      <c r="B681" s="340"/>
      <c r="C681" s="340"/>
      <c r="D681" s="77">
        <v>9</v>
      </c>
      <c r="E681" s="78" t="s">
        <v>3245</v>
      </c>
      <c r="F681" s="440"/>
      <c r="G681" s="80">
        <v>5</v>
      </c>
      <c r="H681" s="81">
        <v>0.1539408866995074</v>
      </c>
    </row>
    <row r="682" spans="1:8" ht="20.149999999999999" customHeight="1">
      <c r="A682" s="415" t="s">
        <v>3598</v>
      </c>
      <c r="B682" s="338" t="s">
        <v>3246</v>
      </c>
      <c r="C682" s="338" t="s">
        <v>188</v>
      </c>
      <c r="D682" s="77"/>
      <c r="E682" s="78"/>
      <c r="F682" s="438"/>
      <c r="G682" s="131">
        <v>3691</v>
      </c>
      <c r="H682" s="81"/>
    </row>
    <row r="683" spans="1:8" ht="20.149999999999999" customHeight="1">
      <c r="A683" s="416"/>
      <c r="B683" s="339"/>
      <c r="C683" s="339"/>
      <c r="D683" s="77">
        <v>1</v>
      </c>
      <c r="E683" s="78" t="s">
        <v>3247</v>
      </c>
      <c r="F683" s="439"/>
      <c r="G683" s="80">
        <v>195</v>
      </c>
      <c r="H683" s="81">
        <v>5.2831211053914933</v>
      </c>
    </row>
    <row r="684" spans="1:8" ht="20.149999999999999" customHeight="1">
      <c r="A684" s="416"/>
      <c r="B684" s="339"/>
      <c r="C684" s="339"/>
      <c r="D684" s="77">
        <v>2</v>
      </c>
      <c r="E684" s="78" t="s">
        <v>3248</v>
      </c>
      <c r="F684" s="439"/>
      <c r="G684" s="80">
        <v>3074</v>
      </c>
      <c r="H684" s="81">
        <v>83.283662963966407</v>
      </c>
    </row>
    <row r="685" spans="1:8" ht="20.149999999999999" customHeight="1">
      <c r="A685" s="417"/>
      <c r="B685" s="340"/>
      <c r="C685" s="340"/>
      <c r="D685" s="77">
        <v>3</v>
      </c>
      <c r="E685" s="78" t="s">
        <v>3249</v>
      </c>
      <c r="F685" s="440"/>
      <c r="G685" s="80">
        <v>422</v>
      </c>
      <c r="H685" s="81">
        <v>11.433215930642103</v>
      </c>
    </row>
    <row r="686" spans="1:8" ht="20.149999999999999" customHeight="1">
      <c r="A686" s="415" t="s">
        <v>3600</v>
      </c>
      <c r="B686" s="338" t="s">
        <v>3250</v>
      </c>
      <c r="C686" s="338" t="s">
        <v>3599</v>
      </c>
      <c r="D686" s="77"/>
      <c r="E686" s="78"/>
      <c r="F686" s="438"/>
      <c r="G686" s="131">
        <v>195</v>
      </c>
      <c r="H686" s="81"/>
    </row>
    <row r="687" spans="1:8" ht="20.149999999999999" customHeight="1">
      <c r="A687" s="416"/>
      <c r="B687" s="339"/>
      <c r="C687" s="339"/>
      <c r="D687" s="77">
        <v>1</v>
      </c>
      <c r="E687" s="78" t="s">
        <v>3251</v>
      </c>
      <c r="F687" s="439"/>
      <c r="G687" s="80">
        <v>100</v>
      </c>
      <c r="H687" s="81">
        <v>51.282051282051277</v>
      </c>
    </row>
    <row r="688" spans="1:8" ht="20.149999999999999" customHeight="1">
      <c r="A688" s="416"/>
      <c r="B688" s="339"/>
      <c r="C688" s="339"/>
      <c r="D688" s="77">
        <v>2</v>
      </c>
      <c r="E688" s="78" t="s">
        <v>3252</v>
      </c>
      <c r="F688" s="439"/>
      <c r="G688" s="80">
        <v>13</v>
      </c>
      <c r="H688" s="81">
        <v>6.666666666666667</v>
      </c>
    </row>
    <row r="689" spans="1:8" ht="20.149999999999999" customHeight="1">
      <c r="A689" s="416"/>
      <c r="B689" s="339"/>
      <c r="C689" s="339"/>
      <c r="D689" s="77">
        <v>3</v>
      </c>
      <c r="E689" s="78" t="s">
        <v>3253</v>
      </c>
      <c r="F689" s="439"/>
      <c r="G689" s="80">
        <v>12</v>
      </c>
      <c r="H689" s="81">
        <v>6.1538461538461542</v>
      </c>
    </row>
    <row r="690" spans="1:8" ht="20.149999999999999" customHeight="1">
      <c r="A690" s="416"/>
      <c r="B690" s="339"/>
      <c r="C690" s="339"/>
      <c r="D690" s="77">
        <v>4</v>
      </c>
      <c r="E690" s="78" t="s">
        <v>3254</v>
      </c>
      <c r="F690" s="439"/>
      <c r="G690" s="80">
        <v>8</v>
      </c>
      <c r="H690" s="81">
        <v>4.1025641025641022</v>
      </c>
    </row>
    <row r="691" spans="1:8" ht="20.149999999999999" customHeight="1">
      <c r="A691" s="416"/>
      <c r="B691" s="339"/>
      <c r="C691" s="339"/>
      <c r="D691" s="77">
        <v>5</v>
      </c>
      <c r="E691" s="78" t="s">
        <v>3255</v>
      </c>
      <c r="F691" s="439"/>
      <c r="G691" s="80">
        <v>5</v>
      </c>
      <c r="H691" s="81">
        <v>2.5641025641025639</v>
      </c>
    </row>
    <row r="692" spans="1:8" ht="20.149999999999999" customHeight="1">
      <c r="A692" s="416"/>
      <c r="B692" s="339"/>
      <c r="C692" s="339"/>
      <c r="D692" s="77">
        <v>6</v>
      </c>
      <c r="E692" s="78" t="s">
        <v>3256</v>
      </c>
      <c r="F692" s="439"/>
      <c r="G692" s="80">
        <v>51</v>
      </c>
      <c r="H692" s="81">
        <v>26.153846153846157</v>
      </c>
    </row>
    <row r="693" spans="1:8" ht="20.149999999999999" customHeight="1">
      <c r="A693" s="416"/>
      <c r="B693" s="339"/>
      <c r="C693" s="339"/>
      <c r="D693" s="77">
        <v>7</v>
      </c>
      <c r="E693" s="78" t="s">
        <v>3257</v>
      </c>
      <c r="F693" s="439"/>
      <c r="G693" s="80">
        <v>3</v>
      </c>
      <c r="H693" s="81">
        <v>1.5384615384615385</v>
      </c>
    </row>
    <row r="694" spans="1:8" ht="20.149999999999999" customHeight="1">
      <c r="A694" s="416"/>
      <c r="B694" s="339"/>
      <c r="C694" s="339"/>
      <c r="D694" s="77">
        <v>8</v>
      </c>
      <c r="E694" s="78" t="s">
        <v>3258</v>
      </c>
      <c r="F694" s="439"/>
      <c r="G694" s="80">
        <v>2</v>
      </c>
      <c r="H694" s="81">
        <v>1.0256410256410255</v>
      </c>
    </row>
    <row r="695" spans="1:8" ht="20.149999999999999" customHeight="1">
      <c r="A695" s="417"/>
      <c r="B695" s="340"/>
      <c r="C695" s="340"/>
      <c r="D695" s="77">
        <v>9</v>
      </c>
      <c r="E695" s="78" t="s">
        <v>326</v>
      </c>
      <c r="F695" s="440"/>
      <c r="G695" s="80">
        <v>1</v>
      </c>
      <c r="H695" s="81">
        <v>0.51282051282051277</v>
      </c>
    </row>
    <row r="696" spans="1:8" ht="20.149999999999999" customHeight="1">
      <c r="A696" s="82" t="s">
        <v>3589</v>
      </c>
      <c r="B696" s="78" t="s">
        <v>3259</v>
      </c>
      <c r="C696" s="78" t="s">
        <v>3601</v>
      </c>
      <c r="D696" s="77"/>
      <c r="E696" s="78"/>
      <c r="F696" s="77"/>
      <c r="G696" s="131">
        <v>1</v>
      </c>
      <c r="H696" s="81"/>
    </row>
    <row r="697" spans="1:8" ht="20.149999999999999" customHeight="1">
      <c r="A697" s="415" t="s">
        <v>4126</v>
      </c>
      <c r="B697" s="338" t="s">
        <v>3260</v>
      </c>
      <c r="C697" s="338" t="s">
        <v>188</v>
      </c>
      <c r="D697" s="77"/>
      <c r="E697" s="78"/>
      <c r="F697" s="438"/>
      <c r="G697" s="131">
        <v>3691</v>
      </c>
      <c r="H697" s="81"/>
    </row>
    <row r="698" spans="1:8" ht="20.149999999999999" customHeight="1">
      <c r="A698" s="416"/>
      <c r="B698" s="339"/>
      <c r="C698" s="339"/>
      <c r="D698" s="77">
        <v>1</v>
      </c>
      <c r="E698" s="78" t="s">
        <v>438</v>
      </c>
      <c r="F698" s="439"/>
      <c r="G698" s="80">
        <v>540</v>
      </c>
      <c r="H698" s="81">
        <v>14.630181522622596</v>
      </c>
    </row>
    <row r="699" spans="1:8" ht="20.149999999999999" customHeight="1">
      <c r="A699" s="417"/>
      <c r="B699" s="340"/>
      <c r="C699" s="340"/>
      <c r="D699" s="77">
        <v>2</v>
      </c>
      <c r="E699" s="78" t="s">
        <v>439</v>
      </c>
      <c r="F699" s="440"/>
      <c r="G699" s="80">
        <v>3151</v>
      </c>
      <c r="H699" s="81">
        <v>85.369818477377407</v>
      </c>
    </row>
    <row r="700" spans="1:8" ht="20.149999999999999" customHeight="1">
      <c r="A700" s="415" t="s">
        <v>3261</v>
      </c>
      <c r="B700" s="338" t="s">
        <v>3262</v>
      </c>
      <c r="C700" s="338" t="s">
        <v>188</v>
      </c>
      <c r="D700" s="77"/>
      <c r="E700" s="78"/>
      <c r="F700" s="438"/>
      <c r="G700" s="131">
        <v>3691</v>
      </c>
      <c r="H700" s="81"/>
    </row>
    <row r="701" spans="1:8" ht="20.149999999999999" customHeight="1">
      <c r="A701" s="416"/>
      <c r="B701" s="339"/>
      <c r="C701" s="339"/>
      <c r="D701" s="77">
        <v>1</v>
      </c>
      <c r="E701" s="78" t="s">
        <v>438</v>
      </c>
      <c r="F701" s="439"/>
      <c r="G701" s="80">
        <v>1694</v>
      </c>
      <c r="H701" s="81">
        <v>45.895421295041992</v>
      </c>
    </row>
    <row r="702" spans="1:8" ht="20.149999999999999" customHeight="1">
      <c r="A702" s="417"/>
      <c r="B702" s="340"/>
      <c r="C702" s="340"/>
      <c r="D702" s="77">
        <v>2</v>
      </c>
      <c r="E702" s="78" t="s">
        <v>439</v>
      </c>
      <c r="F702" s="440"/>
      <c r="G702" s="80">
        <v>1997</v>
      </c>
      <c r="H702" s="81">
        <v>54.104578704958008</v>
      </c>
    </row>
    <row r="703" spans="1:8" ht="20.149999999999999" customHeight="1">
      <c r="A703" s="415" t="s">
        <v>4127</v>
      </c>
      <c r="B703" s="338" t="s">
        <v>3263</v>
      </c>
      <c r="C703" s="338" t="s">
        <v>280</v>
      </c>
      <c r="D703" s="77"/>
      <c r="E703" s="78"/>
      <c r="F703" s="438"/>
      <c r="G703" s="131">
        <v>3691</v>
      </c>
      <c r="H703" s="81"/>
    </row>
    <row r="704" spans="1:8" ht="20.149999999999999" customHeight="1">
      <c r="A704" s="416"/>
      <c r="B704" s="339"/>
      <c r="C704" s="339"/>
      <c r="D704" s="77">
        <v>1</v>
      </c>
      <c r="E704" s="78" t="s">
        <v>3264</v>
      </c>
      <c r="F704" s="439"/>
      <c r="G704" s="80">
        <v>2160</v>
      </c>
      <c r="H704" s="81">
        <v>58.520726090490385</v>
      </c>
    </row>
    <row r="705" spans="1:8" ht="20.149999999999999" customHeight="1">
      <c r="A705" s="416"/>
      <c r="B705" s="339"/>
      <c r="C705" s="339"/>
      <c r="D705" s="77">
        <v>2</v>
      </c>
      <c r="E705" s="78" t="s">
        <v>3265</v>
      </c>
      <c r="F705" s="439"/>
      <c r="G705" s="80">
        <v>1247</v>
      </c>
      <c r="H705" s="81">
        <v>33.784882145759958</v>
      </c>
    </row>
    <row r="706" spans="1:8" ht="20.149999999999999" customHeight="1">
      <c r="A706" s="416"/>
      <c r="B706" s="339"/>
      <c r="C706" s="339"/>
      <c r="D706" s="77">
        <v>3</v>
      </c>
      <c r="E706" s="78" t="s">
        <v>3266</v>
      </c>
      <c r="F706" s="439"/>
      <c r="G706" s="80">
        <v>222</v>
      </c>
      <c r="H706" s="81">
        <v>6.0146301815226222</v>
      </c>
    </row>
    <row r="707" spans="1:8" ht="20.149999999999999" customHeight="1">
      <c r="A707" s="417"/>
      <c r="B707" s="340"/>
      <c r="C707" s="340"/>
      <c r="D707" s="77">
        <v>4</v>
      </c>
      <c r="E707" s="78" t="s">
        <v>3267</v>
      </c>
      <c r="F707" s="440"/>
      <c r="G707" s="80">
        <v>62</v>
      </c>
      <c r="H707" s="81">
        <v>1.6797615822270389</v>
      </c>
    </row>
    <row r="708" spans="1:8" ht="20.149999999999999" customHeight="1">
      <c r="A708" s="415" t="s">
        <v>3268</v>
      </c>
      <c r="B708" s="338" t="s">
        <v>3269</v>
      </c>
      <c r="C708" s="338" t="s">
        <v>280</v>
      </c>
      <c r="D708" s="77"/>
      <c r="E708" s="78"/>
      <c r="F708" s="438"/>
      <c r="G708" s="131">
        <v>3691</v>
      </c>
      <c r="H708" s="81"/>
    </row>
    <row r="709" spans="1:8" ht="20.149999999999999" customHeight="1">
      <c r="A709" s="416"/>
      <c r="B709" s="339"/>
      <c r="C709" s="339"/>
      <c r="D709" s="77">
        <v>1</v>
      </c>
      <c r="E709" s="78" t="s">
        <v>3270</v>
      </c>
      <c r="F709" s="439"/>
      <c r="G709" s="80">
        <v>1403</v>
      </c>
      <c r="H709" s="81">
        <v>38.011379030073151</v>
      </c>
    </row>
    <row r="710" spans="1:8" ht="20.149999999999999" customHeight="1">
      <c r="A710" s="416"/>
      <c r="B710" s="339"/>
      <c r="C710" s="339"/>
      <c r="D710" s="77">
        <v>2</v>
      </c>
      <c r="E710" s="78" t="s">
        <v>3271</v>
      </c>
      <c r="F710" s="439"/>
      <c r="G710" s="80">
        <v>1722</v>
      </c>
      <c r="H710" s="81">
        <v>46.65402329991872</v>
      </c>
    </row>
    <row r="711" spans="1:8" ht="20.149999999999999" customHeight="1">
      <c r="A711" s="416"/>
      <c r="B711" s="339"/>
      <c r="C711" s="339"/>
      <c r="D711" s="77">
        <v>3</v>
      </c>
      <c r="E711" s="78" t="s">
        <v>3272</v>
      </c>
      <c r="F711" s="439"/>
      <c r="G711" s="80">
        <v>416</v>
      </c>
      <c r="H711" s="81">
        <v>11.270658358168518</v>
      </c>
    </row>
    <row r="712" spans="1:8" ht="20.149999999999999" customHeight="1">
      <c r="A712" s="417"/>
      <c r="B712" s="340"/>
      <c r="C712" s="340"/>
      <c r="D712" s="77">
        <v>4</v>
      </c>
      <c r="E712" s="78" t="s">
        <v>3273</v>
      </c>
      <c r="F712" s="440"/>
      <c r="G712" s="80">
        <v>150</v>
      </c>
      <c r="H712" s="81">
        <v>4.0639393118396105</v>
      </c>
    </row>
    <row r="713" spans="1:8" ht="20.149999999999999" customHeight="1">
      <c r="A713" s="415" t="s">
        <v>3602</v>
      </c>
      <c r="B713" s="338" t="s">
        <v>3274</v>
      </c>
      <c r="C713" s="338" t="s">
        <v>280</v>
      </c>
      <c r="D713" s="77"/>
      <c r="E713" s="78"/>
      <c r="F713" s="438"/>
      <c r="G713" s="131">
        <v>3691</v>
      </c>
      <c r="H713" s="81"/>
    </row>
    <row r="714" spans="1:8" ht="20.149999999999999" customHeight="1">
      <c r="A714" s="416"/>
      <c r="B714" s="339"/>
      <c r="C714" s="339"/>
      <c r="D714" s="77">
        <v>1</v>
      </c>
      <c r="E714" s="78" t="s">
        <v>463</v>
      </c>
      <c r="F714" s="439"/>
      <c r="G714" s="80">
        <v>524</v>
      </c>
      <c r="H714" s="81">
        <v>14.196694662693037</v>
      </c>
    </row>
    <row r="715" spans="1:8" ht="20.149999999999999" customHeight="1">
      <c r="A715" s="417"/>
      <c r="B715" s="340"/>
      <c r="C715" s="340"/>
      <c r="D715" s="77">
        <v>2</v>
      </c>
      <c r="E715" s="78" t="s">
        <v>464</v>
      </c>
      <c r="F715" s="440"/>
      <c r="G715" s="80">
        <v>3167</v>
      </c>
      <c r="H715" s="81">
        <v>85.803305337306966</v>
      </c>
    </row>
    <row r="716" spans="1:8" ht="20.149999999999999" customHeight="1">
      <c r="A716" s="415" t="s">
        <v>3605</v>
      </c>
      <c r="B716" s="338" t="s">
        <v>3275</v>
      </c>
      <c r="C716" s="338" t="s">
        <v>3604</v>
      </c>
      <c r="D716" s="77"/>
      <c r="E716" s="78"/>
      <c r="F716" s="438"/>
      <c r="G716" s="131">
        <v>524</v>
      </c>
      <c r="H716" s="81"/>
    </row>
    <row r="717" spans="1:8" ht="20.149999999999999" customHeight="1">
      <c r="A717" s="416"/>
      <c r="B717" s="339"/>
      <c r="C717" s="339"/>
      <c r="D717" s="77">
        <v>1</v>
      </c>
      <c r="E717" s="78" t="s">
        <v>3276</v>
      </c>
      <c r="F717" s="439"/>
      <c r="G717" s="80">
        <v>387</v>
      </c>
      <c r="H717" s="81">
        <v>73.854961832061079</v>
      </c>
    </row>
    <row r="718" spans="1:8" ht="20.149999999999999" customHeight="1">
      <c r="A718" s="416"/>
      <c r="B718" s="339"/>
      <c r="C718" s="339"/>
      <c r="D718" s="77">
        <v>2</v>
      </c>
      <c r="E718" s="78" t="s">
        <v>3277</v>
      </c>
      <c r="F718" s="439"/>
      <c r="G718" s="80">
        <v>50</v>
      </c>
      <c r="H718" s="81">
        <v>9.5419847328244281</v>
      </c>
    </row>
    <row r="719" spans="1:8" ht="20.149999999999999" customHeight="1">
      <c r="A719" s="416"/>
      <c r="B719" s="339"/>
      <c r="C719" s="339"/>
      <c r="D719" s="77">
        <v>3</v>
      </c>
      <c r="E719" s="78" t="s">
        <v>3278</v>
      </c>
      <c r="F719" s="439"/>
      <c r="G719" s="80">
        <v>47</v>
      </c>
      <c r="H719" s="81">
        <v>8.9694656488549622</v>
      </c>
    </row>
    <row r="720" spans="1:8" ht="20.149999999999999" customHeight="1">
      <c r="A720" s="416"/>
      <c r="B720" s="339"/>
      <c r="C720" s="339"/>
      <c r="D720" s="77">
        <v>4</v>
      </c>
      <c r="E720" s="78" t="s">
        <v>3279</v>
      </c>
      <c r="F720" s="439"/>
      <c r="G720" s="80">
        <v>3</v>
      </c>
      <c r="H720" s="81">
        <v>0.5725190839694656</v>
      </c>
    </row>
    <row r="721" spans="1:8" ht="20.149999999999999" customHeight="1">
      <c r="A721" s="416"/>
      <c r="B721" s="339"/>
      <c r="C721" s="339"/>
      <c r="D721" s="77">
        <v>5</v>
      </c>
      <c r="E721" s="78" t="s">
        <v>3280</v>
      </c>
      <c r="F721" s="439"/>
      <c r="G721" s="80">
        <v>10</v>
      </c>
      <c r="H721" s="81">
        <v>1.9083969465648856</v>
      </c>
    </row>
    <row r="722" spans="1:8" ht="20.149999999999999" customHeight="1">
      <c r="A722" s="416"/>
      <c r="B722" s="339"/>
      <c r="C722" s="339"/>
      <c r="D722" s="77">
        <v>6</v>
      </c>
      <c r="E722" s="78" t="s">
        <v>3281</v>
      </c>
      <c r="F722" s="439"/>
      <c r="G722" s="80"/>
      <c r="H722" s="81" t="s">
        <v>2040</v>
      </c>
    </row>
    <row r="723" spans="1:8" ht="20.149999999999999" customHeight="1">
      <c r="A723" s="416"/>
      <c r="B723" s="339"/>
      <c r="C723" s="339"/>
      <c r="D723" s="77">
        <v>7</v>
      </c>
      <c r="E723" s="78" t="s">
        <v>3282</v>
      </c>
      <c r="F723" s="439"/>
      <c r="G723" s="80">
        <v>7</v>
      </c>
      <c r="H723" s="81">
        <v>1.3358778625954197</v>
      </c>
    </row>
    <row r="724" spans="1:8" ht="20.149999999999999" customHeight="1">
      <c r="A724" s="416"/>
      <c r="B724" s="339"/>
      <c r="C724" s="339"/>
      <c r="D724" s="77">
        <v>8</v>
      </c>
      <c r="E724" s="78" t="s">
        <v>3283</v>
      </c>
      <c r="F724" s="439"/>
      <c r="G724" s="80">
        <v>6</v>
      </c>
      <c r="H724" s="81">
        <v>1.1450381679389312</v>
      </c>
    </row>
    <row r="725" spans="1:8" ht="20.149999999999999" customHeight="1">
      <c r="A725" s="416"/>
      <c r="B725" s="339"/>
      <c r="C725" s="339"/>
      <c r="D725" s="77">
        <v>9</v>
      </c>
      <c r="E725" s="78" t="s">
        <v>3284</v>
      </c>
      <c r="F725" s="439"/>
      <c r="G725" s="80"/>
      <c r="H725" s="81" t="s">
        <v>2040</v>
      </c>
    </row>
    <row r="726" spans="1:8" ht="20.149999999999999" customHeight="1">
      <c r="A726" s="416"/>
      <c r="B726" s="339"/>
      <c r="C726" s="339"/>
      <c r="D726" s="77">
        <v>10</v>
      </c>
      <c r="E726" s="78" t="s">
        <v>3285</v>
      </c>
      <c r="F726" s="439"/>
      <c r="G726" s="80">
        <v>1</v>
      </c>
      <c r="H726" s="81">
        <v>0.19083969465648853</v>
      </c>
    </row>
    <row r="727" spans="1:8" ht="20.149999999999999" customHeight="1">
      <c r="A727" s="416"/>
      <c r="B727" s="339"/>
      <c r="C727" s="339"/>
      <c r="D727" s="77">
        <v>11</v>
      </c>
      <c r="E727" s="78" t="s">
        <v>3286</v>
      </c>
      <c r="F727" s="439"/>
      <c r="G727" s="80">
        <v>9</v>
      </c>
      <c r="H727" s="81">
        <v>1.717557251908397</v>
      </c>
    </row>
    <row r="728" spans="1:8" ht="20.149999999999999" customHeight="1">
      <c r="A728" s="416"/>
      <c r="B728" s="339"/>
      <c r="C728" s="339"/>
      <c r="D728" s="77">
        <v>12</v>
      </c>
      <c r="E728" s="78" t="s">
        <v>326</v>
      </c>
      <c r="F728" s="439"/>
      <c r="G728" s="80">
        <v>4</v>
      </c>
      <c r="H728" s="81">
        <v>0.76335877862595414</v>
      </c>
    </row>
    <row r="729" spans="1:8" ht="20.149999999999999" customHeight="1">
      <c r="A729" s="417"/>
      <c r="B729" s="340"/>
      <c r="C729" s="340"/>
      <c r="D729" s="77">
        <v>13</v>
      </c>
      <c r="E729" s="78" t="s">
        <v>1539</v>
      </c>
      <c r="F729" s="440"/>
      <c r="G729" s="80"/>
      <c r="H729" s="81" t="s">
        <v>2040</v>
      </c>
    </row>
    <row r="730" spans="1:8" ht="20.149999999999999" customHeight="1">
      <c r="A730" s="82" t="s">
        <v>3590</v>
      </c>
      <c r="B730" s="78" t="s">
        <v>3287</v>
      </c>
      <c r="C730" s="78" t="s">
        <v>3606</v>
      </c>
      <c r="D730" s="77"/>
      <c r="E730" s="78"/>
      <c r="F730" s="77"/>
      <c r="G730" s="131">
        <v>4</v>
      </c>
      <c r="H730" s="81"/>
    </row>
    <row r="731" spans="1:8" ht="20.149999999999999" customHeight="1">
      <c r="A731" s="415" t="s">
        <v>3288</v>
      </c>
      <c r="B731" s="338" t="s">
        <v>3289</v>
      </c>
      <c r="C731" s="338" t="s">
        <v>3604</v>
      </c>
      <c r="D731" s="77"/>
      <c r="E731" s="78"/>
      <c r="F731" s="438"/>
      <c r="G731" s="131">
        <v>524</v>
      </c>
      <c r="H731" s="81"/>
    </row>
    <row r="732" spans="1:8" ht="20.149999999999999" customHeight="1">
      <c r="A732" s="416"/>
      <c r="B732" s="339"/>
      <c r="C732" s="339"/>
      <c r="D732" s="77">
        <v>1</v>
      </c>
      <c r="E732" s="78" t="s">
        <v>3276</v>
      </c>
      <c r="F732" s="439"/>
      <c r="G732" s="80">
        <v>15</v>
      </c>
      <c r="H732" s="81">
        <v>2.8625954198473282</v>
      </c>
    </row>
    <row r="733" spans="1:8" ht="20.149999999999999" customHeight="1">
      <c r="A733" s="416"/>
      <c r="B733" s="339"/>
      <c r="C733" s="339"/>
      <c r="D733" s="77">
        <v>2</v>
      </c>
      <c r="E733" s="78" t="s">
        <v>3277</v>
      </c>
      <c r="F733" s="439"/>
      <c r="G733" s="80">
        <v>23</v>
      </c>
      <c r="H733" s="81">
        <v>4.3893129770992365</v>
      </c>
    </row>
    <row r="734" spans="1:8" ht="20.149999999999999" customHeight="1">
      <c r="A734" s="416"/>
      <c r="B734" s="339"/>
      <c r="C734" s="339"/>
      <c r="D734" s="77">
        <v>3</v>
      </c>
      <c r="E734" s="78" t="s">
        <v>3278</v>
      </c>
      <c r="F734" s="439"/>
      <c r="G734" s="80">
        <v>139</v>
      </c>
      <c r="H734" s="81">
        <v>26.52671755725191</v>
      </c>
    </row>
    <row r="735" spans="1:8" ht="20.149999999999999" customHeight="1">
      <c r="A735" s="416"/>
      <c r="B735" s="339"/>
      <c r="C735" s="339"/>
      <c r="D735" s="77">
        <v>4</v>
      </c>
      <c r="E735" s="78" t="s">
        <v>3279</v>
      </c>
      <c r="F735" s="439"/>
      <c r="G735" s="80">
        <v>6</v>
      </c>
      <c r="H735" s="81">
        <v>1.1450381679389312</v>
      </c>
    </row>
    <row r="736" spans="1:8" ht="20.149999999999999" customHeight="1">
      <c r="A736" s="416"/>
      <c r="B736" s="339"/>
      <c r="C736" s="339"/>
      <c r="D736" s="77">
        <v>5</v>
      </c>
      <c r="E736" s="78" t="s">
        <v>3280</v>
      </c>
      <c r="F736" s="439"/>
      <c r="G736" s="80">
        <v>19</v>
      </c>
      <c r="H736" s="81">
        <v>3.6259541984732824</v>
      </c>
    </row>
    <row r="737" spans="1:8" ht="20.149999999999999" customHeight="1">
      <c r="A737" s="416"/>
      <c r="B737" s="339"/>
      <c r="C737" s="339"/>
      <c r="D737" s="77">
        <v>6</v>
      </c>
      <c r="E737" s="78" t="s">
        <v>3281</v>
      </c>
      <c r="F737" s="439"/>
      <c r="G737" s="80"/>
      <c r="H737" s="81" t="s">
        <v>2040</v>
      </c>
    </row>
    <row r="738" spans="1:8" ht="20.149999999999999" customHeight="1">
      <c r="A738" s="416"/>
      <c r="B738" s="339"/>
      <c r="C738" s="339"/>
      <c r="D738" s="77">
        <v>7</v>
      </c>
      <c r="E738" s="78" t="s">
        <v>3282</v>
      </c>
      <c r="F738" s="439"/>
      <c r="G738" s="80">
        <v>6</v>
      </c>
      <c r="H738" s="81">
        <v>1.1450381679389312</v>
      </c>
    </row>
    <row r="739" spans="1:8" ht="20.149999999999999" customHeight="1">
      <c r="A739" s="416"/>
      <c r="B739" s="339"/>
      <c r="C739" s="339"/>
      <c r="D739" s="77">
        <v>8</v>
      </c>
      <c r="E739" s="78" t="s">
        <v>3283</v>
      </c>
      <c r="F739" s="439"/>
      <c r="G739" s="80">
        <v>10</v>
      </c>
      <c r="H739" s="81">
        <v>1.9083969465648856</v>
      </c>
    </row>
    <row r="740" spans="1:8" ht="20.149999999999999" customHeight="1">
      <c r="A740" s="416"/>
      <c r="B740" s="339"/>
      <c r="C740" s="339"/>
      <c r="D740" s="77">
        <v>9</v>
      </c>
      <c r="E740" s="78" t="s">
        <v>3284</v>
      </c>
      <c r="F740" s="439"/>
      <c r="G740" s="80">
        <v>1</v>
      </c>
      <c r="H740" s="81">
        <v>0.19083969465648853</v>
      </c>
    </row>
    <row r="741" spans="1:8" ht="20.149999999999999" customHeight="1">
      <c r="A741" s="416"/>
      <c r="B741" s="339"/>
      <c r="C741" s="339"/>
      <c r="D741" s="77">
        <v>10</v>
      </c>
      <c r="E741" s="78" t="s">
        <v>3285</v>
      </c>
      <c r="F741" s="439"/>
      <c r="G741" s="80">
        <v>1</v>
      </c>
      <c r="H741" s="81">
        <v>0.19083969465648853</v>
      </c>
    </row>
    <row r="742" spans="1:8" ht="20.149999999999999" customHeight="1">
      <c r="A742" s="416"/>
      <c r="B742" s="339"/>
      <c r="C742" s="339"/>
      <c r="D742" s="77">
        <v>11</v>
      </c>
      <c r="E742" s="78" t="s">
        <v>3286</v>
      </c>
      <c r="F742" s="439"/>
      <c r="G742" s="80">
        <v>4</v>
      </c>
      <c r="H742" s="81">
        <v>0.76335877862595414</v>
      </c>
    </row>
    <row r="743" spans="1:8" ht="20.149999999999999" customHeight="1">
      <c r="A743" s="416"/>
      <c r="B743" s="339"/>
      <c r="C743" s="339"/>
      <c r="D743" s="77">
        <v>12</v>
      </c>
      <c r="E743" s="78" t="s">
        <v>326</v>
      </c>
      <c r="F743" s="439"/>
      <c r="G743" s="80">
        <v>3</v>
      </c>
      <c r="H743" s="81">
        <v>0.5725190839694656</v>
      </c>
    </row>
    <row r="744" spans="1:8" ht="20.149999999999999" customHeight="1">
      <c r="A744" s="417"/>
      <c r="B744" s="340"/>
      <c r="C744" s="340"/>
      <c r="D744" s="77">
        <v>13</v>
      </c>
      <c r="E744" s="78" t="s">
        <v>1539</v>
      </c>
      <c r="F744" s="440"/>
      <c r="G744" s="80">
        <v>297</v>
      </c>
      <c r="H744" s="81">
        <v>56.679389312977101</v>
      </c>
    </row>
    <row r="745" spans="1:8" ht="20.149999999999999" customHeight="1">
      <c r="A745" s="82" t="s">
        <v>3591</v>
      </c>
      <c r="B745" s="78" t="s">
        <v>3290</v>
      </c>
      <c r="C745" s="78" t="s">
        <v>3607</v>
      </c>
      <c r="D745" s="77"/>
      <c r="E745" s="78"/>
      <c r="F745" s="77"/>
      <c r="G745" s="131">
        <v>3</v>
      </c>
      <c r="H745" s="81"/>
    </row>
    <row r="746" spans="1:8" ht="20.149999999999999" customHeight="1">
      <c r="A746" s="82" t="s">
        <v>3291</v>
      </c>
      <c r="B746" s="78" t="s">
        <v>3292</v>
      </c>
      <c r="C746" s="78" t="s">
        <v>3603</v>
      </c>
      <c r="D746" s="77"/>
      <c r="E746" s="78"/>
      <c r="F746" s="77"/>
      <c r="G746" s="131">
        <v>524</v>
      </c>
      <c r="H746" s="81"/>
    </row>
    <row r="747" spans="1:8" ht="20.149999999999999" customHeight="1">
      <c r="A747" s="82" t="s">
        <v>4097</v>
      </c>
      <c r="B747" s="78" t="s">
        <v>4096</v>
      </c>
      <c r="C747" s="78" t="s">
        <v>3603</v>
      </c>
      <c r="D747" s="77"/>
      <c r="E747" s="78"/>
      <c r="F747" s="77"/>
      <c r="G747" s="131">
        <v>524</v>
      </c>
      <c r="H747" s="81"/>
    </row>
    <row r="748" spans="1:8" ht="20.149999999999999" customHeight="1">
      <c r="A748" s="415" t="s">
        <v>4098</v>
      </c>
      <c r="B748" s="338" t="s">
        <v>3293</v>
      </c>
      <c r="C748" s="338"/>
      <c r="D748" s="77"/>
      <c r="E748" s="78"/>
      <c r="F748" s="438"/>
      <c r="G748" s="131">
        <v>524</v>
      </c>
      <c r="H748" s="81"/>
    </row>
    <row r="749" spans="1:8" ht="20.149999999999999" customHeight="1">
      <c r="A749" s="416"/>
      <c r="B749" s="339"/>
      <c r="C749" s="339"/>
      <c r="D749" s="77">
        <v>1</v>
      </c>
      <c r="E749" s="78" t="s">
        <v>3294</v>
      </c>
      <c r="F749" s="439"/>
      <c r="G749" s="80">
        <v>172</v>
      </c>
      <c r="H749" s="81">
        <v>32.824427480916029</v>
      </c>
    </row>
    <row r="750" spans="1:8" ht="20.149999999999999" customHeight="1">
      <c r="A750" s="416"/>
      <c r="B750" s="339"/>
      <c r="C750" s="339"/>
      <c r="D750" s="77">
        <v>2</v>
      </c>
      <c r="E750" s="78" t="s">
        <v>3295</v>
      </c>
      <c r="F750" s="439"/>
      <c r="G750" s="80">
        <v>17</v>
      </c>
      <c r="H750" s="81">
        <v>3.2442748091603053</v>
      </c>
    </row>
    <row r="751" spans="1:8" ht="20.149999999999999" customHeight="1">
      <c r="A751" s="416"/>
      <c r="B751" s="339"/>
      <c r="C751" s="339"/>
      <c r="D751" s="77">
        <v>3</v>
      </c>
      <c r="E751" s="78" t="s">
        <v>3296</v>
      </c>
      <c r="F751" s="439"/>
      <c r="G751" s="80">
        <v>122</v>
      </c>
      <c r="H751" s="81">
        <v>23.282442748091604</v>
      </c>
    </row>
    <row r="752" spans="1:8" ht="20.149999999999999" customHeight="1">
      <c r="A752" s="416"/>
      <c r="B752" s="339"/>
      <c r="C752" s="339"/>
      <c r="D752" s="77">
        <v>4</v>
      </c>
      <c r="E752" s="78" t="s">
        <v>3297</v>
      </c>
      <c r="F752" s="439"/>
      <c r="G752" s="80">
        <v>95</v>
      </c>
      <c r="H752" s="81">
        <v>18.12977099236641</v>
      </c>
    </row>
    <row r="753" spans="1:8" ht="20.149999999999999" customHeight="1">
      <c r="A753" s="416"/>
      <c r="B753" s="339"/>
      <c r="C753" s="339"/>
      <c r="D753" s="77">
        <v>5</v>
      </c>
      <c r="E753" s="78" t="s">
        <v>3298</v>
      </c>
      <c r="F753" s="439"/>
      <c r="G753" s="80"/>
      <c r="H753" s="81" t="s">
        <v>2040</v>
      </c>
    </row>
    <row r="754" spans="1:8" ht="20.149999999999999" customHeight="1">
      <c r="A754" s="416"/>
      <c r="B754" s="339"/>
      <c r="C754" s="339"/>
      <c r="D754" s="77">
        <v>6</v>
      </c>
      <c r="E754" s="78" t="s">
        <v>3299</v>
      </c>
      <c r="F754" s="439"/>
      <c r="G754" s="80">
        <v>6</v>
      </c>
      <c r="H754" s="81">
        <v>1.1450381679389312</v>
      </c>
    </row>
    <row r="755" spans="1:8" ht="20.149999999999999" customHeight="1">
      <c r="A755" s="416"/>
      <c r="B755" s="339"/>
      <c r="C755" s="339"/>
      <c r="D755" s="77">
        <v>7</v>
      </c>
      <c r="E755" s="78" t="s">
        <v>3300</v>
      </c>
      <c r="F755" s="439"/>
      <c r="G755" s="80">
        <v>2</v>
      </c>
      <c r="H755" s="81">
        <v>0.38167938931297707</v>
      </c>
    </row>
    <row r="756" spans="1:8" ht="20.149999999999999" customHeight="1">
      <c r="A756" s="416"/>
      <c r="B756" s="339"/>
      <c r="C756" s="339"/>
      <c r="D756" s="77">
        <v>8</v>
      </c>
      <c r="E756" s="78" t="s">
        <v>3301</v>
      </c>
      <c r="F756" s="439"/>
      <c r="G756" s="80">
        <v>110</v>
      </c>
      <c r="H756" s="81">
        <v>20.992366412213741</v>
      </c>
    </row>
    <row r="757" spans="1:8" ht="20.149999999999999" customHeight="1">
      <c r="A757" s="416"/>
      <c r="B757" s="339"/>
      <c r="C757" s="339"/>
      <c r="D757" s="77">
        <v>9</v>
      </c>
      <c r="E757" s="78" t="s">
        <v>326</v>
      </c>
      <c r="F757" s="439"/>
      <c r="G757" s="80"/>
      <c r="H757" s="81" t="s">
        <v>2040</v>
      </c>
    </row>
    <row r="758" spans="1:8" ht="20.149999999999999" customHeight="1">
      <c r="A758" s="416"/>
      <c r="B758" s="339"/>
      <c r="C758" s="339"/>
      <c r="D758" s="77">
        <v>10</v>
      </c>
      <c r="E758" s="78" t="s">
        <v>1539</v>
      </c>
      <c r="F758" s="439"/>
      <c r="G758" s="80"/>
      <c r="H758" s="81" t="s">
        <v>2040</v>
      </c>
    </row>
    <row r="759" spans="1:8" ht="20.149999999999999" customHeight="1">
      <c r="A759" s="82" t="s">
        <v>4100</v>
      </c>
      <c r="B759" s="78" t="s">
        <v>3302</v>
      </c>
      <c r="C759" s="78"/>
      <c r="D759" s="77"/>
      <c r="E759" s="78"/>
      <c r="F759" s="77"/>
      <c r="G759" s="131" t="s">
        <v>2040</v>
      </c>
      <c r="H759" s="81"/>
    </row>
    <row r="760" spans="1:8" ht="20.149999999999999" customHeight="1">
      <c r="A760" s="415" t="s">
        <v>4101</v>
      </c>
      <c r="B760" s="338" t="s">
        <v>3303</v>
      </c>
      <c r="C760" s="338"/>
      <c r="D760" s="77"/>
      <c r="E760" s="78"/>
      <c r="F760" s="438"/>
      <c r="G760" s="131">
        <v>524</v>
      </c>
      <c r="H760" s="81"/>
    </row>
    <row r="761" spans="1:8" ht="20.149999999999999" customHeight="1">
      <c r="A761" s="416"/>
      <c r="B761" s="339"/>
      <c r="C761" s="339"/>
      <c r="D761" s="77">
        <v>1</v>
      </c>
      <c r="E761" s="78" t="s">
        <v>3294</v>
      </c>
      <c r="F761" s="439"/>
      <c r="G761" s="80">
        <v>40</v>
      </c>
      <c r="H761" s="81">
        <v>7.6335877862595423</v>
      </c>
    </row>
    <row r="762" spans="1:8" ht="20.149999999999999" customHeight="1">
      <c r="A762" s="416"/>
      <c r="B762" s="339"/>
      <c r="C762" s="339"/>
      <c r="D762" s="77">
        <v>2</v>
      </c>
      <c r="E762" s="78" t="s">
        <v>3295</v>
      </c>
      <c r="F762" s="439"/>
      <c r="G762" s="80">
        <v>26</v>
      </c>
      <c r="H762" s="81">
        <v>4.9618320610687023</v>
      </c>
    </row>
    <row r="763" spans="1:8" ht="20.149999999999999" customHeight="1">
      <c r="A763" s="416"/>
      <c r="B763" s="339"/>
      <c r="C763" s="339"/>
      <c r="D763" s="77">
        <v>3</v>
      </c>
      <c r="E763" s="78" t="s">
        <v>3296</v>
      </c>
      <c r="F763" s="439"/>
      <c r="G763" s="80">
        <v>96</v>
      </c>
      <c r="H763" s="81">
        <v>18.320610687022899</v>
      </c>
    </row>
    <row r="764" spans="1:8" ht="20.149999999999999" customHeight="1">
      <c r="A764" s="416"/>
      <c r="B764" s="339"/>
      <c r="C764" s="339"/>
      <c r="D764" s="77">
        <v>4</v>
      </c>
      <c r="E764" s="78" t="s">
        <v>3297</v>
      </c>
      <c r="F764" s="439"/>
      <c r="G764" s="80">
        <v>106</v>
      </c>
      <c r="H764" s="81">
        <v>20.229007633587788</v>
      </c>
    </row>
    <row r="765" spans="1:8" ht="20.149999999999999" customHeight="1">
      <c r="A765" s="416"/>
      <c r="B765" s="339"/>
      <c r="C765" s="339"/>
      <c r="D765" s="77">
        <v>5</v>
      </c>
      <c r="E765" s="78" t="s">
        <v>3298</v>
      </c>
      <c r="F765" s="439"/>
      <c r="G765" s="80"/>
      <c r="H765" s="81" t="s">
        <v>2040</v>
      </c>
    </row>
    <row r="766" spans="1:8" ht="20.149999999999999" customHeight="1">
      <c r="A766" s="416"/>
      <c r="B766" s="339"/>
      <c r="C766" s="339"/>
      <c r="D766" s="77">
        <v>6</v>
      </c>
      <c r="E766" s="78" t="s">
        <v>3299</v>
      </c>
      <c r="F766" s="439"/>
      <c r="G766" s="80">
        <v>11</v>
      </c>
      <c r="H766" s="81">
        <v>2.0992366412213741</v>
      </c>
    </row>
    <row r="767" spans="1:8" ht="20.149999999999999" customHeight="1">
      <c r="A767" s="416"/>
      <c r="B767" s="339"/>
      <c r="C767" s="339"/>
      <c r="D767" s="77">
        <v>7</v>
      </c>
      <c r="E767" s="78" t="s">
        <v>3300</v>
      </c>
      <c r="F767" s="439"/>
      <c r="G767" s="80">
        <v>16</v>
      </c>
      <c r="H767" s="81">
        <v>3.0534351145038165</v>
      </c>
    </row>
    <row r="768" spans="1:8" ht="20.149999999999999" customHeight="1">
      <c r="A768" s="416"/>
      <c r="B768" s="339"/>
      <c r="C768" s="339"/>
      <c r="D768" s="77">
        <v>8</v>
      </c>
      <c r="E768" s="78" t="s">
        <v>3301</v>
      </c>
      <c r="F768" s="439"/>
      <c r="G768" s="80">
        <v>38</v>
      </c>
      <c r="H768" s="81">
        <v>7.2519083969465647</v>
      </c>
    </row>
    <row r="769" spans="1:8" ht="20.149999999999999" customHeight="1">
      <c r="A769" s="416"/>
      <c r="B769" s="339"/>
      <c r="C769" s="339"/>
      <c r="D769" s="77">
        <v>9</v>
      </c>
      <c r="E769" s="78" t="s">
        <v>326</v>
      </c>
      <c r="F769" s="439"/>
      <c r="G769" s="80"/>
      <c r="H769" s="81" t="s">
        <v>2040</v>
      </c>
    </row>
    <row r="770" spans="1:8" ht="20.149999999999999" customHeight="1">
      <c r="A770" s="417"/>
      <c r="B770" s="340"/>
      <c r="C770" s="340"/>
      <c r="D770" s="77">
        <v>10</v>
      </c>
      <c r="E770" s="78" t="s">
        <v>1539</v>
      </c>
      <c r="F770" s="440"/>
      <c r="G770" s="80">
        <v>191</v>
      </c>
      <c r="H770" s="81">
        <v>36.450381679389317</v>
      </c>
    </row>
    <row r="771" spans="1:8" ht="20.149999999999999" customHeight="1">
      <c r="A771" s="82" t="s">
        <v>4099</v>
      </c>
      <c r="B771" s="78" t="s">
        <v>3304</v>
      </c>
      <c r="C771" s="78"/>
      <c r="D771" s="77"/>
      <c r="E771" s="78"/>
      <c r="F771" s="77"/>
      <c r="G771" s="132" t="s">
        <v>2040</v>
      </c>
      <c r="H771" s="81"/>
    </row>
    <row r="772" spans="1:8" ht="20.149999999999999" customHeight="1">
      <c r="A772" s="415" t="s">
        <v>4128</v>
      </c>
      <c r="B772" s="338" t="s">
        <v>3305</v>
      </c>
      <c r="C772" s="338" t="s">
        <v>188</v>
      </c>
      <c r="D772" s="77"/>
      <c r="E772" s="78"/>
      <c r="F772" s="438"/>
      <c r="G772" s="131">
        <v>3691</v>
      </c>
      <c r="H772" s="81"/>
    </row>
    <row r="773" spans="1:8" ht="20.149999999999999" customHeight="1">
      <c r="A773" s="416"/>
      <c r="B773" s="339"/>
      <c r="C773" s="339"/>
      <c r="D773" s="77">
        <v>1</v>
      </c>
      <c r="E773" s="78" t="s">
        <v>1563</v>
      </c>
      <c r="F773" s="439"/>
      <c r="G773" s="80">
        <v>2204</v>
      </c>
      <c r="H773" s="81">
        <v>59.712814955296665</v>
      </c>
    </row>
    <row r="774" spans="1:8" ht="20.149999999999999" customHeight="1">
      <c r="A774" s="416"/>
      <c r="B774" s="339"/>
      <c r="C774" s="339"/>
      <c r="D774" s="77">
        <v>2</v>
      </c>
      <c r="E774" s="78" t="s">
        <v>748</v>
      </c>
      <c r="F774" s="439"/>
      <c r="G774" s="80">
        <v>838</v>
      </c>
      <c r="H774" s="81">
        <v>22.703874288810621</v>
      </c>
    </row>
    <row r="775" spans="1:8" ht="20.149999999999999" customHeight="1">
      <c r="A775" s="416"/>
      <c r="B775" s="339"/>
      <c r="C775" s="339"/>
      <c r="D775" s="77">
        <v>3</v>
      </c>
      <c r="E775" s="78" t="s">
        <v>1949</v>
      </c>
      <c r="F775" s="439"/>
      <c r="G775" s="80">
        <v>339</v>
      </c>
      <c r="H775" s="81">
        <v>9.1845028447575174</v>
      </c>
    </row>
    <row r="776" spans="1:8" ht="20.149999999999999" customHeight="1">
      <c r="A776" s="416"/>
      <c r="B776" s="339"/>
      <c r="C776" s="339"/>
      <c r="D776" s="77">
        <v>4</v>
      </c>
      <c r="E776" s="78" t="s">
        <v>747</v>
      </c>
      <c r="F776" s="439"/>
      <c r="G776" s="80">
        <v>245</v>
      </c>
      <c r="H776" s="81">
        <v>6.6377675426713632</v>
      </c>
    </row>
    <row r="777" spans="1:8" ht="20.149999999999999" customHeight="1">
      <c r="A777" s="417"/>
      <c r="B777" s="340"/>
      <c r="C777" s="340"/>
      <c r="D777" s="77">
        <v>5</v>
      </c>
      <c r="E777" s="78" t="s">
        <v>1564</v>
      </c>
      <c r="F777" s="440"/>
      <c r="G777" s="80">
        <v>65</v>
      </c>
      <c r="H777" s="81">
        <v>1.7610403684638307</v>
      </c>
    </row>
    <row r="778" spans="1:8" ht="20.149999999999999" customHeight="1">
      <c r="A778" s="415" t="s">
        <v>3306</v>
      </c>
      <c r="B778" s="338" t="s">
        <v>3307</v>
      </c>
      <c r="C778" s="338" t="s">
        <v>188</v>
      </c>
      <c r="D778" s="77"/>
      <c r="E778" s="78"/>
      <c r="F778" s="438"/>
      <c r="G778" s="131">
        <v>3691</v>
      </c>
      <c r="H778" s="81"/>
    </row>
    <row r="779" spans="1:8" ht="20.149999999999999" customHeight="1">
      <c r="A779" s="416"/>
      <c r="B779" s="339"/>
      <c r="C779" s="339"/>
      <c r="D779" s="77">
        <v>1</v>
      </c>
      <c r="E779" s="78" t="s">
        <v>1563</v>
      </c>
      <c r="F779" s="439"/>
      <c r="G779" s="80">
        <v>2169</v>
      </c>
      <c r="H779" s="81">
        <v>58.764562449200767</v>
      </c>
    </row>
    <row r="780" spans="1:8" ht="20.149999999999999" customHeight="1">
      <c r="A780" s="416"/>
      <c r="B780" s="339"/>
      <c r="C780" s="339"/>
      <c r="D780" s="77">
        <v>2</v>
      </c>
      <c r="E780" s="78" t="s">
        <v>748</v>
      </c>
      <c r="F780" s="439"/>
      <c r="G780" s="80">
        <v>824</v>
      </c>
      <c r="H780" s="81">
        <v>22.324573286372257</v>
      </c>
    </row>
    <row r="781" spans="1:8" ht="20.149999999999999" customHeight="1">
      <c r="A781" s="416"/>
      <c r="B781" s="339"/>
      <c r="C781" s="339"/>
      <c r="D781" s="77">
        <v>3</v>
      </c>
      <c r="E781" s="78" t="s">
        <v>1949</v>
      </c>
      <c r="F781" s="439"/>
      <c r="G781" s="80">
        <v>358</v>
      </c>
      <c r="H781" s="81">
        <v>9.6992684909238687</v>
      </c>
    </row>
    <row r="782" spans="1:8" ht="20.149999999999999" customHeight="1">
      <c r="A782" s="416"/>
      <c r="B782" s="339"/>
      <c r="C782" s="339"/>
      <c r="D782" s="77">
        <v>4</v>
      </c>
      <c r="E782" s="78" t="s">
        <v>747</v>
      </c>
      <c r="F782" s="439"/>
      <c r="G782" s="80">
        <v>232</v>
      </c>
      <c r="H782" s="81">
        <v>6.2855594689785965</v>
      </c>
    </row>
    <row r="783" spans="1:8" ht="20.149999999999999" customHeight="1">
      <c r="A783" s="417"/>
      <c r="B783" s="340"/>
      <c r="C783" s="340"/>
      <c r="D783" s="77">
        <v>5</v>
      </c>
      <c r="E783" s="78" t="s">
        <v>1564</v>
      </c>
      <c r="F783" s="440"/>
      <c r="G783" s="80">
        <v>108</v>
      </c>
      <c r="H783" s="81">
        <v>2.9260363045245192</v>
      </c>
    </row>
    <row r="784" spans="1:8" ht="20.149999999999999" customHeight="1">
      <c r="A784" s="415" t="s">
        <v>3308</v>
      </c>
      <c r="B784" s="338" t="s">
        <v>3309</v>
      </c>
      <c r="C784" s="338" t="s">
        <v>188</v>
      </c>
      <c r="D784" s="77"/>
      <c r="E784" s="78"/>
      <c r="F784" s="438"/>
      <c r="G784" s="131">
        <v>3691</v>
      </c>
      <c r="H784" s="81"/>
    </row>
    <row r="785" spans="1:12" ht="20.149999999999999" customHeight="1">
      <c r="A785" s="416"/>
      <c r="B785" s="339"/>
      <c r="C785" s="339"/>
      <c r="D785" s="77">
        <v>1</v>
      </c>
      <c r="E785" s="78" t="s">
        <v>1563</v>
      </c>
      <c r="F785" s="439"/>
      <c r="G785" s="80">
        <v>2047</v>
      </c>
      <c r="H785" s="81">
        <v>55.459225142237877</v>
      </c>
    </row>
    <row r="786" spans="1:12" ht="20.149999999999999" customHeight="1">
      <c r="A786" s="416"/>
      <c r="B786" s="339"/>
      <c r="C786" s="339"/>
      <c r="D786" s="77">
        <v>2</v>
      </c>
      <c r="E786" s="78" t="s">
        <v>748</v>
      </c>
      <c r="F786" s="439"/>
      <c r="G786" s="80">
        <v>803</v>
      </c>
      <c r="H786" s="81">
        <v>21.755621782714712</v>
      </c>
    </row>
    <row r="787" spans="1:12" ht="20.149999999999999" customHeight="1">
      <c r="A787" s="416"/>
      <c r="B787" s="339"/>
      <c r="C787" s="339"/>
      <c r="D787" s="77">
        <v>3</v>
      </c>
      <c r="E787" s="78" t="s">
        <v>1949</v>
      </c>
      <c r="F787" s="439"/>
      <c r="G787" s="80">
        <v>361</v>
      </c>
      <c r="H787" s="81">
        <v>9.780547277160661</v>
      </c>
    </row>
    <row r="788" spans="1:12" ht="20.149999999999999" customHeight="1">
      <c r="A788" s="416"/>
      <c r="B788" s="339"/>
      <c r="C788" s="339"/>
      <c r="D788" s="77">
        <v>4</v>
      </c>
      <c r="E788" s="78" t="s">
        <v>747</v>
      </c>
      <c r="F788" s="439"/>
      <c r="G788" s="80">
        <v>311</v>
      </c>
      <c r="H788" s="81">
        <v>8.4259008398807911</v>
      </c>
    </row>
    <row r="789" spans="1:12" ht="20.149999999999999" customHeight="1">
      <c r="A789" s="417"/>
      <c r="B789" s="340"/>
      <c r="C789" s="340"/>
      <c r="D789" s="77">
        <v>5</v>
      </c>
      <c r="E789" s="78" t="s">
        <v>1564</v>
      </c>
      <c r="F789" s="440"/>
      <c r="G789" s="80">
        <v>169</v>
      </c>
      <c r="H789" s="81">
        <v>4.5787049580059609</v>
      </c>
    </row>
    <row r="790" spans="1:12" ht="20.149999999999999" customHeight="1">
      <c r="A790" s="415" t="s">
        <v>3310</v>
      </c>
      <c r="B790" s="338" t="s">
        <v>3311</v>
      </c>
      <c r="C790" s="338" t="s">
        <v>188</v>
      </c>
      <c r="D790" s="77"/>
      <c r="E790" s="78"/>
      <c r="F790" s="438"/>
      <c r="G790" s="131">
        <v>3691</v>
      </c>
      <c r="H790" s="81"/>
    </row>
    <row r="791" spans="1:12" ht="20.149999999999999" customHeight="1">
      <c r="A791" s="416"/>
      <c r="B791" s="339"/>
      <c r="C791" s="339"/>
      <c r="D791" s="77">
        <v>1</v>
      </c>
      <c r="E791" s="78" t="s">
        <v>1563</v>
      </c>
      <c r="F791" s="439"/>
      <c r="G791" s="80">
        <v>1340</v>
      </c>
      <c r="H791" s="81">
        <v>36.304524519100518</v>
      </c>
    </row>
    <row r="792" spans="1:12" ht="20.149999999999999" customHeight="1">
      <c r="A792" s="416"/>
      <c r="B792" s="339"/>
      <c r="C792" s="339"/>
      <c r="D792" s="77">
        <v>2</v>
      </c>
      <c r="E792" s="78" t="s">
        <v>748</v>
      </c>
      <c r="F792" s="439"/>
      <c r="G792" s="80">
        <v>706</v>
      </c>
      <c r="H792" s="81">
        <v>19.127607694391763</v>
      </c>
    </row>
    <row r="793" spans="1:12" ht="20.149999999999999" customHeight="1">
      <c r="A793" s="416"/>
      <c r="B793" s="339"/>
      <c r="C793" s="339"/>
      <c r="D793" s="77">
        <v>3</v>
      </c>
      <c r="E793" s="78" t="s">
        <v>1949</v>
      </c>
      <c r="F793" s="439"/>
      <c r="G793" s="80">
        <v>598</v>
      </c>
      <c r="H793" s="81">
        <v>16.201571389867244</v>
      </c>
    </row>
    <row r="794" spans="1:12" ht="20.149999999999999" customHeight="1">
      <c r="A794" s="416"/>
      <c r="B794" s="339"/>
      <c r="C794" s="339"/>
      <c r="D794" s="77">
        <v>4</v>
      </c>
      <c r="E794" s="78" t="s">
        <v>747</v>
      </c>
      <c r="F794" s="439"/>
      <c r="G794" s="80">
        <v>579</v>
      </c>
      <c r="H794" s="81">
        <v>15.686805743700894</v>
      </c>
      <c r="I794" s="165"/>
      <c r="J794" s="165"/>
      <c r="K794" s="165"/>
      <c r="L794" s="170"/>
    </row>
    <row r="795" spans="1:12" ht="20.149999999999999" customHeight="1">
      <c r="A795" s="417"/>
      <c r="B795" s="340"/>
      <c r="C795" s="340"/>
      <c r="D795" s="77">
        <v>5</v>
      </c>
      <c r="E795" s="78" t="s">
        <v>1564</v>
      </c>
      <c r="F795" s="440"/>
      <c r="G795" s="80">
        <v>468</v>
      </c>
      <c r="H795" s="81">
        <v>12.679490652939581</v>
      </c>
      <c r="I795" s="165"/>
      <c r="J795" s="165"/>
      <c r="K795" s="165"/>
      <c r="L795" s="170"/>
    </row>
    <row r="796" spans="1:12" ht="20.149999999999999" customHeight="1">
      <c r="A796" s="415" t="s">
        <v>3608</v>
      </c>
      <c r="B796" s="338" t="s">
        <v>4129</v>
      </c>
      <c r="C796" s="338" t="s">
        <v>280</v>
      </c>
      <c r="D796" s="77"/>
      <c r="E796" s="78"/>
      <c r="F796" s="438"/>
      <c r="G796" s="131">
        <v>3691</v>
      </c>
      <c r="H796" s="81"/>
      <c r="I796" s="165"/>
      <c r="J796" s="165"/>
      <c r="K796" s="165"/>
      <c r="L796" s="170"/>
    </row>
    <row r="797" spans="1:12" ht="20.149999999999999" customHeight="1">
      <c r="A797" s="416"/>
      <c r="B797" s="339"/>
      <c r="C797" s="339"/>
      <c r="D797" s="77">
        <v>1</v>
      </c>
      <c r="E797" s="78" t="s">
        <v>3312</v>
      </c>
      <c r="F797" s="439"/>
      <c r="G797" s="80">
        <v>3279</v>
      </c>
      <c r="H797" s="81">
        <v>88.837713356813879</v>
      </c>
      <c r="I797" s="165"/>
      <c r="J797" s="165"/>
      <c r="K797" s="165"/>
      <c r="L797" s="170"/>
    </row>
    <row r="798" spans="1:12" ht="20.149999999999999" customHeight="1">
      <c r="A798" s="416"/>
      <c r="B798" s="339"/>
      <c r="C798" s="339"/>
      <c r="D798" s="77">
        <v>2</v>
      </c>
      <c r="E798" s="78" t="s">
        <v>3313</v>
      </c>
      <c r="F798" s="439"/>
      <c r="G798" s="80">
        <v>53</v>
      </c>
      <c r="H798" s="81">
        <v>1.4359252235166622</v>
      </c>
      <c r="I798" s="165"/>
      <c r="J798" s="165"/>
      <c r="K798" s="165"/>
      <c r="L798" s="170"/>
    </row>
    <row r="799" spans="1:12" ht="20.149999999999999" customHeight="1">
      <c r="A799" s="416"/>
      <c r="B799" s="339"/>
      <c r="C799" s="339"/>
      <c r="D799" s="77">
        <v>3</v>
      </c>
      <c r="E799" s="78" t="s">
        <v>3314</v>
      </c>
      <c r="F799" s="439"/>
      <c r="G799" s="80">
        <v>227</v>
      </c>
      <c r="H799" s="81">
        <v>6.1500948252506102</v>
      </c>
      <c r="I799" s="165"/>
      <c r="J799" s="165"/>
      <c r="K799" s="165"/>
      <c r="L799" s="170"/>
    </row>
    <row r="800" spans="1:12" ht="20.149999999999999" customHeight="1">
      <c r="A800" s="416"/>
      <c r="B800" s="339"/>
      <c r="C800" s="339"/>
      <c r="D800" s="77">
        <v>4</v>
      </c>
      <c r="E800" s="78" t="s">
        <v>3315</v>
      </c>
      <c r="F800" s="439"/>
      <c r="G800" s="80">
        <v>15</v>
      </c>
      <c r="H800" s="81">
        <v>0.40639393118396094</v>
      </c>
      <c r="I800" s="165"/>
      <c r="J800" s="165"/>
      <c r="K800" s="165"/>
      <c r="L800" s="170"/>
    </row>
    <row r="801" spans="1:13" ht="20.149999999999999" customHeight="1">
      <c r="A801" s="416"/>
      <c r="B801" s="339"/>
      <c r="C801" s="339"/>
      <c r="D801" s="77">
        <v>5</v>
      </c>
      <c r="E801" s="78" t="s">
        <v>3316</v>
      </c>
      <c r="F801" s="439"/>
      <c r="G801" s="80">
        <v>19</v>
      </c>
      <c r="H801" s="81">
        <v>0.51476564616635057</v>
      </c>
      <c r="I801" s="165"/>
      <c r="J801" s="165"/>
      <c r="K801" s="165"/>
      <c r="L801" s="170"/>
    </row>
    <row r="802" spans="1:13" ht="20.149999999999999" customHeight="1">
      <c r="A802" s="416"/>
      <c r="B802" s="339"/>
      <c r="C802" s="339"/>
      <c r="D802" s="77">
        <v>6</v>
      </c>
      <c r="E802" s="78" t="s">
        <v>3317</v>
      </c>
      <c r="F802" s="439"/>
      <c r="G802" s="80">
        <v>4</v>
      </c>
      <c r="H802" s="81">
        <v>0.10837171498238959</v>
      </c>
      <c r="I802" s="165"/>
      <c r="J802" s="165"/>
      <c r="K802" s="165"/>
      <c r="L802" s="170"/>
    </row>
    <row r="803" spans="1:13" ht="20.149999999999999" customHeight="1">
      <c r="A803" s="416"/>
      <c r="B803" s="339"/>
      <c r="C803" s="339"/>
      <c r="D803" s="77">
        <v>7</v>
      </c>
      <c r="E803" s="78" t="s">
        <v>3318</v>
      </c>
      <c r="F803" s="439"/>
      <c r="G803" s="80">
        <v>15</v>
      </c>
      <c r="H803" s="81">
        <v>0.40639393118396094</v>
      </c>
      <c r="I803" s="165"/>
      <c r="J803" s="165"/>
      <c r="K803" s="165"/>
      <c r="L803" s="170"/>
    </row>
    <row r="804" spans="1:13" ht="20.149999999999999" customHeight="1">
      <c r="A804" s="416"/>
      <c r="B804" s="339"/>
      <c r="C804" s="339"/>
      <c r="D804" s="77">
        <v>8</v>
      </c>
      <c r="E804" s="78" t="s">
        <v>3319</v>
      </c>
      <c r="F804" s="439"/>
      <c r="G804" s="80">
        <v>70</v>
      </c>
      <c r="H804" s="81">
        <v>1.8965050121918181</v>
      </c>
      <c r="I804" s="165"/>
      <c r="J804" s="165"/>
      <c r="K804" s="165"/>
      <c r="L804" s="170"/>
    </row>
    <row r="805" spans="1:13" ht="20.149999999999999" customHeight="1">
      <c r="A805" s="416"/>
      <c r="B805" s="339"/>
      <c r="C805" s="339"/>
      <c r="D805" s="77">
        <v>9</v>
      </c>
      <c r="E805" s="78" t="s">
        <v>326</v>
      </c>
      <c r="F805" s="439"/>
      <c r="G805" s="80">
        <v>9</v>
      </c>
      <c r="H805" s="81">
        <v>0.24383635871037659</v>
      </c>
      <c r="I805" s="165"/>
      <c r="J805" s="165"/>
      <c r="K805" s="165"/>
      <c r="L805" s="170"/>
    </row>
    <row r="806" spans="1:13" ht="20.149999999999999" customHeight="1">
      <c r="A806" s="82" t="s">
        <v>3592</v>
      </c>
      <c r="B806" s="78" t="s">
        <v>4130</v>
      </c>
      <c r="C806" s="78" t="s">
        <v>3609</v>
      </c>
      <c r="D806" s="77"/>
      <c r="E806" s="78"/>
      <c r="F806" s="77"/>
      <c r="G806" s="131">
        <v>1</v>
      </c>
      <c r="H806" s="81"/>
      <c r="I806" s="165"/>
      <c r="J806" s="165"/>
      <c r="K806" s="165"/>
    </row>
    <row r="807" spans="1:13" ht="20.149999999999999" customHeight="1">
      <c r="A807" s="415" t="s">
        <v>4492</v>
      </c>
      <c r="B807" s="338" t="s">
        <v>4131</v>
      </c>
      <c r="C807" s="338" t="s">
        <v>280</v>
      </c>
      <c r="D807" s="77"/>
      <c r="E807" s="78"/>
      <c r="F807" s="438"/>
      <c r="G807" s="131">
        <v>3335</v>
      </c>
      <c r="H807" s="81"/>
    </row>
    <row r="808" spans="1:13" ht="20.149999999999999" customHeight="1">
      <c r="A808" s="416"/>
      <c r="B808" s="339"/>
      <c r="C808" s="339"/>
      <c r="D808" s="77">
        <v>1</v>
      </c>
      <c r="E808" s="78" t="s">
        <v>3312</v>
      </c>
      <c r="F808" s="439"/>
      <c r="G808" s="80">
        <v>284</v>
      </c>
      <c r="H808" s="81">
        <v>8.515742128935532</v>
      </c>
      <c r="I808" s="165"/>
      <c r="J808" s="165"/>
      <c r="K808" s="165"/>
      <c r="L808" s="165"/>
      <c r="M808" s="170"/>
    </row>
    <row r="809" spans="1:13" ht="20.149999999999999" customHeight="1">
      <c r="A809" s="416"/>
      <c r="B809" s="339"/>
      <c r="C809" s="339"/>
      <c r="D809" s="77">
        <v>2</v>
      </c>
      <c r="E809" s="78" t="s">
        <v>3313</v>
      </c>
      <c r="F809" s="439"/>
      <c r="G809" s="80">
        <v>328</v>
      </c>
      <c r="H809" s="81">
        <v>9.8350824587706143</v>
      </c>
      <c r="I809" s="165"/>
      <c r="J809" s="165"/>
      <c r="K809" s="165"/>
      <c r="L809" s="165"/>
      <c r="M809" s="170"/>
    </row>
    <row r="810" spans="1:13" ht="20.149999999999999" customHeight="1">
      <c r="A810" s="416"/>
      <c r="B810" s="339"/>
      <c r="C810" s="339"/>
      <c r="D810" s="77">
        <v>3</v>
      </c>
      <c r="E810" s="78" t="s">
        <v>3314</v>
      </c>
      <c r="F810" s="439"/>
      <c r="G810" s="80">
        <v>1860</v>
      </c>
      <c r="H810" s="81">
        <v>55.772113943028486</v>
      </c>
      <c r="I810" s="165"/>
      <c r="J810" s="165"/>
      <c r="K810" s="165"/>
      <c r="L810" s="165"/>
      <c r="M810" s="170"/>
    </row>
    <row r="811" spans="1:13" ht="20.149999999999999" customHeight="1">
      <c r="A811" s="416"/>
      <c r="B811" s="339"/>
      <c r="C811" s="339"/>
      <c r="D811" s="77">
        <v>4</v>
      </c>
      <c r="E811" s="78" t="s">
        <v>3315</v>
      </c>
      <c r="F811" s="439"/>
      <c r="G811" s="80">
        <v>142</v>
      </c>
      <c r="H811" s="81">
        <v>4.257871064467766</v>
      </c>
      <c r="I811" s="165"/>
      <c r="J811" s="165"/>
      <c r="K811" s="165"/>
      <c r="L811" s="165"/>
      <c r="M811" s="170"/>
    </row>
    <row r="812" spans="1:13" ht="20.149999999999999" customHeight="1">
      <c r="A812" s="416"/>
      <c r="B812" s="339"/>
      <c r="C812" s="339"/>
      <c r="D812" s="77">
        <v>5</v>
      </c>
      <c r="E812" s="78" t="s">
        <v>3316</v>
      </c>
      <c r="F812" s="439"/>
      <c r="G812" s="80">
        <v>111</v>
      </c>
      <c r="H812" s="81">
        <v>3.3283358320839582</v>
      </c>
      <c r="I812" s="165"/>
      <c r="J812" s="165"/>
      <c r="K812" s="165"/>
      <c r="L812" s="165"/>
      <c r="M812" s="170"/>
    </row>
    <row r="813" spans="1:13" ht="20.149999999999999" customHeight="1">
      <c r="A813" s="416"/>
      <c r="B813" s="339"/>
      <c r="C813" s="339"/>
      <c r="D813" s="77">
        <v>6</v>
      </c>
      <c r="E813" s="78" t="s">
        <v>3317</v>
      </c>
      <c r="F813" s="439"/>
      <c r="G813" s="80">
        <v>26</v>
      </c>
      <c r="H813" s="81">
        <v>0.77961019490254868</v>
      </c>
      <c r="I813" s="165"/>
      <c r="J813" s="165"/>
      <c r="K813" s="165"/>
      <c r="L813" s="165"/>
      <c r="M813" s="170"/>
    </row>
    <row r="814" spans="1:13" ht="20.149999999999999" customHeight="1">
      <c r="A814" s="416"/>
      <c r="B814" s="339"/>
      <c r="C814" s="339"/>
      <c r="D814" s="77">
        <v>7</v>
      </c>
      <c r="E814" s="78" t="s">
        <v>3318</v>
      </c>
      <c r="F814" s="439"/>
      <c r="G814" s="80">
        <v>372</v>
      </c>
      <c r="H814" s="81">
        <v>11.154422788605697</v>
      </c>
      <c r="I814" s="165"/>
      <c r="J814" s="165"/>
      <c r="K814" s="165"/>
      <c r="L814" s="165"/>
      <c r="M814" s="170"/>
    </row>
    <row r="815" spans="1:13" ht="20.149999999999999" customHeight="1">
      <c r="A815" s="416"/>
      <c r="B815" s="339"/>
      <c r="C815" s="339"/>
      <c r="D815" s="77">
        <v>8</v>
      </c>
      <c r="E815" s="78" t="s">
        <v>3319</v>
      </c>
      <c r="F815" s="439"/>
      <c r="G815" s="80">
        <v>207</v>
      </c>
      <c r="H815" s="81">
        <v>6.2068965517241379</v>
      </c>
      <c r="I815" s="165"/>
      <c r="J815" s="165"/>
      <c r="K815" s="165"/>
      <c r="L815" s="165"/>
      <c r="M815" s="170"/>
    </row>
    <row r="816" spans="1:13" ht="20.149999999999999" customHeight="1">
      <c r="A816" s="416"/>
      <c r="B816" s="339"/>
      <c r="C816" s="339"/>
      <c r="D816" s="77">
        <v>9</v>
      </c>
      <c r="E816" s="78" t="s">
        <v>326</v>
      </c>
      <c r="F816" s="439"/>
      <c r="G816" s="80">
        <v>5</v>
      </c>
      <c r="H816" s="81">
        <v>0.14992503748125938</v>
      </c>
      <c r="I816" s="165"/>
      <c r="J816" s="165"/>
      <c r="K816" s="165"/>
      <c r="L816" s="165"/>
      <c r="M816" s="170"/>
    </row>
    <row r="817" spans="1:13" ht="20.149999999999999" customHeight="1">
      <c r="A817" s="82" t="s">
        <v>3593</v>
      </c>
      <c r="B817" s="78" t="s">
        <v>4132</v>
      </c>
      <c r="C817" s="78" t="s">
        <v>3610</v>
      </c>
      <c r="D817" s="77"/>
      <c r="E817" s="78"/>
      <c r="F817" s="77"/>
      <c r="G817" s="131">
        <v>5</v>
      </c>
      <c r="H817" s="81"/>
      <c r="I817" s="165"/>
      <c r="J817" s="165"/>
      <c r="K817" s="165"/>
      <c r="L817" s="165"/>
      <c r="M817" s="170"/>
    </row>
    <row r="818" spans="1:13" ht="20.149999999999999" customHeight="1">
      <c r="A818" s="82" t="s">
        <v>3611</v>
      </c>
      <c r="B818" s="78" t="s">
        <v>3320</v>
      </c>
      <c r="C818" s="78" t="s">
        <v>188</v>
      </c>
      <c r="D818" s="77"/>
      <c r="E818" s="78"/>
      <c r="F818" s="77"/>
      <c r="G818" s="131">
        <v>3691</v>
      </c>
      <c r="H818" s="81"/>
      <c r="I818" s="165"/>
      <c r="J818" s="165"/>
      <c r="K818" s="165"/>
      <c r="L818" s="165"/>
      <c r="M818" s="170"/>
    </row>
    <row r="819" spans="1:13" ht="20.149999999999999" customHeight="1">
      <c r="A819" s="82" t="s">
        <v>3321</v>
      </c>
      <c r="B819" s="78" t="s">
        <v>3322</v>
      </c>
      <c r="C819" s="78" t="s">
        <v>3612</v>
      </c>
      <c r="D819" s="77"/>
      <c r="E819" s="78"/>
      <c r="F819" s="77"/>
      <c r="G819" s="80">
        <v>2010</v>
      </c>
      <c r="H819" s="81">
        <v>54.456786778650766</v>
      </c>
      <c r="I819" s="165"/>
      <c r="J819" s="165"/>
      <c r="K819" s="165"/>
      <c r="L819" s="165"/>
      <c r="M819" s="170"/>
    </row>
    <row r="820" spans="1:13" ht="20.149999999999999" customHeight="1">
      <c r="A820" s="82" t="s">
        <v>3323</v>
      </c>
      <c r="B820" s="78" t="s">
        <v>3324</v>
      </c>
      <c r="C820" s="78" t="s">
        <v>3612</v>
      </c>
      <c r="D820" s="77"/>
      <c r="E820" s="78"/>
      <c r="F820" s="77"/>
      <c r="G820" s="80">
        <v>2010</v>
      </c>
      <c r="H820" s="81">
        <v>54.456786778650766</v>
      </c>
      <c r="I820" s="165"/>
      <c r="J820" s="165"/>
      <c r="K820" s="165"/>
      <c r="L820" s="165"/>
      <c r="M820" s="170"/>
    </row>
    <row r="821" spans="1:13" ht="20.149999999999999" customHeight="1">
      <c r="A821" s="82" t="s">
        <v>3325</v>
      </c>
      <c r="B821" s="78" t="s">
        <v>3326</v>
      </c>
      <c r="C821" s="78" t="s">
        <v>188</v>
      </c>
      <c r="D821" s="77"/>
      <c r="E821" s="78"/>
      <c r="F821" s="77"/>
      <c r="G821" s="131">
        <v>3691</v>
      </c>
      <c r="H821" s="81"/>
    </row>
    <row r="822" spans="1:13" ht="20.149999999999999" customHeight="1">
      <c r="A822" s="415" t="s">
        <v>3613</v>
      </c>
      <c r="B822" s="338" t="s">
        <v>3327</v>
      </c>
      <c r="C822" s="338" t="s">
        <v>280</v>
      </c>
      <c r="D822" s="77"/>
      <c r="E822" s="78"/>
      <c r="F822" s="438"/>
      <c r="G822" s="131">
        <v>3691</v>
      </c>
      <c r="H822" s="81"/>
    </row>
    <row r="823" spans="1:13" ht="20.149999999999999" customHeight="1">
      <c r="A823" s="416"/>
      <c r="B823" s="339"/>
      <c r="C823" s="339"/>
      <c r="D823" s="77">
        <v>1</v>
      </c>
      <c r="E823" s="78" t="s">
        <v>3328</v>
      </c>
      <c r="F823" s="439"/>
      <c r="G823" s="80">
        <v>1266</v>
      </c>
      <c r="H823" s="81">
        <v>34.299647791926304</v>
      </c>
    </row>
    <row r="824" spans="1:13" ht="20.149999999999999" customHeight="1">
      <c r="A824" s="417"/>
      <c r="B824" s="340"/>
      <c r="C824" s="340"/>
      <c r="D824" s="77">
        <v>2</v>
      </c>
      <c r="E824" s="78" t="s">
        <v>3329</v>
      </c>
      <c r="F824" s="440"/>
      <c r="G824" s="80">
        <v>2425</v>
      </c>
      <c r="H824" s="81">
        <v>65.700352208073696</v>
      </c>
    </row>
    <row r="825" spans="1:13" ht="20.149999999999999" customHeight="1">
      <c r="A825" s="415" t="s">
        <v>3330</v>
      </c>
      <c r="B825" s="338" t="s">
        <v>3614</v>
      </c>
      <c r="C825" s="338" t="s">
        <v>3615</v>
      </c>
      <c r="D825" s="77"/>
      <c r="E825" s="78"/>
      <c r="F825" s="438"/>
      <c r="G825" s="131">
        <v>1266</v>
      </c>
      <c r="H825" s="81"/>
    </row>
    <row r="826" spans="1:13" ht="20.149999999999999" customHeight="1">
      <c r="A826" s="416"/>
      <c r="B826" s="339"/>
      <c r="C826" s="339"/>
      <c r="D826" s="77">
        <v>1</v>
      </c>
      <c r="E826" s="78" t="s">
        <v>3331</v>
      </c>
      <c r="F826" s="439"/>
      <c r="G826" s="80">
        <v>10</v>
      </c>
      <c r="H826" s="81">
        <v>0.78988941548183245</v>
      </c>
    </row>
    <row r="827" spans="1:13" ht="20.149999999999999" customHeight="1">
      <c r="A827" s="416"/>
      <c r="B827" s="339"/>
      <c r="C827" s="339"/>
      <c r="D827" s="77">
        <v>2</v>
      </c>
      <c r="E827" s="78" t="s">
        <v>3332</v>
      </c>
      <c r="F827" s="439"/>
      <c r="G827" s="80">
        <v>192</v>
      </c>
      <c r="H827" s="81">
        <v>15.165876777251185</v>
      </c>
    </row>
    <row r="828" spans="1:13" ht="20.149999999999999" customHeight="1">
      <c r="A828" s="416"/>
      <c r="B828" s="339"/>
      <c r="C828" s="339"/>
      <c r="D828" s="77">
        <v>3</v>
      </c>
      <c r="E828" s="78" t="s">
        <v>3333</v>
      </c>
      <c r="F828" s="439"/>
      <c r="G828" s="80">
        <v>689</v>
      </c>
      <c r="H828" s="81">
        <v>54.423380726698269</v>
      </c>
    </row>
    <row r="829" spans="1:13" ht="20.149999999999999" customHeight="1">
      <c r="A829" s="417"/>
      <c r="B829" s="340"/>
      <c r="C829" s="340"/>
      <c r="D829" s="77">
        <v>4</v>
      </c>
      <c r="E829" s="78" t="s">
        <v>3334</v>
      </c>
      <c r="F829" s="440"/>
      <c r="G829" s="80">
        <v>375</v>
      </c>
      <c r="H829" s="81">
        <v>29.620853080568722</v>
      </c>
    </row>
    <row r="830" spans="1:13" ht="20.149999999999999" customHeight="1">
      <c r="A830" s="415" t="s">
        <v>3335</v>
      </c>
      <c r="B830" s="338" t="s">
        <v>3336</v>
      </c>
      <c r="C830" s="338" t="s">
        <v>280</v>
      </c>
      <c r="D830" s="77"/>
      <c r="E830" s="78"/>
      <c r="F830" s="438"/>
      <c r="G830" s="131">
        <v>3691</v>
      </c>
      <c r="H830" s="81"/>
    </row>
    <row r="831" spans="1:13" ht="20.149999999999999" customHeight="1">
      <c r="A831" s="416"/>
      <c r="B831" s="339"/>
      <c r="C831" s="339"/>
      <c r="D831" s="77">
        <v>1</v>
      </c>
      <c r="E831" s="78" t="s">
        <v>3337</v>
      </c>
      <c r="F831" s="439"/>
      <c r="G831" s="80">
        <v>1873</v>
      </c>
      <c r="H831" s="81">
        <v>50.745055540503927</v>
      </c>
    </row>
    <row r="832" spans="1:13" ht="20.149999999999999" customHeight="1">
      <c r="A832" s="417"/>
      <c r="B832" s="340"/>
      <c r="C832" s="340"/>
      <c r="D832" s="77">
        <v>2</v>
      </c>
      <c r="E832" s="78" t="s">
        <v>3338</v>
      </c>
      <c r="F832" s="440"/>
      <c r="G832" s="80">
        <v>1818</v>
      </c>
      <c r="H832" s="81">
        <v>49.254944459496066</v>
      </c>
    </row>
    <row r="833" spans="1:8" ht="20.149999999999999" customHeight="1">
      <c r="A833" s="415" t="s">
        <v>3339</v>
      </c>
      <c r="B833" s="338" t="s">
        <v>3340</v>
      </c>
      <c r="C833" s="338" t="s">
        <v>3616</v>
      </c>
      <c r="D833" s="77"/>
      <c r="E833" s="78"/>
      <c r="F833" s="438"/>
      <c r="G833" s="131">
        <v>1873</v>
      </c>
      <c r="H833" s="81"/>
    </row>
    <row r="834" spans="1:8" ht="20.149999999999999" customHeight="1">
      <c r="A834" s="416"/>
      <c r="B834" s="339"/>
      <c r="C834" s="339"/>
      <c r="D834" s="77">
        <v>1</v>
      </c>
      <c r="E834" s="78" t="s">
        <v>3341</v>
      </c>
      <c r="F834" s="439"/>
      <c r="G834" s="80">
        <v>242</v>
      </c>
      <c r="H834" s="81">
        <v>12.920448478376937</v>
      </c>
    </row>
    <row r="835" spans="1:8" ht="20.149999999999999" customHeight="1">
      <c r="A835" s="416"/>
      <c r="B835" s="339"/>
      <c r="C835" s="339"/>
      <c r="D835" s="77">
        <v>2</v>
      </c>
      <c r="E835" s="78" t="s">
        <v>3342</v>
      </c>
      <c r="F835" s="439"/>
      <c r="G835" s="80">
        <v>526</v>
      </c>
      <c r="H835" s="81">
        <v>28.083288841430861</v>
      </c>
    </row>
    <row r="836" spans="1:8" ht="20.149999999999999" customHeight="1">
      <c r="A836" s="416"/>
      <c r="B836" s="339"/>
      <c r="C836" s="339"/>
      <c r="D836" s="77">
        <v>3</v>
      </c>
      <c r="E836" s="78" t="s">
        <v>3343</v>
      </c>
      <c r="F836" s="439"/>
      <c r="G836" s="80">
        <v>798</v>
      </c>
      <c r="H836" s="81">
        <v>42.605445808862783</v>
      </c>
    </row>
    <row r="837" spans="1:8" ht="20.149999999999999" customHeight="1">
      <c r="A837" s="416"/>
      <c r="B837" s="339"/>
      <c r="C837" s="339"/>
      <c r="D837" s="77">
        <v>4</v>
      </c>
      <c r="E837" s="78" t="s">
        <v>3344</v>
      </c>
      <c r="F837" s="439"/>
      <c r="G837" s="80">
        <v>215</v>
      </c>
      <c r="H837" s="81">
        <v>11.478910838227442</v>
      </c>
    </row>
    <row r="838" spans="1:8" ht="20.149999999999999" customHeight="1">
      <c r="A838" s="417"/>
      <c r="B838" s="340"/>
      <c r="C838" s="340"/>
      <c r="D838" s="77">
        <v>5</v>
      </c>
      <c r="E838" s="78" t="s">
        <v>3116</v>
      </c>
      <c r="F838" s="440"/>
      <c r="G838" s="80">
        <v>92</v>
      </c>
      <c r="H838" s="81">
        <v>4.9119060331019755</v>
      </c>
    </row>
    <row r="839" spans="1:8" ht="20.149999999999999" customHeight="1">
      <c r="A839" s="415" t="s">
        <v>4112</v>
      </c>
      <c r="B839" s="338" t="s">
        <v>3345</v>
      </c>
      <c r="C839" s="338" t="s">
        <v>188</v>
      </c>
      <c r="D839" s="77"/>
      <c r="E839" s="78"/>
      <c r="F839" s="438"/>
      <c r="G839" s="131">
        <v>3691</v>
      </c>
      <c r="H839" s="81"/>
    </row>
    <row r="840" spans="1:8" ht="20.149999999999999" customHeight="1">
      <c r="A840" s="416"/>
      <c r="B840" s="339"/>
      <c r="C840" s="339"/>
      <c r="D840" s="77">
        <v>1</v>
      </c>
      <c r="E840" s="78" t="s">
        <v>4507</v>
      </c>
      <c r="F840" s="439"/>
      <c r="G840" s="80">
        <v>1141</v>
      </c>
      <c r="H840" s="81">
        <v>30.913031698726634</v>
      </c>
    </row>
    <row r="841" spans="1:8" ht="20.149999999999999" customHeight="1">
      <c r="A841" s="416"/>
      <c r="B841" s="339"/>
      <c r="C841" s="339"/>
      <c r="D841" s="77">
        <v>2</v>
      </c>
      <c r="E841" s="78" t="s">
        <v>4113</v>
      </c>
      <c r="F841" s="439"/>
      <c r="G841" s="80">
        <v>1350</v>
      </c>
      <c r="H841" s="81">
        <v>36.575453806556489</v>
      </c>
    </row>
    <row r="842" spans="1:8" ht="20.149999999999999" customHeight="1">
      <c r="A842" s="416"/>
      <c r="B842" s="339"/>
      <c r="C842" s="339"/>
      <c r="D842" s="77">
        <v>3</v>
      </c>
      <c r="E842" s="78" t="s">
        <v>482</v>
      </c>
      <c r="F842" s="439"/>
      <c r="G842" s="80">
        <v>816</v>
      </c>
      <c r="H842" s="81">
        <v>22.107829856407481</v>
      </c>
    </row>
    <row r="843" spans="1:8" ht="20.149999999999999" customHeight="1">
      <c r="A843" s="416"/>
      <c r="B843" s="339"/>
      <c r="C843" s="339"/>
      <c r="D843" s="77">
        <v>4</v>
      </c>
      <c r="E843" s="78" t="s">
        <v>4114</v>
      </c>
      <c r="F843" s="439"/>
      <c r="G843" s="80">
        <v>286</v>
      </c>
      <c r="H843" s="81">
        <v>7.748577621240857</v>
      </c>
    </row>
    <row r="844" spans="1:8" ht="20.149999999999999" customHeight="1">
      <c r="A844" s="417"/>
      <c r="B844" s="340"/>
      <c r="C844" s="340"/>
      <c r="D844" s="77">
        <v>5</v>
      </c>
      <c r="E844" s="78" t="s">
        <v>3346</v>
      </c>
      <c r="F844" s="440"/>
      <c r="G844" s="80">
        <v>98</v>
      </c>
      <c r="H844" s="81">
        <v>2.6551070170685453</v>
      </c>
    </row>
    <row r="845" spans="1:8" ht="20.149999999999999" customHeight="1">
      <c r="A845" s="415" t="s">
        <v>3347</v>
      </c>
      <c r="B845" s="338" t="s">
        <v>3348</v>
      </c>
      <c r="C845" s="338" t="s">
        <v>188</v>
      </c>
      <c r="D845" s="77"/>
      <c r="E845" s="78"/>
      <c r="F845" s="438"/>
      <c r="G845" s="131">
        <v>3691</v>
      </c>
      <c r="H845" s="81"/>
    </row>
    <row r="846" spans="1:8" ht="20.149999999999999" customHeight="1">
      <c r="A846" s="416"/>
      <c r="B846" s="339"/>
      <c r="C846" s="339"/>
      <c r="D846" s="77">
        <v>1</v>
      </c>
      <c r="E846" s="78" t="s">
        <v>3349</v>
      </c>
      <c r="F846" s="439"/>
      <c r="G846" s="80">
        <v>737</v>
      </c>
      <c r="H846" s="81">
        <v>19.967488485505282</v>
      </c>
    </row>
    <row r="847" spans="1:8" ht="20.149999999999999" customHeight="1">
      <c r="A847" s="416"/>
      <c r="B847" s="339"/>
      <c r="C847" s="339"/>
      <c r="D847" s="77">
        <v>2</v>
      </c>
      <c r="E847" s="78" t="s">
        <v>3350</v>
      </c>
      <c r="F847" s="439"/>
      <c r="G847" s="80">
        <v>2079</v>
      </c>
      <c r="H847" s="81">
        <v>56.326198862096987</v>
      </c>
    </row>
    <row r="848" spans="1:8" ht="20.149999999999999" customHeight="1">
      <c r="A848" s="416"/>
      <c r="B848" s="339"/>
      <c r="C848" s="339"/>
      <c r="D848" s="77">
        <v>3</v>
      </c>
      <c r="E848" s="78" t="s">
        <v>1417</v>
      </c>
      <c r="F848" s="439"/>
      <c r="G848" s="80">
        <v>740</v>
      </c>
      <c r="H848" s="81">
        <v>20.048767271742072</v>
      </c>
    </row>
    <row r="849" spans="1:8" ht="20.149999999999999" customHeight="1">
      <c r="A849" s="416"/>
      <c r="B849" s="339"/>
      <c r="C849" s="339"/>
      <c r="D849" s="77">
        <v>4</v>
      </c>
      <c r="E849" s="78" t="s">
        <v>3351</v>
      </c>
      <c r="F849" s="439"/>
      <c r="G849" s="80">
        <v>133</v>
      </c>
      <c r="H849" s="81">
        <v>3.6033595231644537</v>
      </c>
    </row>
    <row r="850" spans="1:8" ht="20.149999999999999" customHeight="1">
      <c r="A850" s="417"/>
      <c r="B850" s="340"/>
      <c r="C850" s="340"/>
      <c r="D850" s="77">
        <v>5</v>
      </c>
      <c r="E850" s="78" t="s">
        <v>3352</v>
      </c>
      <c r="F850" s="440"/>
      <c r="G850" s="80">
        <v>2</v>
      </c>
      <c r="H850" s="81">
        <v>5.4185857491194797E-2</v>
      </c>
    </row>
    <row r="851" spans="1:8" ht="20.149999999999999" customHeight="1">
      <c r="A851" s="415" t="s">
        <v>3353</v>
      </c>
      <c r="B851" s="338" t="s">
        <v>3354</v>
      </c>
      <c r="C851" s="338" t="s">
        <v>280</v>
      </c>
      <c r="D851" s="77"/>
      <c r="E851" s="78"/>
      <c r="F851" s="438"/>
      <c r="G851" s="131">
        <v>3691</v>
      </c>
      <c r="H851" s="81"/>
    </row>
    <row r="852" spans="1:8" ht="20.149999999999999" customHeight="1">
      <c r="A852" s="416"/>
      <c r="B852" s="339"/>
      <c r="C852" s="339"/>
      <c r="D852" s="77">
        <v>1</v>
      </c>
      <c r="E852" s="78" t="s">
        <v>463</v>
      </c>
      <c r="F852" s="439"/>
      <c r="G852" s="80">
        <v>73</v>
      </c>
      <c r="H852" s="81">
        <v>1.97778379842861</v>
      </c>
    </row>
    <row r="853" spans="1:8" ht="20.149999999999999" customHeight="1">
      <c r="A853" s="417"/>
      <c r="B853" s="340"/>
      <c r="C853" s="340"/>
      <c r="D853" s="77">
        <v>2</v>
      </c>
      <c r="E853" s="78" t="s">
        <v>464</v>
      </c>
      <c r="F853" s="440"/>
      <c r="G853" s="80">
        <v>3618</v>
      </c>
      <c r="H853" s="81">
        <v>98.022216201571382</v>
      </c>
    </row>
    <row r="854" spans="1:8" ht="20.149999999999999" customHeight="1">
      <c r="A854" s="415" t="s">
        <v>3355</v>
      </c>
      <c r="B854" s="338" t="s">
        <v>3356</v>
      </c>
      <c r="C854" s="338" t="s">
        <v>280</v>
      </c>
      <c r="D854" s="77"/>
      <c r="E854" s="78"/>
      <c r="F854" s="438"/>
      <c r="G854" s="131">
        <v>3691</v>
      </c>
      <c r="H854" s="81"/>
    </row>
    <row r="855" spans="1:8" ht="20.149999999999999" customHeight="1">
      <c r="A855" s="416"/>
      <c r="B855" s="339"/>
      <c r="C855" s="339"/>
      <c r="D855" s="77">
        <v>1</v>
      </c>
      <c r="E855" s="78" t="s">
        <v>463</v>
      </c>
      <c r="F855" s="439"/>
      <c r="G855" s="80">
        <v>83</v>
      </c>
      <c r="H855" s="81">
        <v>2.2487130858845843</v>
      </c>
    </row>
    <row r="856" spans="1:8" ht="20.149999999999999" customHeight="1">
      <c r="A856" s="417"/>
      <c r="B856" s="340"/>
      <c r="C856" s="340"/>
      <c r="D856" s="77">
        <v>2</v>
      </c>
      <c r="E856" s="78" t="s">
        <v>464</v>
      </c>
      <c r="F856" s="440"/>
      <c r="G856" s="80">
        <v>3608</v>
      </c>
      <c r="H856" s="81">
        <v>97.751286914115425</v>
      </c>
    </row>
    <row r="857" spans="1:8" ht="20.149999999999999" customHeight="1">
      <c r="A857" s="415" t="s">
        <v>3357</v>
      </c>
      <c r="B857" s="338" t="s">
        <v>3358</v>
      </c>
      <c r="C857" s="338" t="s">
        <v>280</v>
      </c>
      <c r="D857" s="77"/>
      <c r="E857" s="78"/>
      <c r="F857" s="438"/>
      <c r="G857" s="131">
        <v>3691</v>
      </c>
      <c r="H857" s="81"/>
    </row>
    <row r="858" spans="1:8" ht="20.149999999999999" customHeight="1">
      <c r="A858" s="416"/>
      <c r="B858" s="339"/>
      <c r="C858" s="339"/>
      <c r="D858" s="77">
        <v>1</v>
      </c>
      <c r="E858" s="78" t="s">
        <v>463</v>
      </c>
      <c r="F858" s="439"/>
      <c r="G858" s="80">
        <v>190</v>
      </c>
      <c r="H858" s="81">
        <v>5.1476564616635061</v>
      </c>
    </row>
    <row r="859" spans="1:8" ht="20.149999999999999" customHeight="1">
      <c r="A859" s="417"/>
      <c r="B859" s="340"/>
      <c r="C859" s="340"/>
      <c r="D859" s="77">
        <v>2</v>
      </c>
      <c r="E859" s="78" t="s">
        <v>464</v>
      </c>
      <c r="F859" s="440"/>
      <c r="G859" s="80">
        <v>3501</v>
      </c>
      <c r="H859" s="81">
        <v>94.852343538336498</v>
      </c>
    </row>
    <row r="860" spans="1:8" ht="20.149999999999999" customHeight="1">
      <c r="A860" s="415" t="s">
        <v>3359</v>
      </c>
      <c r="B860" s="338" t="s">
        <v>3360</v>
      </c>
      <c r="C860" s="338" t="s">
        <v>188</v>
      </c>
      <c r="D860" s="77"/>
      <c r="E860" s="78"/>
      <c r="F860" s="438"/>
      <c r="G860" s="131">
        <v>3691</v>
      </c>
      <c r="H860" s="81"/>
    </row>
    <row r="861" spans="1:8" ht="20.149999999999999" customHeight="1">
      <c r="A861" s="416"/>
      <c r="B861" s="339"/>
      <c r="C861" s="339"/>
      <c r="D861" s="77">
        <v>1</v>
      </c>
      <c r="E861" s="78" t="s">
        <v>3361</v>
      </c>
      <c r="F861" s="439"/>
      <c r="G861" s="80">
        <v>5</v>
      </c>
      <c r="H861" s="81">
        <v>0.135464643727987</v>
      </c>
    </row>
    <row r="862" spans="1:8" ht="20.149999999999999" customHeight="1">
      <c r="A862" s="416"/>
      <c r="B862" s="339"/>
      <c r="C862" s="339"/>
      <c r="D862" s="77">
        <v>2</v>
      </c>
      <c r="E862" s="78" t="s">
        <v>3362</v>
      </c>
      <c r="F862" s="439"/>
      <c r="G862" s="80">
        <v>63</v>
      </c>
      <c r="H862" s="81">
        <v>1.7068545109726361</v>
      </c>
    </row>
    <row r="863" spans="1:8" ht="20.149999999999999" customHeight="1">
      <c r="A863" s="416"/>
      <c r="B863" s="339"/>
      <c r="C863" s="339"/>
      <c r="D863" s="77">
        <v>3</v>
      </c>
      <c r="E863" s="78" t="s">
        <v>3363</v>
      </c>
      <c r="F863" s="439"/>
      <c r="G863" s="80">
        <v>1105</v>
      </c>
      <c r="H863" s="81">
        <v>29.937686263885126</v>
      </c>
    </row>
    <row r="864" spans="1:8" ht="20.149999999999999" customHeight="1">
      <c r="A864" s="416"/>
      <c r="B864" s="339"/>
      <c r="C864" s="339"/>
      <c r="D864" s="77">
        <v>4</v>
      </c>
      <c r="E864" s="78" t="s">
        <v>3364</v>
      </c>
      <c r="F864" s="439"/>
      <c r="G864" s="80">
        <v>1723</v>
      </c>
      <c r="H864" s="81">
        <v>46.681116228664322</v>
      </c>
    </row>
    <row r="865" spans="1:8" ht="20.149999999999999" customHeight="1">
      <c r="A865" s="417"/>
      <c r="B865" s="340"/>
      <c r="C865" s="340"/>
      <c r="D865" s="77">
        <v>5</v>
      </c>
      <c r="E865" s="78" t="s">
        <v>3365</v>
      </c>
      <c r="F865" s="440"/>
      <c r="G865" s="80">
        <v>795</v>
      </c>
      <c r="H865" s="81">
        <v>21.538878352749933</v>
      </c>
    </row>
    <row r="866" spans="1:8" ht="20.149999999999999" customHeight="1">
      <c r="A866" s="415" t="s">
        <v>3366</v>
      </c>
      <c r="B866" s="338" t="s">
        <v>3367</v>
      </c>
      <c r="C866" s="338" t="s">
        <v>280</v>
      </c>
      <c r="D866" s="77"/>
      <c r="E866" s="78"/>
      <c r="F866" s="438"/>
      <c r="G866" s="131">
        <v>3691</v>
      </c>
      <c r="H866" s="81"/>
    </row>
    <row r="867" spans="1:8" ht="20.149999999999999" customHeight="1">
      <c r="A867" s="416"/>
      <c r="B867" s="339"/>
      <c r="C867" s="339"/>
      <c r="D867" s="77">
        <v>1</v>
      </c>
      <c r="E867" s="78" t="s">
        <v>3368</v>
      </c>
      <c r="F867" s="439"/>
      <c r="G867" s="80">
        <v>157</v>
      </c>
      <c r="H867" s="81">
        <v>4.2535898130587917</v>
      </c>
    </row>
    <row r="868" spans="1:8" ht="20.149999999999999" customHeight="1">
      <c r="A868" s="416"/>
      <c r="B868" s="339"/>
      <c r="C868" s="339"/>
      <c r="D868" s="77">
        <v>2</v>
      </c>
      <c r="E868" s="78" t="s">
        <v>1417</v>
      </c>
      <c r="F868" s="439"/>
      <c r="G868" s="80">
        <v>1093</v>
      </c>
      <c r="H868" s="81">
        <v>29.612571118937957</v>
      </c>
    </row>
    <row r="869" spans="1:8" ht="20.149999999999999" customHeight="1">
      <c r="A869" s="416"/>
      <c r="B869" s="339"/>
      <c r="C869" s="339"/>
      <c r="D869" s="77">
        <v>3</v>
      </c>
      <c r="E869" s="78" t="s">
        <v>3369</v>
      </c>
      <c r="F869" s="439"/>
      <c r="G869" s="80">
        <v>2099</v>
      </c>
      <c r="H869" s="81">
        <v>56.868057437008943</v>
      </c>
    </row>
    <row r="870" spans="1:8" ht="20.149999999999999" customHeight="1">
      <c r="A870" s="417"/>
      <c r="B870" s="340"/>
      <c r="C870" s="340"/>
      <c r="D870" s="77">
        <v>4</v>
      </c>
      <c r="E870" s="78" t="s">
        <v>3370</v>
      </c>
      <c r="F870" s="440"/>
      <c r="G870" s="80">
        <v>342</v>
      </c>
      <c r="H870" s="81">
        <v>9.2657816309943097</v>
      </c>
    </row>
    <row r="871" spans="1:8" ht="20.149999999999999" customHeight="1">
      <c r="A871" s="415" t="s">
        <v>3371</v>
      </c>
      <c r="B871" s="338" t="s">
        <v>3372</v>
      </c>
      <c r="C871" s="338" t="s">
        <v>280</v>
      </c>
      <c r="D871" s="77"/>
      <c r="E871" s="78"/>
      <c r="F871" s="438"/>
      <c r="G871" s="131">
        <v>3691</v>
      </c>
      <c r="H871" s="81"/>
    </row>
    <row r="872" spans="1:8" ht="20.149999999999999" customHeight="1">
      <c r="A872" s="416"/>
      <c r="B872" s="339"/>
      <c r="C872" s="339"/>
      <c r="D872" s="77">
        <v>1</v>
      </c>
      <c r="E872" s="78" t="s">
        <v>3368</v>
      </c>
      <c r="F872" s="439"/>
      <c r="G872" s="80">
        <v>74</v>
      </c>
      <c r="H872" s="81">
        <v>2.0048767271742074</v>
      </c>
    </row>
    <row r="873" spans="1:8" ht="20.149999999999999" customHeight="1">
      <c r="A873" s="416"/>
      <c r="B873" s="339"/>
      <c r="C873" s="339"/>
      <c r="D873" s="77">
        <v>2</v>
      </c>
      <c r="E873" s="78" t="s">
        <v>1417</v>
      </c>
      <c r="F873" s="439"/>
      <c r="G873" s="80">
        <v>1049</v>
      </c>
      <c r="H873" s="81">
        <v>28.420482254131674</v>
      </c>
    </row>
    <row r="874" spans="1:8" ht="20.149999999999999" customHeight="1">
      <c r="A874" s="416"/>
      <c r="B874" s="339"/>
      <c r="C874" s="339"/>
      <c r="D874" s="77">
        <v>3</v>
      </c>
      <c r="E874" s="78" t="s">
        <v>3369</v>
      </c>
      <c r="F874" s="439"/>
      <c r="G874" s="80">
        <v>2247</v>
      </c>
      <c r="H874" s="81">
        <v>60.877810891357356</v>
      </c>
    </row>
    <row r="875" spans="1:8" ht="20.149999999999999" customHeight="1">
      <c r="A875" s="417"/>
      <c r="B875" s="340"/>
      <c r="C875" s="340"/>
      <c r="D875" s="77">
        <v>4</v>
      </c>
      <c r="E875" s="78" t="s">
        <v>3370</v>
      </c>
      <c r="F875" s="440"/>
      <c r="G875" s="80">
        <v>321</v>
      </c>
      <c r="H875" s="81">
        <v>8.6968301273367654</v>
      </c>
    </row>
    <row r="876" spans="1:8" ht="20.149999999999999" customHeight="1">
      <c r="A876" s="415" t="s">
        <v>3373</v>
      </c>
      <c r="B876" s="338" t="s">
        <v>3374</v>
      </c>
      <c r="C876" s="338" t="s">
        <v>280</v>
      </c>
      <c r="D876" s="77"/>
      <c r="E876" s="78"/>
      <c r="F876" s="438"/>
      <c r="G876" s="131">
        <v>3691</v>
      </c>
      <c r="H876" s="81"/>
    </row>
    <row r="877" spans="1:8" ht="20.149999999999999" customHeight="1">
      <c r="A877" s="416"/>
      <c r="B877" s="339"/>
      <c r="C877" s="339"/>
      <c r="D877" s="77">
        <v>1</v>
      </c>
      <c r="E877" s="78" t="s">
        <v>3368</v>
      </c>
      <c r="F877" s="439"/>
      <c r="G877" s="80">
        <v>1768</v>
      </c>
      <c r="H877" s="81">
        <v>47.900298022216205</v>
      </c>
    </row>
    <row r="878" spans="1:8" ht="20.149999999999999" customHeight="1">
      <c r="A878" s="416"/>
      <c r="B878" s="339"/>
      <c r="C878" s="339"/>
      <c r="D878" s="77">
        <v>2</v>
      </c>
      <c r="E878" s="78" t="s">
        <v>1417</v>
      </c>
      <c r="F878" s="439"/>
      <c r="G878" s="80">
        <v>1176</v>
      </c>
      <c r="H878" s="81">
        <v>31.861284204822542</v>
      </c>
    </row>
    <row r="879" spans="1:8" ht="20.149999999999999" customHeight="1">
      <c r="A879" s="416"/>
      <c r="B879" s="339"/>
      <c r="C879" s="339"/>
      <c r="D879" s="77">
        <v>3</v>
      </c>
      <c r="E879" s="78" t="s">
        <v>3369</v>
      </c>
      <c r="F879" s="439"/>
      <c r="G879" s="80">
        <v>669</v>
      </c>
      <c r="H879" s="81">
        <v>18.12516933080466</v>
      </c>
    </row>
    <row r="880" spans="1:8" ht="20.149999999999999" customHeight="1">
      <c r="A880" s="417"/>
      <c r="B880" s="340"/>
      <c r="C880" s="340"/>
      <c r="D880" s="77">
        <v>4</v>
      </c>
      <c r="E880" s="78" t="s">
        <v>3370</v>
      </c>
      <c r="F880" s="440"/>
      <c r="G880" s="80">
        <v>78</v>
      </c>
      <c r="H880" s="81">
        <v>2.1132484421565971</v>
      </c>
    </row>
    <row r="881" spans="1:8" ht="20.149999999999999" customHeight="1">
      <c r="A881" s="415" t="s">
        <v>3375</v>
      </c>
      <c r="B881" s="338" t="s">
        <v>3376</v>
      </c>
      <c r="C881" s="338" t="s">
        <v>280</v>
      </c>
      <c r="D881" s="77"/>
      <c r="E881" s="78"/>
      <c r="F881" s="438"/>
      <c r="G881" s="131">
        <v>3691</v>
      </c>
      <c r="H881" s="81"/>
    </row>
    <row r="882" spans="1:8" ht="20.149999999999999" customHeight="1">
      <c r="A882" s="416"/>
      <c r="B882" s="339"/>
      <c r="C882" s="339"/>
      <c r="D882" s="77">
        <v>1</v>
      </c>
      <c r="E882" s="78" t="s">
        <v>3368</v>
      </c>
      <c r="F882" s="439"/>
      <c r="G882" s="80">
        <v>322</v>
      </c>
      <c r="H882" s="81">
        <v>8.7239230560823628</v>
      </c>
    </row>
    <row r="883" spans="1:8" ht="20.149999999999999" customHeight="1">
      <c r="A883" s="416"/>
      <c r="B883" s="339"/>
      <c r="C883" s="339"/>
      <c r="D883" s="77">
        <v>2</v>
      </c>
      <c r="E883" s="78" t="s">
        <v>1417</v>
      </c>
      <c r="F883" s="439"/>
      <c r="G883" s="80">
        <v>1083</v>
      </c>
      <c r="H883" s="81">
        <v>29.341641831481986</v>
      </c>
    </row>
    <row r="884" spans="1:8" ht="20.149999999999999" customHeight="1">
      <c r="A884" s="416"/>
      <c r="B884" s="339"/>
      <c r="C884" s="339"/>
      <c r="D884" s="77">
        <v>3</v>
      </c>
      <c r="E884" s="78" t="s">
        <v>3369</v>
      </c>
      <c r="F884" s="439"/>
      <c r="G884" s="80">
        <v>1866</v>
      </c>
      <c r="H884" s="81">
        <v>50.55540503928475</v>
      </c>
    </row>
    <row r="885" spans="1:8" ht="20.149999999999999" customHeight="1">
      <c r="A885" s="417"/>
      <c r="B885" s="340"/>
      <c r="C885" s="340"/>
      <c r="D885" s="77">
        <v>4</v>
      </c>
      <c r="E885" s="78" t="s">
        <v>3370</v>
      </c>
      <c r="F885" s="440"/>
      <c r="G885" s="80">
        <v>420</v>
      </c>
      <c r="H885" s="81">
        <v>11.379030073150908</v>
      </c>
    </row>
    <row r="886" spans="1:8" ht="20.149999999999999" customHeight="1">
      <c r="A886" s="415" t="s">
        <v>3377</v>
      </c>
      <c r="B886" s="338" t="s">
        <v>3378</v>
      </c>
      <c r="C886" s="338" t="s">
        <v>280</v>
      </c>
      <c r="D886" s="77"/>
      <c r="E886" s="78"/>
      <c r="F886" s="438"/>
      <c r="G886" s="131">
        <v>3691</v>
      </c>
      <c r="H886" s="81"/>
    </row>
    <row r="887" spans="1:8" ht="20.149999999999999" customHeight="1">
      <c r="A887" s="416"/>
      <c r="B887" s="339"/>
      <c r="C887" s="339"/>
      <c r="D887" s="77">
        <v>1</v>
      </c>
      <c r="E887" s="78" t="s">
        <v>3368</v>
      </c>
      <c r="F887" s="439"/>
      <c r="G887" s="80">
        <v>809</v>
      </c>
      <c r="H887" s="81">
        <v>21.918179355188297</v>
      </c>
    </row>
    <row r="888" spans="1:8" ht="20.149999999999999" customHeight="1">
      <c r="A888" s="416"/>
      <c r="B888" s="339"/>
      <c r="C888" s="339"/>
      <c r="D888" s="77">
        <v>2</v>
      </c>
      <c r="E888" s="78" t="s">
        <v>1417</v>
      </c>
      <c r="F888" s="439"/>
      <c r="G888" s="80">
        <v>1898</v>
      </c>
      <c r="H888" s="81">
        <v>51.422378759143861</v>
      </c>
    </row>
    <row r="889" spans="1:8" ht="20.149999999999999" customHeight="1">
      <c r="A889" s="416"/>
      <c r="B889" s="339"/>
      <c r="C889" s="339"/>
      <c r="D889" s="77">
        <v>3</v>
      </c>
      <c r="E889" s="78" t="s">
        <v>3369</v>
      </c>
      <c r="F889" s="439"/>
      <c r="G889" s="80">
        <v>927</v>
      </c>
      <c r="H889" s="81">
        <v>25.115144947168787</v>
      </c>
    </row>
    <row r="890" spans="1:8" ht="20.149999999999999" customHeight="1">
      <c r="A890" s="417"/>
      <c r="B890" s="340"/>
      <c r="C890" s="340"/>
      <c r="D890" s="77">
        <v>4</v>
      </c>
      <c r="E890" s="78" t="s">
        <v>3370</v>
      </c>
      <c r="F890" s="440"/>
      <c r="G890" s="80">
        <v>57</v>
      </c>
      <c r="H890" s="81">
        <v>1.5442969384990517</v>
      </c>
    </row>
    <row r="891" spans="1:8" ht="20.149999999999999" customHeight="1">
      <c r="A891" s="415" t="s">
        <v>3379</v>
      </c>
      <c r="B891" s="338" t="s">
        <v>3380</v>
      </c>
      <c r="C891" s="338" t="s">
        <v>280</v>
      </c>
      <c r="D891" s="77"/>
      <c r="E891" s="78"/>
      <c r="F891" s="438"/>
      <c r="G891" s="131">
        <v>3691</v>
      </c>
      <c r="H891" s="81"/>
    </row>
    <row r="892" spans="1:8" ht="20.149999999999999" customHeight="1">
      <c r="A892" s="416"/>
      <c r="B892" s="339"/>
      <c r="C892" s="339"/>
      <c r="D892" s="77">
        <v>1</v>
      </c>
      <c r="E892" s="78" t="s">
        <v>3368</v>
      </c>
      <c r="F892" s="439"/>
      <c r="G892" s="80">
        <v>155</v>
      </c>
      <c r="H892" s="81">
        <v>4.1994039555675968</v>
      </c>
    </row>
    <row r="893" spans="1:8" ht="20.149999999999999" customHeight="1">
      <c r="A893" s="416"/>
      <c r="B893" s="339"/>
      <c r="C893" s="339"/>
      <c r="D893" s="77">
        <v>2</v>
      </c>
      <c r="E893" s="78" t="s">
        <v>1417</v>
      </c>
      <c r="F893" s="439"/>
      <c r="G893" s="80">
        <v>1090</v>
      </c>
      <c r="H893" s="81">
        <v>29.531292332701163</v>
      </c>
    </row>
    <row r="894" spans="1:8" ht="20.149999999999999" customHeight="1">
      <c r="A894" s="416"/>
      <c r="B894" s="339"/>
      <c r="C894" s="339"/>
      <c r="D894" s="77">
        <v>3</v>
      </c>
      <c r="E894" s="78" t="s">
        <v>3369</v>
      </c>
      <c r="F894" s="439"/>
      <c r="G894" s="80">
        <v>2030</v>
      </c>
      <c r="H894" s="81">
        <v>54.998645353562722</v>
      </c>
    </row>
    <row r="895" spans="1:8" ht="20.149999999999999" customHeight="1">
      <c r="A895" s="417"/>
      <c r="B895" s="340"/>
      <c r="C895" s="340"/>
      <c r="D895" s="77">
        <v>4</v>
      </c>
      <c r="E895" s="78" t="s">
        <v>3370</v>
      </c>
      <c r="F895" s="440"/>
      <c r="G895" s="80">
        <v>416</v>
      </c>
      <c r="H895" s="81">
        <v>11.270658358168518</v>
      </c>
    </row>
    <row r="896" spans="1:8" ht="20.149999999999999" customHeight="1">
      <c r="A896" s="415" t="s">
        <v>3381</v>
      </c>
      <c r="B896" s="338" t="s">
        <v>3382</v>
      </c>
      <c r="C896" s="338" t="s">
        <v>280</v>
      </c>
      <c r="D896" s="77"/>
      <c r="E896" s="78"/>
      <c r="F896" s="438"/>
      <c r="G896" s="131">
        <v>3691</v>
      </c>
      <c r="H896" s="81"/>
    </row>
    <row r="897" spans="1:8" ht="20.149999999999999" customHeight="1">
      <c r="A897" s="416"/>
      <c r="B897" s="339"/>
      <c r="C897" s="339"/>
      <c r="D897" s="77">
        <v>1</v>
      </c>
      <c r="E897" s="78" t="s">
        <v>3368</v>
      </c>
      <c r="F897" s="439"/>
      <c r="G897" s="80">
        <v>284</v>
      </c>
      <c r="H897" s="81">
        <v>7.6943917637496613</v>
      </c>
    </row>
    <row r="898" spans="1:8" ht="20.149999999999999" customHeight="1">
      <c r="A898" s="416"/>
      <c r="B898" s="339"/>
      <c r="C898" s="339"/>
      <c r="D898" s="77">
        <v>2</v>
      </c>
      <c r="E898" s="78" t="s">
        <v>1417</v>
      </c>
      <c r="F898" s="439"/>
      <c r="G898" s="80">
        <v>1319</v>
      </c>
      <c r="H898" s="81">
        <v>35.735573015442966</v>
      </c>
    </row>
    <row r="899" spans="1:8" ht="20.149999999999999" customHeight="1">
      <c r="A899" s="416"/>
      <c r="B899" s="339"/>
      <c r="C899" s="339"/>
      <c r="D899" s="77">
        <v>3</v>
      </c>
      <c r="E899" s="78" t="s">
        <v>3369</v>
      </c>
      <c r="F899" s="439"/>
      <c r="G899" s="80">
        <v>1807</v>
      </c>
      <c r="H899" s="81">
        <v>48.9569222432945</v>
      </c>
    </row>
    <row r="900" spans="1:8" ht="20.149999999999999" customHeight="1">
      <c r="A900" s="417"/>
      <c r="B900" s="340"/>
      <c r="C900" s="340"/>
      <c r="D900" s="77">
        <v>4</v>
      </c>
      <c r="E900" s="78" t="s">
        <v>3370</v>
      </c>
      <c r="F900" s="440"/>
      <c r="G900" s="80">
        <v>281</v>
      </c>
      <c r="H900" s="81">
        <v>7.613112977512869</v>
      </c>
    </row>
    <row r="901" spans="1:8" ht="20.149999999999999" customHeight="1">
      <c r="A901" s="415" t="s">
        <v>3383</v>
      </c>
      <c r="B901" s="338" t="s">
        <v>3384</v>
      </c>
      <c r="C901" s="338" t="s">
        <v>280</v>
      </c>
      <c r="D901" s="77"/>
      <c r="E901" s="78"/>
      <c r="F901" s="438"/>
      <c r="G901" s="131">
        <v>3691</v>
      </c>
      <c r="H901" s="81"/>
    </row>
    <row r="902" spans="1:8" ht="20.149999999999999" customHeight="1">
      <c r="A902" s="416"/>
      <c r="B902" s="339"/>
      <c r="C902" s="339"/>
      <c r="D902" s="77">
        <v>1</v>
      </c>
      <c r="E902" s="78" t="s">
        <v>3368</v>
      </c>
      <c r="F902" s="439"/>
      <c r="G902" s="80">
        <v>317</v>
      </c>
      <c r="H902" s="81">
        <v>8.5884584123543757</v>
      </c>
    </row>
    <row r="903" spans="1:8" ht="20.149999999999999" customHeight="1">
      <c r="A903" s="416"/>
      <c r="B903" s="339"/>
      <c r="C903" s="339"/>
      <c r="D903" s="77">
        <v>2</v>
      </c>
      <c r="E903" s="78" t="s">
        <v>1417</v>
      </c>
      <c r="F903" s="439"/>
      <c r="G903" s="80">
        <v>1658</v>
      </c>
      <c r="H903" s="81">
        <v>44.920075860200484</v>
      </c>
    </row>
    <row r="904" spans="1:8" ht="20.149999999999999" customHeight="1">
      <c r="A904" s="416"/>
      <c r="B904" s="339"/>
      <c r="C904" s="339"/>
      <c r="D904" s="77">
        <v>3</v>
      </c>
      <c r="E904" s="78" t="s">
        <v>3369</v>
      </c>
      <c r="F904" s="439"/>
      <c r="G904" s="80">
        <v>1570</v>
      </c>
      <c r="H904" s="81">
        <v>42.535898130587917</v>
      </c>
    </row>
    <row r="905" spans="1:8" ht="20.149999999999999" customHeight="1">
      <c r="A905" s="417"/>
      <c r="B905" s="340"/>
      <c r="C905" s="340"/>
      <c r="D905" s="77">
        <v>4</v>
      </c>
      <c r="E905" s="78" t="s">
        <v>3370</v>
      </c>
      <c r="F905" s="440"/>
      <c r="G905" s="80">
        <v>146</v>
      </c>
      <c r="H905" s="81">
        <v>3.9555675968572199</v>
      </c>
    </row>
    <row r="906" spans="1:8" ht="20.149999999999999" customHeight="1">
      <c r="A906" s="415" t="s">
        <v>3385</v>
      </c>
      <c r="B906" s="338" t="s">
        <v>3386</v>
      </c>
      <c r="C906" s="338" t="s">
        <v>280</v>
      </c>
      <c r="D906" s="77"/>
      <c r="E906" s="78"/>
      <c r="F906" s="438"/>
      <c r="G906" s="131">
        <v>3691</v>
      </c>
      <c r="H906" s="81"/>
    </row>
    <row r="907" spans="1:8" ht="20.149999999999999" customHeight="1">
      <c r="A907" s="416"/>
      <c r="B907" s="339"/>
      <c r="C907" s="339"/>
      <c r="D907" s="77">
        <v>1</v>
      </c>
      <c r="E907" s="78" t="s">
        <v>3368</v>
      </c>
      <c r="F907" s="439"/>
      <c r="G907" s="80">
        <v>1945</v>
      </c>
      <c r="H907" s="81">
        <v>52.695746410186942</v>
      </c>
    </row>
    <row r="908" spans="1:8" ht="20.149999999999999" customHeight="1">
      <c r="A908" s="416"/>
      <c r="B908" s="339"/>
      <c r="C908" s="339"/>
      <c r="D908" s="77">
        <v>2</v>
      </c>
      <c r="E908" s="78" t="s">
        <v>1417</v>
      </c>
      <c r="F908" s="439"/>
      <c r="G908" s="80">
        <v>1106</v>
      </c>
      <c r="H908" s="81">
        <v>29.964779192630726</v>
      </c>
    </row>
    <row r="909" spans="1:8" ht="20.149999999999999" customHeight="1">
      <c r="A909" s="416"/>
      <c r="B909" s="339"/>
      <c r="C909" s="339"/>
      <c r="D909" s="77">
        <v>3</v>
      </c>
      <c r="E909" s="78" t="s">
        <v>3369</v>
      </c>
      <c r="F909" s="439"/>
      <c r="G909" s="80">
        <v>586</v>
      </c>
      <c r="H909" s="81">
        <v>15.876456244920076</v>
      </c>
    </row>
    <row r="910" spans="1:8" ht="20.149999999999999" customHeight="1">
      <c r="A910" s="417"/>
      <c r="B910" s="340"/>
      <c r="C910" s="340"/>
      <c r="D910" s="77">
        <v>4</v>
      </c>
      <c r="E910" s="78" t="s">
        <v>3370</v>
      </c>
      <c r="F910" s="440"/>
      <c r="G910" s="80">
        <v>54</v>
      </c>
      <c r="H910" s="81">
        <v>1.4630181522622596</v>
      </c>
    </row>
    <row r="911" spans="1:8" ht="20.149999999999999" customHeight="1">
      <c r="A911" s="415" t="s">
        <v>3387</v>
      </c>
      <c r="B911" s="338" t="s">
        <v>3388</v>
      </c>
      <c r="C911" s="338" t="s">
        <v>280</v>
      </c>
      <c r="D911" s="77"/>
      <c r="E911" s="78"/>
      <c r="F911" s="438"/>
      <c r="G911" s="131">
        <v>3691</v>
      </c>
      <c r="H911" s="81"/>
    </row>
    <row r="912" spans="1:8" ht="20.149999999999999" customHeight="1">
      <c r="A912" s="416"/>
      <c r="B912" s="339"/>
      <c r="C912" s="339"/>
      <c r="D912" s="77">
        <v>1</v>
      </c>
      <c r="E912" s="78" t="s">
        <v>3368</v>
      </c>
      <c r="F912" s="439"/>
      <c r="G912" s="80">
        <v>1938</v>
      </c>
      <c r="H912" s="81">
        <v>52.506095908967765</v>
      </c>
    </row>
    <row r="913" spans="1:8" ht="20.149999999999999" customHeight="1">
      <c r="A913" s="416"/>
      <c r="B913" s="339"/>
      <c r="C913" s="339"/>
      <c r="D913" s="77">
        <v>2</v>
      </c>
      <c r="E913" s="78" t="s">
        <v>1417</v>
      </c>
      <c r="F913" s="439"/>
      <c r="G913" s="80">
        <v>1254</v>
      </c>
      <c r="H913" s="81">
        <v>33.974532646979142</v>
      </c>
    </row>
    <row r="914" spans="1:8" ht="20.149999999999999" customHeight="1">
      <c r="A914" s="416"/>
      <c r="B914" s="339"/>
      <c r="C914" s="339"/>
      <c r="D914" s="77">
        <v>3</v>
      </c>
      <c r="E914" s="78" t="s">
        <v>3369</v>
      </c>
      <c r="F914" s="439"/>
      <c r="G914" s="80">
        <v>468</v>
      </c>
      <c r="H914" s="81">
        <v>12.679490652939581</v>
      </c>
    </row>
    <row r="915" spans="1:8" ht="20.149999999999999" customHeight="1">
      <c r="A915" s="417"/>
      <c r="B915" s="340"/>
      <c r="C915" s="340"/>
      <c r="D915" s="77">
        <v>4</v>
      </c>
      <c r="E915" s="78" t="s">
        <v>3370</v>
      </c>
      <c r="F915" s="440"/>
      <c r="G915" s="80">
        <v>31</v>
      </c>
      <c r="H915" s="81">
        <v>0.83988079111351943</v>
      </c>
    </row>
    <row r="916" spans="1:8" ht="20.149999999999999" customHeight="1">
      <c r="A916" s="415" t="s">
        <v>3389</v>
      </c>
      <c r="B916" s="338" t="s">
        <v>3390</v>
      </c>
      <c r="C916" s="338" t="s">
        <v>188</v>
      </c>
      <c r="D916" s="77"/>
      <c r="E916" s="78"/>
      <c r="F916" s="438"/>
      <c r="G916" s="131">
        <v>3691</v>
      </c>
      <c r="H916" s="81"/>
    </row>
    <row r="917" spans="1:8" ht="20.149999999999999" customHeight="1">
      <c r="A917" s="416"/>
      <c r="B917" s="339"/>
      <c r="C917" s="339"/>
      <c r="D917" s="77">
        <v>1</v>
      </c>
      <c r="E917" s="78" t="s">
        <v>769</v>
      </c>
      <c r="F917" s="439"/>
      <c r="G917" s="80">
        <v>73</v>
      </c>
      <c r="H917" s="81">
        <v>1.97778379842861</v>
      </c>
    </row>
    <row r="918" spans="1:8" ht="20.149999999999999" customHeight="1">
      <c r="A918" s="416"/>
      <c r="B918" s="339"/>
      <c r="C918" s="339"/>
      <c r="D918" s="77">
        <v>2</v>
      </c>
      <c r="E918" s="78" t="s">
        <v>770</v>
      </c>
      <c r="F918" s="439"/>
      <c r="G918" s="80">
        <v>1033</v>
      </c>
      <c r="H918" s="81">
        <v>27.986995394202115</v>
      </c>
    </row>
    <row r="919" spans="1:8" ht="20.149999999999999" customHeight="1">
      <c r="A919" s="416"/>
      <c r="B919" s="339"/>
      <c r="C919" s="339"/>
      <c r="D919" s="77">
        <v>3</v>
      </c>
      <c r="E919" s="78" t="s">
        <v>482</v>
      </c>
      <c r="F919" s="439"/>
      <c r="G919" s="80">
        <v>2026</v>
      </c>
      <c r="H919" s="81">
        <v>54.890273638580332</v>
      </c>
    </row>
    <row r="920" spans="1:8" ht="20.149999999999999" customHeight="1">
      <c r="A920" s="416"/>
      <c r="B920" s="339"/>
      <c r="C920" s="339"/>
      <c r="D920" s="77">
        <v>4</v>
      </c>
      <c r="E920" s="78" t="s">
        <v>771</v>
      </c>
      <c r="F920" s="439"/>
      <c r="G920" s="80">
        <v>505</v>
      </c>
      <c r="H920" s="81">
        <v>13.681929016526686</v>
      </c>
    </row>
    <row r="921" spans="1:8" ht="20.149999999999999" customHeight="1">
      <c r="A921" s="417"/>
      <c r="B921" s="340"/>
      <c r="C921" s="340"/>
      <c r="D921" s="77">
        <v>5</v>
      </c>
      <c r="E921" s="78" t="s">
        <v>772</v>
      </c>
      <c r="F921" s="440"/>
      <c r="G921" s="80">
        <v>54</v>
      </c>
      <c r="H921" s="81">
        <v>1.4630181522622596</v>
      </c>
    </row>
    <row r="922" spans="1:8" ht="20.149999999999999" customHeight="1">
      <c r="A922" s="415" t="s">
        <v>3391</v>
      </c>
      <c r="B922" s="338" t="s">
        <v>3392</v>
      </c>
      <c r="C922" s="338" t="s">
        <v>188</v>
      </c>
      <c r="D922" s="77"/>
      <c r="E922" s="78"/>
      <c r="F922" s="438"/>
      <c r="G922" s="131">
        <v>3691</v>
      </c>
      <c r="H922" s="81"/>
    </row>
    <row r="923" spans="1:8" ht="20.149999999999999" customHeight="1">
      <c r="A923" s="416"/>
      <c r="B923" s="339"/>
      <c r="C923" s="339"/>
      <c r="D923" s="77">
        <v>1</v>
      </c>
      <c r="E923" s="78" t="s">
        <v>769</v>
      </c>
      <c r="F923" s="439"/>
      <c r="G923" s="80">
        <v>96</v>
      </c>
      <c r="H923" s="81">
        <v>2.6009211595773505</v>
      </c>
    </row>
    <row r="924" spans="1:8" ht="20.149999999999999" customHeight="1">
      <c r="A924" s="416"/>
      <c r="B924" s="339"/>
      <c r="C924" s="339"/>
      <c r="D924" s="77">
        <v>2</v>
      </c>
      <c r="E924" s="78" t="s">
        <v>770</v>
      </c>
      <c r="F924" s="439"/>
      <c r="G924" s="80">
        <v>1328</v>
      </c>
      <c r="H924" s="81">
        <v>35.979409374153349</v>
      </c>
    </row>
    <row r="925" spans="1:8" ht="20.149999999999999" customHeight="1">
      <c r="A925" s="416"/>
      <c r="B925" s="339"/>
      <c r="C925" s="339"/>
      <c r="D925" s="77">
        <v>3</v>
      </c>
      <c r="E925" s="78" t="s">
        <v>482</v>
      </c>
      <c r="F925" s="439"/>
      <c r="G925" s="80">
        <v>1763</v>
      </c>
      <c r="H925" s="81">
        <v>47.764833378488213</v>
      </c>
    </row>
    <row r="926" spans="1:8" ht="20.149999999999999" customHeight="1">
      <c r="A926" s="416"/>
      <c r="B926" s="339"/>
      <c r="C926" s="339"/>
      <c r="D926" s="77">
        <v>4</v>
      </c>
      <c r="E926" s="78" t="s">
        <v>771</v>
      </c>
      <c r="F926" s="439"/>
      <c r="G926" s="80">
        <v>465</v>
      </c>
      <c r="H926" s="81">
        <v>12.59821186670279</v>
      </c>
    </row>
    <row r="927" spans="1:8" ht="20.149999999999999" customHeight="1">
      <c r="A927" s="417"/>
      <c r="B927" s="340"/>
      <c r="C927" s="340"/>
      <c r="D927" s="77">
        <v>5</v>
      </c>
      <c r="E927" s="78" t="s">
        <v>772</v>
      </c>
      <c r="F927" s="440"/>
      <c r="G927" s="80">
        <v>39</v>
      </c>
      <c r="H927" s="81">
        <v>1.0566242210782986</v>
      </c>
    </row>
    <row r="928" spans="1:8" ht="20.149999999999999" customHeight="1">
      <c r="A928" s="415" t="s">
        <v>3393</v>
      </c>
      <c r="B928" s="338" t="s">
        <v>3394</v>
      </c>
      <c r="C928" s="338" t="s">
        <v>188</v>
      </c>
      <c r="D928" s="77"/>
      <c r="E928" s="78"/>
      <c r="F928" s="438"/>
      <c r="G928" s="131">
        <v>3691</v>
      </c>
      <c r="H928" s="81"/>
    </row>
    <row r="929" spans="1:8" ht="20.149999999999999" customHeight="1">
      <c r="A929" s="416"/>
      <c r="B929" s="339"/>
      <c r="C929" s="339"/>
      <c r="D929" s="77">
        <v>1</v>
      </c>
      <c r="E929" s="78" t="s">
        <v>769</v>
      </c>
      <c r="F929" s="439"/>
      <c r="G929" s="80">
        <v>149</v>
      </c>
      <c r="H929" s="81">
        <v>4.0368463830940122</v>
      </c>
    </row>
    <row r="930" spans="1:8" ht="20.149999999999999" customHeight="1">
      <c r="A930" s="416"/>
      <c r="B930" s="339"/>
      <c r="C930" s="339"/>
      <c r="D930" s="77">
        <v>2</v>
      </c>
      <c r="E930" s="78" t="s">
        <v>770</v>
      </c>
      <c r="F930" s="439"/>
      <c r="G930" s="80">
        <v>1675</v>
      </c>
      <c r="H930" s="81">
        <v>45.380655648875646</v>
      </c>
    </row>
    <row r="931" spans="1:8" ht="20.149999999999999" customHeight="1">
      <c r="A931" s="416"/>
      <c r="B931" s="339"/>
      <c r="C931" s="339"/>
      <c r="D931" s="77">
        <v>3</v>
      </c>
      <c r="E931" s="78" t="s">
        <v>482</v>
      </c>
      <c r="F931" s="439"/>
      <c r="G931" s="80">
        <v>1550</v>
      </c>
      <c r="H931" s="81">
        <v>41.994039555675968</v>
      </c>
    </row>
    <row r="932" spans="1:8" ht="20.149999999999999" customHeight="1">
      <c r="A932" s="416"/>
      <c r="B932" s="339"/>
      <c r="C932" s="339"/>
      <c r="D932" s="77">
        <v>4</v>
      </c>
      <c r="E932" s="78" t="s">
        <v>771</v>
      </c>
      <c r="F932" s="439"/>
      <c r="G932" s="80">
        <v>295</v>
      </c>
      <c r="H932" s="81">
        <v>7.9924139799512322</v>
      </c>
    </row>
    <row r="933" spans="1:8" ht="20.149999999999999" customHeight="1">
      <c r="A933" s="417"/>
      <c r="B933" s="340"/>
      <c r="C933" s="340"/>
      <c r="D933" s="77">
        <v>5</v>
      </c>
      <c r="E933" s="78" t="s">
        <v>772</v>
      </c>
      <c r="F933" s="440"/>
      <c r="G933" s="80">
        <v>22</v>
      </c>
      <c r="H933" s="81">
        <v>0.59604443240314275</v>
      </c>
    </row>
    <row r="934" spans="1:8" ht="20.149999999999999" customHeight="1">
      <c r="A934" s="415" t="s">
        <v>3395</v>
      </c>
      <c r="B934" s="338" t="s">
        <v>3396</v>
      </c>
      <c r="C934" s="338" t="s">
        <v>188</v>
      </c>
      <c r="D934" s="77"/>
      <c r="E934" s="78"/>
      <c r="F934" s="438"/>
      <c r="G934" s="131">
        <v>3691</v>
      </c>
      <c r="H934" s="81"/>
    </row>
    <row r="935" spans="1:8" ht="20.149999999999999" customHeight="1">
      <c r="A935" s="416"/>
      <c r="B935" s="339"/>
      <c r="C935" s="339"/>
      <c r="D935" s="77">
        <v>1</v>
      </c>
      <c r="E935" s="78" t="s">
        <v>769</v>
      </c>
      <c r="F935" s="439"/>
      <c r="G935" s="80">
        <v>323</v>
      </c>
      <c r="H935" s="81">
        <v>8.7510159848279603</v>
      </c>
    </row>
    <row r="936" spans="1:8" ht="20.149999999999999" customHeight="1">
      <c r="A936" s="416"/>
      <c r="B936" s="339"/>
      <c r="C936" s="339"/>
      <c r="D936" s="77">
        <v>2</v>
      </c>
      <c r="E936" s="78" t="s">
        <v>770</v>
      </c>
      <c r="F936" s="439"/>
      <c r="G936" s="80">
        <v>1926</v>
      </c>
      <c r="H936" s="81">
        <v>52.180980764020589</v>
      </c>
    </row>
    <row r="937" spans="1:8" ht="20.149999999999999" customHeight="1">
      <c r="A937" s="416"/>
      <c r="B937" s="339"/>
      <c r="C937" s="339"/>
      <c r="D937" s="77">
        <v>3</v>
      </c>
      <c r="E937" s="78" t="s">
        <v>482</v>
      </c>
      <c r="F937" s="439"/>
      <c r="G937" s="80">
        <v>1268</v>
      </c>
      <c r="H937" s="81">
        <v>34.353833649417503</v>
      </c>
    </row>
    <row r="938" spans="1:8" ht="20.149999999999999" customHeight="1">
      <c r="A938" s="416"/>
      <c r="B938" s="339"/>
      <c r="C938" s="339"/>
      <c r="D938" s="77">
        <v>4</v>
      </c>
      <c r="E938" s="78" t="s">
        <v>771</v>
      </c>
      <c r="F938" s="439"/>
      <c r="G938" s="80">
        <v>161</v>
      </c>
      <c r="H938" s="81">
        <v>4.3619615280411814</v>
      </c>
    </row>
    <row r="939" spans="1:8" ht="20.149999999999999" customHeight="1">
      <c r="A939" s="417"/>
      <c r="B939" s="340"/>
      <c r="C939" s="340"/>
      <c r="D939" s="77">
        <v>5</v>
      </c>
      <c r="E939" s="78" t="s">
        <v>772</v>
      </c>
      <c r="F939" s="440"/>
      <c r="G939" s="80">
        <v>13</v>
      </c>
      <c r="H939" s="81">
        <v>0.35220807369276619</v>
      </c>
    </row>
    <row r="940" spans="1:8" ht="20.149999999999999" customHeight="1">
      <c r="A940" s="415" t="s">
        <v>3397</v>
      </c>
      <c r="B940" s="338" t="s">
        <v>3398</v>
      </c>
      <c r="C940" s="338" t="s">
        <v>188</v>
      </c>
      <c r="D940" s="77"/>
      <c r="E940" s="78"/>
      <c r="F940" s="438"/>
      <c r="G940" s="131">
        <v>3691</v>
      </c>
      <c r="H940" s="81"/>
    </row>
    <row r="941" spans="1:8" ht="20.149999999999999" customHeight="1">
      <c r="A941" s="416"/>
      <c r="B941" s="339"/>
      <c r="C941" s="339"/>
      <c r="D941" s="77">
        <v>1</v>
      </c>
      <c r="E941" s="78" t="s">
        <v>769</v>
      </c>
      <c r="F941" s="439"/>
      <c r="G941" s="80">
        <v>183</v>
      </c>
      <c r="H941" s="81">
        <v>4.9580059604443241</v>
      </c>
    </row>
    <row r="942" spans="1:8" ht="20.149999999999999" customHeight="1">
      <c r="A942" s="416"/>
      <c r="B942" s="339"/>
      <c r="C942" s="339"/>
      <c r="D942" s="77">
        <v>2</v>
      </c>
      <c r="E942" s="78" t="s">
        <v>770</v>
      </c>
      <c r="F942" s="439"/>
      <c r="G942" s="80">
        <v>1628</v>
      </c>
      <c r="H942" s="81">
        <v>44.107287997832564</v>
      </c>
    </row>
    <row r="943" spans="1:8" ht="20.149999999999999" customHeight="1">
      <c r="A943" s="416"/>
      <c r="B943" s="339"/>
      <c r="C943" s="339"/>
      <c r="D943" s="77">
        <v>3</v>
      </c>
      <c r="E943" s="78" t="s">
        <v>482</v>
      </c>
      <c r="F943" s="439"/>
      <c r="G943" s="80">
        <v>1673</v>
      </c>
      <c r="H943" s="81">
        <v>45.326469791384447</v>
      </c>
    </row>
    <row r="944" spans="1:8" ht="20.149999999999999" customHeight="1">
      <c r="A944" s="416"/>
      <c r="B944" s="339"/>
      <c r="C944" s="339"/>
      <c r="D944" s="77">
        <v>4</v>
      </c>
      <c r="E944" s="78" t="s">
        <v>771</v>
      </c>
      <c r="F944" s="439"/>
      <c r="G944" s="80">
        <v>195</v>
      </c>
      <c r="H944" s="81">
        <v>5.2831211053914933</v>
      </c>
    </row>
    <row r="945" spans="1:8" ht="20.149999999999999" customHeight="1">
      <c r="A945" s="417"/>
      <c r="B945" s="340"/>
      <c r="C945" s="340"/>
      <c r="D945" s="77">
        <v>5</v>
      </c>
      <c r="E945" s="78" t="s">
        <v>772</v>
      </c>
      <c r="F945" s="440"/>
      <c r="G945" s="80">
        <v>12</v>
      </c>
      <c r="H945" s="81">
        <v>0.32511514494716881</v>
      </c>
    </row>
    <row r="946" spans="1:8" ht="20.149999999999999" customHeight="1">
      <c r="A946" s="415" t="s">
        <v>3399</v>
      </c>
      <c r="B946" s="338" t="s">
        <v>3400</v>
      </c>
      <c r="C946" s="338" t="s">
        <v>188</v>
      </c>
      <c r="D946" s="77"/>
      <c r="E946" s="78"/>
      <c r="F946" s="438"/>
      <c r="G946" s="131">
        <v>3691</v>
      </c>
      <c r="H946" s="81"/>
    </row>
    <row r="947" spans="1:8" ht="20.149999999999999" customHeight="1">
      <c r="A947" s="416"/>
      <c r="B947" s="339"/>
      <c r="C947" s="339"/>
      <c r="D947" s="77">
        <v>1</v>
      </c>
      <c r="E947" s="78" t="s">
        <v>769</v>
      </c>
      <c r="F947" s="439"/>
      <c r="G947" s="80">
        <v>174</v>
      </c>
      <c r="H947" s="81">
        <v>4.7141696017339472</v>
      </c>
    </row>
    <row r="948" spans="1:8" ht="20.149999999999999" customHeight="1">
      <c r="A948" s="416"/>
      <c r="B948" s="339"/>
      <c r="C948" s="339"/>
      <c r="D948" s="77">
        <v>2</v>
      </c>
      <c r="E948" s="78" t="s">
        <v>770</v>
      </c>
      <c r="F948" s="439"/>
      <c r="G948" s="80">
        <v>1713</v>
      </c>
      <c r="H948" s="81">
        <v>46.410186941208345</v>
      </c>
    </row>
    <row r="949" spans="1:8" ht="20.149999999999999" customHeight="1">
      <c r="A949" s="416"/>
      <c r="B949" s="339"/>
      <c r="C949" s="339"/>
      <c r="D949" s="77">
        <v>3</v>
      </c>
      <c r="E949" s="78" t="s">
        <v>482</v>
      </c>
      <c r="F949" s="439"/>
      <c r="G949" s="80">
        <v>1612</v>
      </c>
      <c r="H949" s="81">
        <v>43.673801137903006</v>
      </c>
    </row>
    <row r="950" spans="1:8" ht="20.149999999999999" customHeight="1">
      <c r="A950" s="416"/>
      <c r="B950" s="339"/>
      <c r="C950" s="339"/>
      <c r="D950" s="77">
        <v>4</v>
      </c>
      <c r="E950" s="78" t="s">
        <v>771</v>
      </c>
      <c r="F950" s="439"/>
      <c r="G950" s="80">
        <v>179</v>
      </c>
      <c r="H950" s="81">
        <v>4.8496342454619343</v>
      </c>
    </row>
    <row r="951" spans="1:8" ht="20.149999999999999" customHeight="1">
      <c r="A951" s="417"/>
      <c r="B951" s="340"/>
      <c r="C951" s="340"/>
      <c r="D951" s="77">
        <v>5</v>
      </c>
      <c r="E951" s="78" t="s">
        <v>772</v>
      </c>
      <c r="F951" s="440"/>
      <c r="G951" s="80">
        <v>13</v>
      </c>
      <c r="H951" s="81">
        <v>0.35220807369276619</v>
      </c>
    </row>
    <row r="952" spans="1:8" ht="20.149999999999999" customHeight="1">
      <c r="A952" s="415" t="s">
        <v>3401</v>
      </c>
      <c r="B952" s="338" t="s">
        <v>3402</v>
      </c>
      <c r="C952" s="338" t="s">
        <v>188</v>
      </c>
      <c r="D952" s="77"/>
      <c r="E952" s="78"/>
      <c r="F952" s="438"/>
      <c r="G952" s="131">
        <v>3691</v>
      </c>
      <c r="H952" s="81"/>
    </row>
    <row r="953" spans="1:8" ht="20.149999999999999" customHeight="1">
      <c r="A953" s="416"/>
      <c r="B953" s="339"/>
      <c r="C953" s="339"/>
      <c r="D953" s="77">
        <v>1</v>
      </c>
      <c r="E953" s="78" t="s">
        <v>769</v>
      </c>
      <c r="F953" s="439"/>
      <c r="G953" s="80">
        <v>84</v>
      </c>
      <c r="H953" s="81">
        <v>2.2758060146301813</v>
      </c>
    </row>
    <row r="954" spans="1:8" ht="20.149999999999999" customHeight="1">
      <c r="A954" s="416"/>
      <c r="B954" s="339"/>
      <c r="C954" s="339"/>
      <c r="D954" s="77">
        <v>2</v>
      </c>
      <c r="E954" s="78" t="s">
        <v>770</v>
      </c>
      <c r="F954" s="439"/>
      <c r="G954" s="80">
        <v>1653</v>
      </c>
      <c r="H954" s="81">
        <v>44.784611216472506</v>
      </c>
    </row>
    <row r="955" spans="1:8" ht="20.149999999999999" customHeight="1">
      <c r="A955" s="416"/>
      <c r="B955" s="339"/>
      <c r="C955" s="339"/>
      <c r="D955" s="77">
        <v>3</v>
      </c>
      <c r="E955" s="78" t="s">
        <v>482</v>
      </c>
      <c r="F955" s="439"/>
      <c r="G955" s="80">
        <v>1771</v>
      </c>
      <c r="H955" s="81">
        <v>47.981576808452992</v>
      </c>
    </row>
    <row r="956" spans="1:8" ht="20.149999999999999" customHeight="1">
      <c r="A956" s="416"/>
      <c r="B956" s="339"/>
      <c r="C956" s="339"/>
      <c r="D956" s="77">
        <v>4</v>
      </c>
      <c r="E956" s="78" t="s">
        <v>771</v>
      </c>
      <c r="F956" s="439"/>
      <c r="G956" s="80">
        <v>175</v>
      </c>
      <c r="H956" s="81">
        <v>4.7412625304795446</v>
      </c>
    </row>
    <row r="957" spans="1:8" ht="20.149999999999999" customHeight="1">
      <c r="A957" s="417"/>
      <c r="B957" s="340"/>
      <c r="C957" s="340"/>
      <c r="D957" s="77">
        <v>5</v>
      </c>
      <c r="E957" s="78" t="s">
        <v>772</v>
      </c>
      <c r="F957" s="440"/>
      <c r="G957" s="80">
        <v>8</v>
      </c>
      <c r="H957" s="81">
        <v>0.21674342996477919</v>
      </c>
    </row>
    <row r="958" spans="1:8" ht="20.149999999999999" customHeight="1">
      <c r="A958" s="415" t="s">
        <v>3403</v>
      </c>
      <c r="B958" s="338" t="s">
        <v>3404</v>
      </c>
      <c r="C958" s="338" t="s">
        <v>188</v>
      </c>
      <c r="D958" s="77"/>
      <c r="E958" s="78"/>
      <c r="F958" s="438"/>
      <c r="G958" s="131">
        <v>3691</v>
      </c>
      <c r="H958" s="81"/>
    </row>
    <row r="959" spans="1:8" ht="20.149999999999999" customHeight="1">
      <c r="A959" s="416"/>
      <c r="B959" s="339"/>
      <c r="C959" s="339"/>
      <c r="D959" s="77">
        <v>1</v>
      </c>
      <c r="E959" s="78" t="s">
        <v>769</v>
      </c>
      <c r="F959" s="439"/>
      <c r="G959" s="80">
        <v>39</v>
      </c>
      <c r="H959" s="81">
        <v>1.0566242210782986</v>
      </c>
    </row>
    <row r="960" spans="1:8" ht="20.149999999999999" customHeight="1">
      <c r="A960" s="416"/>
      <c r="B960" s="339"/>
      <c r="C960" s="339"/>
      <c r="D960" s="77">
        <v>2</v>
      </c>
      <c r="E960" s="78" t="s">
        <v>770</v>
      </c>
      <c r="F960" s="439"/>
      <c r="G960" s="80">
        <v>731</v>
      </c>
      <c r="H960" s="81">
        <v>19.804930913031697</v>
      </c>
    </row>
    <row r="961" spans="1:8" ht="20.149999999999999" customHeight="1">
      <c r="A961" s="416"/>
      <c r="B961" s="339"/>
      <c r="C961" s="339"/>
      <c r="D961" s="77">
        <v>3</v>
      </c>
      <c r="E961" s="78" t="s">
        <v>482</v>
      </c>
      <c r="F961" s="439"/>
      <c r="G961" s="80">
        <v>1838</v>
      </c>
      <c r="H961" s="81">
        <v>49.796803034408022</v>
      </c>
    </row>
    <row r="962" spans="1:8" ht="20.149999999999999" customHeight="1">
      <c r="A962" s="416"/>
      <c r="B962" s="339"/>
      <c r="C962" s="339"/>
      <c r="D962" s="77">
        <v>4</v>
      </c>
      <c r="E962" s="78" t="s">
        <v>771</v>
      </c>
      <c r="F962" s="439"/>
      <c r="G962" s="80">
        <v>919</v>
      </c>
      <c r="H962" s="81">
        <v>24.898401517204011</v>
      </c>
    </row>
    <row r="963" spans="1:8" ht="20.149999999999999" customHeight="1">
      <c r="A963" s="417"/>
      <c r="B963" s="340"/>
      <c r="C963" s="340"/>
      <c r="D963" s="77">
        <v>5</v>
      </c>
      <c r="E963" s="78" t="s">
        <v>772</v>
      </c>
      <c r="F963" s="440"/>
      <c r="G963" s="80">
        <v>164</v>
      </c>
      <c r="H963" s="81">
        <v>4.4432403142779737</v>
      </c>
    </row>
    <row r="964" spans="1:8" ht="20.149999999999999" customHeight="1">
      <c r="A964" s="415" t="s">
        <v>3405</v>
      </c>
      <c r="B964" s="338" t="s">
        <v>3406</v>
      </c>
      <c r="C964" s="338" t="s">
        <v>188</v>
      </c>
      <c r="D964" s="77"/>
      <c r="E964" s="78"/>
      <c r="F964" s="438"/>
      <c r="G964" s="131">
        <v>3691</v>
      </c>
      <c r="H964" s="81"/>
    </row>
    <row r="965" spans="1:8" ht="20.149999999999999" customHeight="1">
      <c r="A965" s="416"/>
      <c r="B965" s="339"/>
      <c r="C965" s="339"/>
      <c r="D965" s="77">
        <v>1</v>
      </c>
      <c r="E965" s="78" t="s">
        <v>769</v>
      </c>
      <c r="F965" s="439"/>
      <c r="G965" s="80">
        <v>59</v>
      </c>
      <c r="H965" s="81">
        <v>1.5984827959902466</v>
      </c>
    </row>
    <row r="966" spans="1:8" ht="20.149999999999999" customHeight="1">
      <c r="A966" s="416"/>
      <c r="B966" s="339"/>
      <c r="C966" s="339"/>
      <c r="D966" s="77">
        <v>2</v>
      </c>
      <c r="E966" s="78" t="s">
        <v>770</v>
      </c>
      <c r="F966" s="439"/>
      <c r="G966" s="80">
        <v>1037</v>
      </c>
      <c r="H966" s="81">
        <v>28.095367109184505</v>
      </c>
    </row>
    <row r="967" spans="1:8" ht="20.149999999999999" customHeight="1">
      <c r="A967" s="416"/>
      <c r="B967" s="339"/>
      <c r="C967" s="339"/>
      <c r="D967" s="77">
        <v>3</v>
      </c>
      <c r="E967" s="78" t="s">
        <v>482</v>
      </c>
      <c r="F967" s="439"/>
      <c r="G967" s="80">
        <v>1698</v>
      </c>
      <c r="H967" s="81">
        <v>46.003793010024388</v>
      </c>
    </row>
    <row r="968" spans="1:8" ht="20.149999999999999" customHeight="1">
      <c r="A968" s="416"/>
      <c r="B968" s="339"/>
      <c r="C968" s="339"/>
      <c r="D968" s="77">
        <v>4</v>
      </c>
      <c r="E968" s="78" t="s">
        <v>771</v>
      </c>
      <c r="F968" s="439"/>
      <c r="G968" s="80">
        <v>776</v>
      </c>
      <c r="H968" s="81">
        <v>21.02411270658358</v>
      </c>
    </row>
    <row r="969" spans="1:8" ht="20.149999999999999" customHeight="1">
      <c r="A969" s="417"/>
      <c r="B969" s="340"/>
      <c r="C969" s="340"/>
      <c r="D969" s="77">
        <v>5</v>
      </c>
      <c r="E969" s="78" t="s">
        <v>772</v>
      </c>
      <c r="F969" s="440"/>
      <c r="G969" s="80">
        <v>121</v>
      </c>
      <c r="H969" s="81">
        <v>3.2782443782172854</v>
      </c>
    </row>
    <row r="970" spans="1:8" ht="20.149999999999999" customHeight="1">
      <c r="A970" s="415" t="s">
        <v>3407</v>
      </c>
      <c r="B970" s="338" t="s">
        <v>3408</v>
      </c>
      <c r="C970" s="338" t="s">
        <v>188</v>
      </c>
      <c r="D970" s="77"/>
      <c r="E970" s="78"/>
      <c r="F970" s="438"/>
      <c r="G970" s="131">
        <v>3691</v>
      </c>
      <c r="H970" s="81"/>
    </row>
    <row r="971" spans="1:8" ht="20.149999999999999" customHeight="1">
      <c r="A971" s="416"/>
      <c r="B971" s="339"/>
      <c r="C971" s="339"/>
      <c r="D971" s="77">
        <v>1</v>
      </c>
      <c r="E971" s="78" t="s">
        <v>769</v>
      </c>
      <c r="F971" s="439"/>
      <c r="G971" s="80">
        <v>142</v>
      </c>
      <c r="H971" s="81">
        <v>3.8471958818748306</v>
      </c>
    </row>
    <row r="972" spans="1:8" ht="20.149999999999999" customHeight="1">
      <c r="A972" s="416"/>
      <c r="B972" s="339"/>
      <c r="C972" s="339"/>
      <c r="D972" s="77">
        <v>2</v>
      </c>
      <c r="E972" s="78" t="s">
        <v>770</v>
      </c>
      <c r="F972" s="439"/>
      <c r="G972" s="80">
        <v>1544</v>
      </c>
      <c r="H972" s="81">
        <v>41.831481983202387</v>
      </c>
    </row>
    <row r="973" spans="1:8" ht="20.149999999999999" customHeight="1">
      <c r="A973" s="416"/>
      <c r="B973" s="339"/>
      <c r="C973" s="339"/>
      <c r="D973" s="77">
        <v>3</v>
      </c>
      <c r="E973" s="78" t="s">
        <v>482</v>
      </c>
      <c r="F973" s="439"/>
      <c r="G973" s="80">
        <v>1577</v>
      </c>
      <c r="H973" s="81">
        <v>42.725548631807101</v>
      </c>
    </row>
    <row r="974" spans="1:8" ht="20.149999999999999" customHeight="1">
      <c r="A974" s="416"/>
      <c r="B974" s="339"/>
      <c r="C974" s="339"/>
      <c r="D974" s="77">
        <v>4</v>
      </c>
      <c r="E974" s="78" t="s">
        <v>771</v>
      </c>
      <c r="F974" s="439"/>
      <c r="G974" s="80">
        <v>376</v>
      </c>
      <c r="H974" s="81">
        <v>10.186941208344621</v>
      </c>
    </row>
    <row r="975" spans="1:8" ht="20.149999999999999" customHeight="1">
      <c r="A975" s="417"/>
      <c r="B975" s="340"/>
      <c r="C975" s="340"/>
      <c r="D975" s="77">
        <v>5</v>
      </c>
      <c r="E975" s="78" t="s">
        <v>772</v>
      </c>
      <c r="F975" s="440"/>
      <c r="G975" s="80">
        <v>52</v>
      </c>
      <c r="H975" s="81">
        <v>1.4088322947710648</v>
      </c>
    </row>
    <row r="976" spans="1:8" ht="20.149999999999999" customHeight="1">
      <c r="A976" s="415" t="s">
        <v>3409</v>
      </c>
      <c r="B976" s="338" t="s">
        <v>3410</v>
      </c>
      <c r="C976" s="338" t="s">
        <v>188</v>
      </c>
      <c r="D976" s="77"/>
      <c r="E976" s="78"/>
      <c r="F976" s="438"/>
      <c r="G976" s="131">
        <v>3691</v>
      </c>
      <c r="H976" s="81"/>
    </row>
    <row r="977" spans="1:8" ht="20.149999999999999" customHeight="1">
      <c r="A977" s="416"/>
      <c r="B977" s="339"/>
      <c r="C977" s="339"/>
      <c r="D977" s="77">
        <v>1</v>
      </c>
      <c r="E977" s="78" t="s">
        <v>769</v>
      </c>
      <c r="F977" s="439"/>
      <c r="G977" s="80">
        <v>281</v>
      </c>
      <c r="H977" s="81">
        <v>7.613112977512869</v>
      </c>
    </row>
    <row r="978" spans="1:8" ht="20.149999999999999" customHeight="1">
      <c r="A978" s="416"/>
      <c r="B978" s="339"/>
      <c r="C978" s="339"/>
      <c r="D978" s="77">
        <v>2</v>
      </c>
      <c r="E978" s="78" t="s">
        <v>770</v>
      </c>
      <c r="F978" s="439"/>
      <c r="G978" s="80">
        <v>1773</v>
      </c>
      <c r="H978" s="81">
        <v>48.035762665944191</v>
      </c>
    </row>
    <row r="979" spans="1:8" ht="20.149999999999999" customHeight="1">
      <c r="A979" s="416"/>
      <c r="B979" s="339"/>
      <c r="C979" s="339"/>
      <c r="D979" s="77">
        <v>3</v>
      </c>
      <c r="E979" s="78" t="s">
        <v>482</v>
      </c>
      <c r="F979" s="439"/>
      <c r="G979" s="80">
        <v>1344</v>
      </c>
      <c r="H979" s="81">
        <v>36.412896234082901</v>
      </c>
    </row>
    <row r="980" spans="1:8" ht="20.149999999999999" customHeight="1">
      <c r="A980" s="416"/>
      <c r="B980" s="339"/>
      <c r="C980" s="339"/>
      <c r="D980" s="77">
        <v>4</v>
      </c>
      <c r="E980" s="78" t="s">
        <v>771</v>
      </c>
      <c r="F980" s="439"/>
      <c r="G980" s="80">
        <v>255</v>
      </c>
      <c r="H980" s="81">
        <v>6.9086968301273366</v>
      </c>
    </row>
    <row r="981" spans="1:8" ht="20.149999999999999" customHeight="1">
      <c r="A981" s="417"/>
      <c r="B981" s="340"/>
      <c r="C981" s="340"/>
      <c r="D981" s="77">
        <v>5</v>
      </c>
      <c r="E981" s="78" t="s">
        <v>772</v>
      </c>
      <c r="F981" s="440"/>
      <c r="G981" s="80">
        <v>38</v>
      </c>
      <c r="H981" s="81">
        <v>1.0295312923327011</v>
      </c>
    </row>
    <row r="982" spans="1:8" ht="20.149999999999999" customHeight="1">
      <c r="A982" s="415" t="s">
        <v>3411</v>
      </c>
      <c r="B982" s="338" t="s">
        <v>3412</v>
      </c>
      <c r="C982" s="338" t="s">
        <v>188</v>
      </c>
      <c r="D982" s="77"/>
      <c r="E982" s="78"/>
      <c r="F982" s="438"/>
      <c r="G982" s="131">
        <v>3691</v>
      </c>
      <c r="H982" s="81"/>
    </row>
    <row r="983" spans="1:8" ht="20.149999999999999" customHeight="1">
      <c r="A983" s="416"/>
      <c r="B983" s="339"/>
      <c r="C983" s="339"/>
      <c r="D983" s="77">
        <v>1</v>
      </c>
      <c r="E983" s="78" t="s">
        <v>769</v>
      </c>
      <c r="F983" s="439"/>
      <c r="G983" s="80">
        <v>182</v>
      </c>
      <c r="H983" s="81">
        <v>4.9309130316987266</v>
      </c>
    </row>
    <row r="984" spans="1:8" ht="20.149999999999999" customHeight="1">
      <c r="A984" s="416"/>
      <c r="B984" s="339"/>
      <c r="C984" s="339"/>
      <c r="D984" s="77">
        <v>2</v>
      </c>
      <c r="E984" s="78" t="s">
        <v>770</v>
      </c>
      <c r="F984" s="439"/>
      <c r="G984" s="80">
        <v>1483</v>
      </c>
      <c r="H984" s="81">
        <v>40.178813329720938</v>
      </c>
    </row>
    <row r="985" spans="1:8" ht="20.149999999999999" customHeight="1">
      <c r="A985" s="416"/>
      <c r="B985" s="339"/>
      <c r="C985" s="339"/>
      <c r="D985" s="77">
        <v>3</v>
      </c>
      <c r="E985" s="78" t="s">
        <v>482</v>
      </c>
      <c r="F985" s="439"/>
      <c r="G985" s="80">
        <v>1716</v>
      </c>
      <c r="H985" s="81">
        <v>46.491465727445139</v>
      </c>
    </row>
    <row r="986" spans="1:8" ht="20.149999999999999" customHeight="1">
      <c r="A986" s="416"/>
      <c r="B986" s="339"/>
      <c r="C986" s="339"/>
      <c r="D986" s="77">
        <v>4</v>
      </c>
      <c r="E986" s="78" t="s">
        <v>771</v>
      </c>
      <c r="F986" s="439"/>
      <c r="G986" s="80">
        <v>270</v>
      </c>
      <c r="H986" s="81">
        <v>7.3150907613112981</v>
      </c>
    </row>
    <row r="987" spans="1:8" ht="20.149999999999999" customHeight="1">
      <c r="A987" s="417"/>
      <c r="B987" s="340"/>
      <c r="C987" s="340"/>
      <c r="D987" s="77">
        <v>5</v>
      </c>
      <c r="E987" s="78" t="s">
        <v>772</v>
      </c>
      <c r="F987" s="440"/>
      <c r="G987" s="80">
        <v>40</v>
      </c>
      <c r="H987" s="81">
        <v>1.083717149823896</v>
      </c>
    </row>
    <row r="988" spans="1:8" ht="20.149999999999999" customHeight="1">
      <c r="A988" s="415" t="s">
        <v>3413</v>
      </c>
      <c r="B988" s="338" t="s">
        <v>3414</v>
      </c>
      <c r="C988" s="338" t="s">
        <v>188</v>
      </c>
      <c r="D988" s="77"/>
      <c r="E988" s="78"/>
      <c r="F988" s="438"/>
      <c r="G988" s="131">
        <v>3691</v>
      </c>
      <c r="H988" s="81"/>
    </row>
    <row r="989" spans="1:8" ht="20.149999999999999" customHeight="1">
      <c r="A989" s="416"/>
      <c r="B989" s="339"/>
      <c r="C989" s="339"/>
      <c r="D989" s="77">
        <v>1</v>
      </c>
      <c r="E989" s="78" t="s">
        <v>769</v>
      </c>
      <c r="F989" s="439"/>
      <c r="G989" s="80">
        <v>149</v>
      </c>
      <c r="H989" s="81">
        <v>4.0368463830940122</v>
      </c>
    </row>
    <row r="990" spans="1:8" ht="20.149999999999999" customHeight="1">
      <c r="A990" s="416"/>
      <c r="B990" s="339"/>
      <c r="C990" s="339"/>
      <c r="D990" s="77">
        <v>2</v>
      </c>
      <c r="E990" s="78" t="s">
        <v>770</v>
      </c>
      <c r="F990" s="439"/>
      <c r="G990" s="80">
        <v>1479</v>
      </c>
      <c r="H990" s="81">
        <v>40.070441614738556</v>
      </c>
    </row>
    <row r="991" spans="1:8" ht="20.149999999999999" customHeight="1">
      <c r="A991" s="416"/>
      <c r="B991" s="339"/>
      <c r="C991" s="339"/>
      <c r="D991" s="77">
        <v>3</v>
      </c>
      <c r="E991" s="78" t="s">
        <v>482</v>
      </c>
      <c r="F991" s="439"/>
      <c r="G991" s="80">
        <v>1703</v>
      </c>
      <c r="H991" s="81">
        <v>46.139257653752367</v>
      </c>
    </row>
    <row r="992" spans="1:8" ht="20.149999999999999" customHeight="1">
      <c r="A992" s="416"/>
      <c r="B992" s="339"/>
      <c r="C992" s="339"/>
      <c r="D992" s="77">
        <v>4</v>
      </c>
      <c r="E992" s="78" t="s">
        <v>771</v>
      </c>
      <c r="F992" s="439"/>
      <c r="G992" s="80">
        <v>317</v>
      </c>
      <c r="H992" s="81">
        <v>8.5884584123543757</v>
      </c>
    </row>
    <row r="993" spans="1:8" ht="20.149999999999999" customHeight="1">
      <c r="A993" s="417"/>
      <c r="B993" s="340"/>
      <c r="C993" s="340"/>
      <c r="D993" s="77">
        <v>5</v>
      </c>
      <c r="E993" s="78" t="s">
        <v>772</v>
      </c>
      <c r="F993" s="440"/>
      <c r="G993" s="80">
        <v>43</v>
      </c>
      <c r="H993" s="81">
        <v>1.1649959360606881</v>
      </c>
    </row>
    <row r="994" spans="1:8" ht="20.149999999999999" customHeight="1">
      <c r="A994" s="415" t="s">
        <v>3415</v>
      </c>
      <c r="B994" s="338" t="s">
        <v>3416</v>
      </c>
      <c r="C994" s="338" t="s">
        <v>188</v>
      </c>
      <c r="D994" s="77"/>
      <c r="E994" s="78"/>
      <c r="F994" s="438"/>
      <c r="G994" s="131">
        <v>3691</v>
      </c>
      <c r="H994" s="81"/>
    </row>
    <row r="995" spans="1:8" ht="20.149999999999999" customHeight="1">
      <c r="A995" s="416"/>
      <c r="B995" s="339"/>
      <c r="C995" s="339"/>
      <c r="D995" s="77">
        <v>1</v>
      </c>
      <c r="E995" s="78" t="s">
        <v>769</v>
      </c>
      <c r="F995" s="439"/>
      <c r="G995" s="80">
        <v>62</v>
      </c>
      <c r="H995" s="81">
        <v>1.6797615822270389</v>
      </c>
    </row>
    <row r="996" spans="1:8" ht="20.149999999999999" customHeight="1">
      <c r="A996" s="416"/>
      <c r="B996" s="339"/>
      <c r="C996" s="339"/>
      <c r="D996" s="77">
        <v>2</v>
      </c>
      <c r="E996" s="78" t="s">
        <v>770</v>
      </c>
      <c r="F996" s="439"/>
      <c r="G996" s="80">
        <v>1406</v>
      </c>
      <c r="H996" s="81">
        <v>38.092657816309945</v>
      </c>
    </row>
    <row r="997" spans="1:8" ht="20.149999999999999" customHeight="1">
      <c r="A997" s="416"/>
      <c r="B997" s="339"/>
      <c r="C997" s="339"/>
      <c r="D997" s="77">
        <v>3</v>
      </c>
      <c r="E997" s="78" t="s">
        <v>482</v>
      </c>
      <c r="F997" s="439"/>
      <c r="G997" s="80">
        <v>1834</v>
      </c>
      <c r="H997" s="81">
        <v>49.688431319425632</v>
      </c>
    </row>
    <row r="998" spans="1:8" ht="20.149999999999999" customHeight="1">
      <c r="A998" s="416"/>
      <c r="B998" s="339"/>
      <c r="C998" s="339"/>
      <c r="D998" s="77">
        <v>4</v>
      </c>
      <c r="E998" s="78" t="s">
        <v>771</v>
      </c>
      <c r="F998" s="439"/>
      <c r="G998" s="80">
        <v>347</v>
      </c>
      <c r="H998" s="81">
        <v>9.4012462747222969</v>
      </c>
    </row>
    <row r="999" spans="1:8" ht="20.149999999999999" customHeight="1">
      <c r="A999" s="417"/>
      <c r="B999" s="340"/>
      <c r="C999" s="340"/>
      <c r="D999" s="77">
        <v>5</v>
      </c>
      <c r="E999" s="78" t="s">
        <v>772</v>
      </c>
      <c r="F999" s="440"/>
      <c r="G999" s="80">
        <v>42</v>
      </c>
      <c r="H999" s="81">
        <v>1.1379030073150906</v>
      </c>
    </row>
    <row r="1000" spans="1:8" ht="20.149999999999999" customHeight="1">
      <c r="A1000" s="415" t="s">
        <v>3417</v>
      </c>
      <c r="B1000" s="338" t="s">
        <v>3418</v>
      </c>
      <c r="C1000" s="338" t="s">
        <v>188</v>
      </c>
      <c r="D1000" s="77"/>
      <c r="E1000" s="78"/>
      <c r="F1000" s="438"/>
      <c r="G1000" s="131">
        <v>3691</v>
      </c>
      <c r="H1000" s="81"/>
    </row>
    <row r="1001" spans="1:8" ht="20.149999999999999" customHeight="1">
      <c r="A1001" s="416"/>
      <c r="B1001" s="339"/>
      <c r="C1001" s="339"/>
      <c r="D1001" s="77">
        <v>1</v>
      </c>
      <c r="E1001" s="78" t="s">
        <v>1948</v>
      </c>
      <c r="F1001" s="439"/>
      <c r="G1001" s="80">
        <v>96</v>
      </c>
      <c r="H1001" s="81">
        <v>2.6009211595773505</v>
      </c>
    </row>
    <row r="1002" spans="1:8" ht="20.149999999999999" customHeight="1">
      <c r="A1002" s="416"/>
      <c r="B1002" s="339"/>
      <c r="C1002" s="339"/>
      <c r="D1002" s="77">
        <v>2</v>
      </c>
      <c r="E1002" s="78" t="s">
        <v>748</v>
      </c>
      <c r="F1002" s="439"/>
      <c r="G1002" s="80">
        <v>447</v>
      </c>
      <c r="H1002" s="81">
        <v>12.110539149282037</v>
      </c>
    </row>
    <row r="1003" spans="1:8" ht="20.149999999999999" customHeight="1">
      <c r="A1003" s="416"/>
      <c r="B1003" s="339"/>
      <c r="C1003" s="339"/>
      <c r="D1003" s="77">
        <v>3</v>
      </c>
      <c r="E1003" s="78" t="s">
        <v>1417</v>
      </c>
      <c r="F1003" s="439"/>
      <c r="G1003" s="80">
        <v>1069</v>
      </c>
      <c r="H1003" s="81">
        <v>28.962340829043619</v>
      </c>
    </row>
    <row r="1004" spans="1:8" ht="20.149999999999999" customHeight="1">
      <c r="A1004" s="416"/>
      <c r="B1004" s="339"/>
      <c r="C1004" s="339"/>
      <c r="D1004" s="77">
        <v>4</v>
      </c>
      <c r="E1004" s="78" t="s">
        <v>747</v>
      </c>
      <c r="F1004" s="439"/>
      <c r="G1004" s="80">
        <v>1879</v>
      </c>
      <c r="H1004" s="81">
        <v>50.907613112977515</v>
      </c>
    </row>
    <row r="1005" spans="1:8" ht="20.149999999999999" customHeight="1">
      <c r="A1005" s="417"/>
      <c r="B1005" s="340"/>
      <c r="C1005" s="340"/>
      <c r="D1005" s="77">
        <v>5</v>
      </c>
      <c r="E1005" s="78" t="s">
        <v>1564</v>
      </c>
      <c r="F1005" s="440"/>
      <c r="G1005" s="80">
        <v>200</v>
      </c>
      <c r="H1005" s="81">
        <v>5.4185857491194795</v>
      </c>
    </row>
    <row r="1006" spans="1:8" ht="20.149999999999999" customHeight="1">
      <c r="A1006" s="415" t="s">
        <v>3419</v>
      </c>
      <c r="B1006" s="338" t="s">
        <v>3420</v>
      </c>
      <c r="C1006" s="338" t="s">
        <v>188</v>
      </c>
      <c r="D1006" s="77"/>
      <c r="E1006" s="78"/>
      <c r="F1006" s="438"/>
      <c r="G1006" s="131">
        <v>3691</v>
      </c>
      <c r="H1006" s="81"/>
    </row>
    <row r="1007" spans="1:8" ht="20.149999999999999" customHeight="1">
      <c r="A1007" s="416"/>
      <c r="B1007" s="339"/>
      <c r="C1007" s="339"/>
      <c r="D1007" s="77">
        <v>1</v>
      </c>
      <c r="E1007" s="78" t="s">
        <v>1948</v>
      </c>
      <c r="F1007" s="439"/>
      <c r="G1007" s="80">
        <v>361</v>
      </c>
      <c r="H1007" s="81">
        <v>9.780547277160661</v>
      </c>
    </row>
    <row r="1008" spans="1:8" ht="20.149999999999999" customHeight="1">
      <c r="A1008" s="416"/>
      <c r="B1008" s="339"/>
      <c r="C1008" s="339"/>
      <c r="D1008" s="77">
        <v>2</v>
      </c>
      <c r="E1008" s="78" t="s">
        <v>748</v>
      </c>
      <c r="F1008" s="439"/>
      <c r="G1008" s="80">
        <v>1416</v>
      </c>
      <c r="H1008" s="81">
        <v>38.363587103765916</v>
      </c>
    </row>
    <row r="1009" spans="1:8" ht="20.149999999999999" customHeight="1">
      <c r="A1009" s="416"/>
      <c r="B1009" s="339"/>
      <c r="C1009" s="339"/>
      <c r="D1009" s="77">
        <v>3</v>
      </c>
      <c r="E1009" s="78" t="s">
        <v>1417</v>
      </c>
      <c r="F1009" s="439"/>
      <c r="G1009" s="80">
        <v>1183</v>
      </c>
      <c r="H1009" s="81">
        <v>32.050934706041723</v>
      </c>
    </row>
    <row r="1010" spans="1:8" ht="20.149999999999999" customHeight="1">
      <c r="A1010" s="416"/>
      <c r="B1010" s="339"/>
      <c r="C1010" s="339"/>
      <c r="D1010" s="77">
        <v>4</v>
      </c>
      <c r="E1010" s="78" t="s">
        <v>747</v>
      </c>
      <c r="F1010" s="439"/>
      <c r="G1010" s="80">
        <v>669</v>
      </c>
      <c r="H1010" s="81">
        <v>18.12516933080466</v>
      </c>
    </row>
    <row r="1011" spans="1:8" ht="20.149999999999999" customHeight="1">
      <c r="A1011" s="417"/>
      <c r="B1011" s="340"/>
      <c r="C1011" s="340"/>
      <c r="D1011" s="77">
        <v>5</v>
      </c>
      <c r="E1011" s="78" t="s">
        <v>1564</v>
      </c>
      <c r="F1011" s="440"/>
      <c r="G1011" s="80">
        <v>62</v>
      </c>
      <c r="H1011" s="81">
        <v>1.6797615822270389</v>
      </c>
    </row>
    <row r="1012" spans="1:8" ht="20.149999999999999" customHeight="1">
      <c r="A1012" s="415" t="s">
        <v>3421</v>
      </c>
      <c r="B1012" s="338" t="s">
        <v>3422</v>
      </c>
      <c r="C1012" s="338" t="s">
        <v>188</v>
      </c>
      <c r="D1012" s="77"/>
      <c r="E1012" s="78"/>
      <c r="F1012" s="438"/>
      <c r="G1012" s="131">
        <v>3691</v>
      </c>
      <c r="H1012" s="81"/>
    </row>
    <row r="1013" spans="1:8" ht="20.149999999999999" customHeight="1">
      <c r="A1013" s="416"/>
      <c r="B1013" s="339"/>
      <c r="C1013" s="339"/>
      <c r="D1013" s="77">
        <v>1</v>
      </c>
      <c r="E1013" s="78" t="s">
        <v>1948</v>
      </c>
      <c r="F1013" s="439"/>
      <c r="G1013" s="80">
        <v>58</v>
      </c>
      <c r="H1013" s="81">
        <v>1.5713898672446491</v>
      </c>
    </row>
    <row r="1014" spans="1:8" ht="20.149999999999999" customHeight="1">
      <c r="A1014" s="416"/>
      <c r="B1014" s="339"/>
      <c r="C1014" s="339"/>
      <c r="D1014" s="77">
        <v>2</v>
      </c>
      <c r="E1014" s="78" t="s">
        <v>748</v>
      </c>
      <c r="F1014" s="439"/>
      <c r="G1014" s="80">
        <v>436</v>
      </c>
      <c r="H1014" s="81">
        <v>11.812516933080467</v>
      </c>
    </row>
    <row r="1015" spans="1:8" ht="20.149999999999999" customHeight="1">
      <c r="A1015" s="416"/>
      <c r="B1015" s="339"/>
      <c r="C1015" s="339"/>
      <c r="D1015" s="77">
        <v>3</v>
      </c>
      <c r="E1015" s="78" t="s">
        <v>1417</v>
      </c>
      <c r="F1015" s="439"/>
      <c r="G1015" s="80">
        <v>1448</v>
      </c>
      <c r="H1015" s="81">
        <v>39.230560823625034</v>
      </c>
    </row>
    <row r="1016" spans="1:8" ht="20.149999999999999" customHeight="1">
      <c r="A1016" s="416"/>
      <c r="B1016" s="339"/>
      <c r="C1016" s="339"/>
      <c r="D1016" s="77">
        <v>4</v>
      </c>
      <c r="E1016" s="78" t="s">
        <v>747</v>
      </c>
      <c r="F1016" s="439"/>
      <c r="G1016" s="80">
        <v>1540</v>
      </c>
      <c r="H1016" s="81">
        <v>41.72311026821999</v>
      </c>
    </row>
    <row r="1017" spans="1:8" ht="20.149999999999999" customHeight="1">
      <c r="A1017" s="417"/>
      <c r="B1017" s="340"/>
      <c r="C1017" s="340"/>
      <c r="D1017" s="77">
        <v>5</v>
      </c>
      <c r="E1017" s="78" t="s">
        <v>1564</v>
      </c>
      <c r="F1017" s="440"/>
      <c r="G1017" s="80">
        <v>209</v>
      </c>
      <c r="H1017" s="81">
        <v>5.6624221078298564</v>
      </c>
    </row>
    <row r="1018" spans="1:8" ht="20.149999999999999" customHeight="1">
      <c r="A1018" s="415" t="s">
        <v>3423</v>
      </c>
      <c r="B1018" s="338" t="s">
        <v>3424</v>
      </c>
      <c r="C1018" s="338" t="s">
        <v>188</v>
      </c>
      <c r="D1018" s="77"/>
      <c r="E1018" s="78"/>
      <c r="F1018" s="438"/>
      <c r="G1018" s="131">
        <v>3691</v>
      </c>
      <c r="H1018" s="81"/>
    </row>
    <row r="1019" spans="1:8" ht="20.149999999999999" customHeight="1">
      <c r="A1019" s="416"/>
      <c r="B1019" s="339"/>
      <c r="C1019" s="339"/>
      <c r="D1019" s="77">
        <v>1</v>
      </c>
      <c r="E1019" s="78" t="s">
        <v>1948</v>
      </c>
      <c r="F1019" s="439"/>
      <c r="G1019" s="80">
        <v>47</v>
      </c>
      <c r="H1019" s="81">
        <v>1.2733676510430776</v>
      </c>
    </row>
    <row r="1020" spans="1:8" ht="20.149999999999999" customHeight="1">
      <c r="A1020" s="416"/>
      <c r="B1020" s="339"/>
      <c r="C1020" s="339"/>
      <c r="D1020" s="77">
        <v>2</v>
      </c>
      <c r="E1020" s="78" t="s">
        <v>748</v>
      </c>
      <c r="F1020" s="439"/>
      <c r="G1020" s="80">
        <v>373</v>
      </c>
      <c r="H1020" s="81">
        <v>10.105662422107828</v>
      </c>
    </row>
    <row r="1021" spans="1:8" ht="20.149999999999999" customHeight="1">
      <c r="A1021" s="416"/>
      <c r="B1021" s="339"/>
      <c r="C1021" s="339"/>
      <c r="D1021" s="77">
        <v>3</v>
      </c>
      <c r="E1021" s="78" t="s">
        <v>1417</v>
      </c>
      <c r="F1021" s="439"/>
      <c r="G1021" s="80">
        <v>1415</v>
      </c>
      <c r="H1021" s="81">
        <v>38.33649417502032</v>
      </c>
    </row>
    <row r="1022" spans="1:8" ht="20.149999999999999" customHeight="1">
      <c r="A1022" s="416"/>
      <c r="B1022" s="339"/>
      <c r="C1022" s="339"/>
      <c r="D1022" s="77">
        <v>4</v>
      </c>
      <c r="E1022" s="78" t="s">
        <v>747</v>
      </c>
      <c r="F1022" s="439"/>
      <c r="G1022" s="80">
        <v>1634</v>
      </c>
      <c r="H1022" s="81">
        <v>44.269845570306146</v>
      </c>
    </row>
    <row r="1023" spans="1:8" ht="20.149999999999999" customHeight="1">
      <c r="A1023" s="417"/>
      <c r="B1023" s="340"/>
      <c r="C1023" s="340"/>
      <c r="D1023" s="77">
        <v>5</v>
      </c>
      <c r="E1023" s="78" t="s">
        <v>1564</v>
      </c>
      <c r="F1023" s="440"/>
      <c r="G1023" s="80">
        <v>222</v>
      </c>
      <c r="H1023" s="81">
        <v>6.0146301815226222</v>
      </c>
    </row>
    <row r="1024" spans="1:8" ht="20.149999999999999" customHeight="1">
      <c r="A1024" s="415" t="s">
        <v>3425</v>
      </c>
      <c r="B1024" s="338" t="s">
        <v>3426</v>
      </c>
      <c r="C1024" s="338" t="s">
        <v>188</v>
      </c>
      <c r="D1024" s="77"/>
      <c r="E1024" s="78"/>
      <c r="F1024" s="438"/>
      <c r="G1024" s="131">
        <v>3691</v>
      </c>
      <c r="H1024" s="81"/>
    </row>
    <row r="1025" spans="1:8" ht="20.149999999999999" customHeight="1">
      <c r="A1025" s="416"/>
      <c r="B1025" s="339"/>
      <c r="C1025" s="339"/>
      <c r="D1025" s="77">
        <v>1</v>
      </c>
      <c r="E1025" s="78" t="s">
        <v>1948</v>
      </c>
      <c r="F1025" s="439"/>
      <c r="G1025" s="80">
        <v>533</v>
      </c>
      <c r="H1025" s="81">
        <v>14.440531021403412</v>
      </c>
    </row>
    <row r="1026" spans="1:8" ht="20.149999999999999" customHeight="1">
      <c r="A1026" s="416"/>
      <c r="B1026" s="339"/>
      <c r="C1026" s="339"/>
      <c r="D1026" s="77">
        <v>2</v>
      </c>
      <c r="E1026" s="78" t="s">
        <v>748</v>
      </c>
      <c r="F1026" s="439"/>
      <c r="G1026" s="80">
        <v>1659</v>
      </c>
      <c r="H1026" s="81">
        <v>44.947168788946087</v>
      </c>
    </row>
    <row r="1027" spans="1:8" ht="20.149999999999999" customHeight="1">
      <c r="A1027" s="416"/>
      <c r="B1027" s="339"/>
      <c r="C1027" s="339"/>
      <c r="D1027" s="77">
        <v>3</v>
      </c>
      <c r="E1027" s="78" t="s">
        <v>1417</v>
      </c>
      <c r="F1027" s="439"/>
      <c r="G1027" s="80">
        <v>1059</v>
      </c>
      <c r="H1027" s="81">
        <v>28.691411541587648</v>
      </c>
    </row>
    <row r="1028" spans="1:8" ht="20.149999999999999" customHeight="1">
      <c r="A1028" s="416"/>
      <c r="B1028" s="339"/>
      <c r="C1028" s="339"/>
      <c r="D1028" s="77">
        <v>4</v>
      </c>
      <c r="E1028" s="78" t="s">
        <v>747</v>
      </c>
      <c r="F1028" s="439"/>
      <c r="G1028" s="80">
        <v>415</v>
      </c>
      <c r="H1028" s="81">
        <v>11.243565429422921</v>
      </c>
    </row>
    <row r="1029" spans="1:8" ht="20.149999999999999" customHeight="1">
      <c r="A1029" s="417"/>
      <c r="B1029" s="340"/>
      <c r="C1029" s="340"/>
      <c r="D1029" s="77">
        <v>5</v>
      </c>
      <c r="E1029" s="78" t="s">
        <v>1564</v>
      </c>
      <c r="F1029" s="440"/>
      <c r="G1029" s="80">
        <v>25</v>
      </c>
      <c r="H1029" s="81">
        <v>0.67732321863993494</v>
      </c>
    </row>
    <row r="1030" spans="1:8" ht="20.149999999999999" customHeight="1">
      <c r="A1030" s="415" t="s">
        <v>3427</v>
      </c>
      <c r="B1030" s="338" t="s">
        <v>3428</v>
      </c>
      <c r="C1030" s="338" t="s">
        <v>188</v>
      </c>
      <c r="D1030" s="77"/>
      <c r="E1030" s="78"/>
      <c r="F1030" s="438"/>
      <c r="G1030" s="131">
        <v>3691</v>
      </c>
      <c r="H1030" s="81"/>
    </row>
    <row r="1031" spans="1:8" ht="20.149999999999999" customHeight="1">
      <c r="A1031" s="416"/>
      <c r="B1031" s="339"/>
      <c r="C1031" s="339"/>
      <c r="D1031" s="77">
        <v>1</v>
      </c>
      <c r="E1031" s="78" t="s">
        <v>1948</v>
      </c>
      <c r="F1031" s="439"/>
      <c r="G1031" s="80">
        <v>319</v>
      </c>
      <c r="H1031" s="81">
        <v>8.6426442698455705</v>
      </c>
    </row>
    <row r="1032" spans="1:8" ht="20.149999999999999" customHeight="1">
      <c r="A1032" s="416"/>
      <c r="B1032" s="339"/>
      <c r="C1032" s="339"/>
      <c r="D1032" s="77">
        <v>2</v>
      </c>
      <c r="E1032" s="78" t="s">
        <v>748</v>
      </c>
      <c r="F1032" s="439"/>
      <c r="G1032" s="80">
        <v>1406</v>
      </c>
      <c r="H1032" s="81">
        <v>38.092657816309945</v>
      </c>
    </row>
    <row r="1033" spans="1:8" ht="20.149999999999999" customHeight="1">
      <c r="A1033" s="416"/>
      <c r="B1033" s="339"/>
      <c r="C1033" s="339"/>
      <c r="D1033" s="77">
        <v>3</v>
      </c>
      <c r="E1033" s="78" t="s">
        <v>1417</v>
      </c>
      <c r="F1033" s="439"/>
      <c r="G1033" s="80">
        <v>1319</v>
      </c>
      <c r="H1033" s="81">
        <v>35.735573015442966</v>
      </c>
    </row>
    <row r="1034" spans="1:8" ht="20.149999999999999" customHeight="1">
      <c r="A1034" s="416"/>
      <c r="B1034" s="339"/>
      <c r="C1034" s="339"/>
      <c r="D1034" s="77">
        <v>4</v>
      </c>
      <c r="E1034" s="78" t="s">
        <v>747</v>
      </c>
      <c r="F1034" s="439"/>
      <c r="G1034" s="80">
        <v>610</v>
      </c>
      <c r="H1034" s="81">
        <v>16.526686534814413</v>
      </c>
    </row>
    <row r="1035" spans="1:8" ht="20.149999999999999" customHeight="1">
      <c r="A1035" s="417"/>
      <c r="B1035" s="340"/>
      <c r="C1035" s="340"/>
      <c r="D1035" s="77">
        <v>5</v>
      </c>
      <c r="E1035" s="78" t="s">
        <v>1564</v>
      </c>
      <c r="F1035" s="440"/>
      <c r="G1035" s="80">
        <v>37</v>
      </c>
      <c r="H1035" s="81">
        <v>1.0024383635871037</v>
      </c>
    </row>
    <row r="1036" spans="1:8" ht="20.149999999999999" customHeight="1">
      <c r="A1036" s="415" t="s">
        <v>3429</v>
      </c>
      <c r="B1036" s="338" t="s">
        <v>3430</v>
      </c>
      <c r="C1036" s="338" t="s">
        <v>188</v>
      </c>
      <c r="D1036" s="77"/>
      <c r="E1036" s="78"/>
      <c r="F1036" s="438"/>
      <c r="G1036" s="131">
        <v>3691</v>
      </c>
      <c r="H1036" s="81"/>
    </row>
    <row r="1037" spans="1:8" ht="20.149999999999999" customHeight="1">
      <c r="A1037" s="416"/>
      <c r="B1037" s="339"/>
      <c r="C1037" s="339"/>
      <c r="D1037" s="77">
        <v>1</v>
      </c>
      <c r="E1037" s="78" t="s">
        <v>1948</v>
      </c>
      <c r="F1037" s="439"/>
      <c r="G1037" s="80">
        <v>359</v>
      </c>
      <c r="H1037" s="81">
        <v>9.7263614196694661</v>
      </c>
    </row>
    <row r="1038" spans="1:8" ht="20.149999999999999" customHeight="1">
      <c r="A1038" s="416"/>
      <c r="B1038" s="339"/>
      <c r="C1038" s="339"/>
      <c r="D1038" s="77">
        <v>2</v>
      </c>
      <c r="E1038" s="78" t="s">
        <v>748</v>
      </c>
      <c r="F1038" s="439"/>
      <c r="G1038" s="80">
        <v>1437</v>
      </c>
      <c r="H1038" s="81">
        <v>38.93253860742346</v>
      </c>
    </row>
    <row r="1039" spans="1:8" ht="20.149999999999999" customHeight="1">
      <c r="A1039" s="416"/>
      <c r="B1039" s="339"/>
      <c r="C1039" s="339"/>
      <c r="D1039" s="77">
        <v>3</v>
      </c>
      <c r="E1039" s="78" t="s">
        <v>1417</v>
      </c>
      <c r="F1039" s="439"/>
      <c r="G1039" s="80">
        <v>1333</v>
      </c>
      <c r="H1039" s="81">
        <v>36.114874017881334</v>
      </c>
    </row>
    <row r="1040" spans="1:8" ht="20.149999999999999" customHeight="1">
      <c r="A1040" s="416"/>
      <c r="B1040" s="339"/>
      <c r="C1040" s="339"/>
      <c r="D1040" s="77">
        <v>4</v>
      </c>
      <c r="E1040" s="78" t="s">
        <v>747</v>
      </c>
      <c r="F1040" s="439"/>
      <c r="G1040" s="80">
        <v>529</v>
      </c>
      <c r="H1040" s="81">
        <v>14.332159306421024</v>
      </c>
    </row>
    <row r="1041" spans="1:8" ht="20.149999999999999" customHeight="1">
      <c r="A1041" s="417"/>
      <c r="B1041" s="340"/>
      <c r="C1041" s="340"/>
      <c r="D1041" s="77">
        <v>5</v>
      </c>
      <c r="E1041" s="78" t="s">
        <v>1564</v>
      </c>
      <c r="F1041" s="440"/>
      <c r="G1041" s="80">
        <v>33</v>
      </c>
      <c r="H1041" s="81">
        <v>0.89406664860471419</v>
      </c>
    </row>
    <row r="1042" spans="1:8" ht="20.149999999999999" customHeight="1">
      <c r="A1042" s="415" t="s">
        <v>3431</v>
      </c>
      <c r="B1042" s="338" t="s">
        <v>3432</v>
      </c>
      <c r="C1042" s="338" t="s">
        <v>188</v>
      </c>
      <c r="D1042" s="77"/>
      <c r="E1042" s="78"/>
      <c r="F1042" s="438"/>
      <c r="G1042" s="131">
        <v>3691</v>
      </c>
      <c r="H1042" s="81"/>
    </row>
    <row r="1043" spans="1:8" ht="20.149999999999999" customHeight="1">
      <c r="A1043" s="416"/>
      <c r="B1043" s="339"/>
      <c r="C1043" s="339"/>
      <c r="D1043" s="77">
        <v>1</v>
      </c>
      <c r="E1043" s="78" t="s">
        <v>1948</v>
      </c>
      <c r="F1043" s="439"/>
      <c r="G1043" s="80">
        <v>56</v>
      </c>
      <c r="H1043" s="81">
        <v>1.5172040097534545</v>
      </c>
    </row>
    <row r="1044" spans="1:8" ht="20.149999999999999" customHeight="1">
      <c r="A1044" s="416"/>
      <c r="B1044" s="339"/>
      <c r="C1044" s="339"/>
      <c r="D1044" s="77">
        <v>2</v>
      </c>
      <c r="E1044" s="78" t="s">
        <v>748</v>
      </c>
      <c r="F1044" s="439"/>
      <c r="G1044" s="80">
        <v>464</v>
      </c>
      <c r="H1044" s="81">
        <v>12.571118937957193</v>
      </c>
    </row>
    <row r="1045" spans="1:8" ht="20.149999999999999" customHeight="1">
      <c r="A1045" s="416"/>
      <c r="B1045" s="339"/>
      <c r="C1045" s="339"/>
      <c r="D1045" s="77">
        <v>3</v>
      </c>
      <c r="E1045" s="78" t="s">
        <v>1417</v>
      </c>
      <c r="F1045" s="439"/>
      <c r="G1045" s="80">
        <v>1663</v>
      </c>
      <c r="H1045" s="81">
        <v>45.055540503928476</v>
      </c>
    </row>
    <row r="1046" spans="1:8" ht="20.149999999999999" customHeight="1">
      <c r="A1046" s="416"/>
      <c r="B1046" s="339"/>
      <c r="C1046" s="339"/>
      <c r="D1046" s="77">
        <v>4</v>
      </c>
      <c r="E1046" s="78" t="s">
        <v>747</v>
      </c>
      <c r="F1046" s="439"/>
      <c r="G1046" s="80">
        <v>1347</v>
      </c>
      <c r="H1046" s="81">
        <v>36.494175020319695</v>
      </c>
    </row>
    <row r="1047" spans="1:8" ht="20.149999999999999" customHeight="1">
      <c r="A1047" s="417"/>
      <c r="B1047" s="340"/>
      <c r="C1047" s="340"/>
      <c r="D1047" s="77">
        <v>5</v>
      </c>
      <c r="E1047" s="78" t="s">
        <v>1564</v>
      </c>
      <c r="F1047" s="440"/>
      <c r="G1047" s="80">
        <v>161</v>
      </c>
      <c r="H1047" s="81">
        <v>4.3619615280411814</v>
      </c>
    </row>
    <row r="1048" spans="1:8" ht="20.149999999999999" customHeight="1">
      <c r="A1048" s="415" t="s">
        <v>3433</v>
      </c>
      <c r="B1048" s="338" t="s">
        <v>3434</v>
      </c>
      <c r="C1048" s="338" t="s">
        <v>188</v>
      </c>
      <c r="D1048" s="77"/>
      <c r="E1048" s="78"/>
      <c r="F1048" s="438"/>
      <c r="G1048" s="131">
        <v>3691</v>
      </c>
      <c r="H1048" s="81"/>
    </row>
    <row r="1049" spans="1:8" ht="20.149999999999999" customHeight="1">
      <c r="A1049" s="416"/>
      <c r="B1049" s="339"/>
      <c r="C1049" s="339"/>
      <c r="D1049" s="77">
        <v>1</v>
      </c>
      <c r="E1049" s="78" t="s">
        <v>1948</v>
      </c>
      <c r="F1049" s="439"/>
      <c r="G1049" s="80">
        <v>52</v>
      </c>
      <c r="H1049" s="81">
        <v>1.4088322947710648</v>
      </c>
    </row>
    <row r="1050" spans="1:8" ht="20.149999999999999" customHeight="1">
      <c r="A1050" s="416"/>
      <c r="B1050" s="339"/>
      <c r="C1050" s="339"/>
      <c r="D1050" s="77">
        <v>2</v>
      </c>
      <c r="E1050" s="78" t="s">
        <v>748</v>
      </c>
      <c r="F1050" s="439"/>
      <c r="G1050" s="80">
        <v>415</v>
      </c>
      <c r="H1050" s="81">
        <v>11.243565429422921</v>
      </c>
    </row>
    <row r="1051" spans="1:8" ht="20.149999999999999" customHeight="1">
      <c r="A1051" s="416"/>
      <c r="B1051" s="339"/>
      <c r="C1051" s="339"/>
      <c r="D1051" s="77">
        <v>3</v>
      </c>
      <c r="E1051" s="78" t="s">
        <v>1417</v>
      </c>
      <c r="F1051" s="439"/>
      <c r="G1051" s="80">
        <v>1515</v>
      </c>
      <c r="H1051" s="81">
        <v>41.045787049580056</v>
      </c>
    </row>
    <row r="1052" spans="1:8" ht="20.149999999999999" customHeight="1">
      <c r="A1052" s="416"/>
      <c r="B1052" s="339"/>
      <c r="C1052" s="339"/>
      <c r="D1052" s="77">
        <v>4</v>
      </c>
      <c r="E1052" s="78" t="s">
        <v>747</v>
      </c>
      <c r="F1052" s="439"/>
      <c r="G1052" s="80">
        <v>1547</v>
      </c>
      <c r="H1052" s="81">
        <v>41.912760769439181</v>
      </c>
    </row>
    <row r="1053" spans="1:8" ht="20.149999999999999" customHeight="1">
      <c r="A1053" s="417"/>
      <c r="B1053" s="340"/>
      <c r="C1053" s="340"/>
      <c r="D1053" s="77">
        <v>5</v>
      </c>
      <c r="E1053" s="78" t="s">
        <v>1564</v>
      </c>
      <c r="F1053" s="440"/>
      <c r="G1053" s="80">
        <v>162</v>
      </c>
      <c r="H1053" s="81">
        <v>4.3890544567867789</v>
      </c>
    </row>
    <row r="1054" spans="1:8" ht="20.149999999999999" customHeight="1">
      <c r="A1054" s="415" t="s">
        <v>3435</v>
      </c>
      <c r="B1054" s="338" t="s">
        <v>3436</v>
      </c>
      <c r="C1054" s="338" t="s">
        <v>188</v>
      </c>
      <c r="D1054" s="77"/>
      <c r="E1054" s="78"/>
      <c r="F1054" s="438"/>
      <c r="G1054" s="131">
        <v>3691</v>
      </c>
      <c r="H1054" s="81"/>
    </row>
    <row r="1055" spans="1:8" ht="20.149999999999999" customHeight="1">
      <c r="A1055" s="416"/>
      <c r="B1055" s="339"/>
      <c r="C1055" s="339"/>
      <c r="D1055" s="77">
        <v>1</v>
      </c>
      <c r="E1055" s="78" t="s">
        <v>1948</v>
      </c>
      <c r="F1055" s="439"/>
      <c r="G1055" s="80">
        <v>339</v>
      </c>
      <c r="H1055" s="81">
        <v>9.1845028447575174</v>
      </c>
    </row>
    <row r="1056" spans="1:8" ht="20.149999999999999" customHeight="1">
      <c r="A1056" s="416"/>
      <c r="B1056" s="339"/>
      <c r="C1056" s="339"/>
      <c r="D1056" s="77">
        <v>2</v>
      </c>
      <c r="E1056" s="78" t="s">
        <v>748</v>
      </c>
      <c r="F1056" s="439"/>
      <c r="G1056" s="80">
        <v>1383</v>
      </c>
      <c r="H1056" s="81">
        <v>37.469520455161202</v>
      </c>
    </row>
    <row r="1057" spans="1:8" ht="20.149999999999999" customHeight="1">
      <c r="A1057" s="416"/>
      <c r="B1057" s="339"/>
      <c r="C1057" s="339"/>
      <c r="D1057" s="77">
        <v>3</v>
      </c>
      <c r="E1057" s="78" t="s">
        <v>1417</v>
      </c>
      <c r="F1057" s="439"/>
      <c r="G1057" s="80">
        <v>1425</v>
      </c>
      <c r="H1057" s="81">
        <v>38.607423462476291</v>
      </c>
    </row>
    <row r="1058" spans="1:8" ht="20.149999999999999" customHeight="1">
      <c r="A1058" s="416"/>
      <c r="B1058" s="339"/>
      <c r="C1058" s="339"/>
      <c r="D1058" s="77">
        <v>4</v>
      </c>
      <c r="E1058" s="78" t="s">
        <v>747</v>
      </c>
      <c r="F1058" s="439"/>
      <c r="G1058" s="80">
        <v>522</v>
      </c>
      <c r="H1058" s="81">
        <v>14.142508805201842</v>
      </c>
    </row>
    <row r="1059" spans="1:8" ht="20.149999999999999" customHeight="1">
      <c r="A1059" s="417"/>
      <c r="B1059" s="340"/>
      <c r="C1059" s="340"/>
      <c r="D1059" s="77">
        <v>5</v>
      </c>
      <c r="E1059" s="78" t="s">
        <v>1564</v>
      </c>
      <c r="F1059" s="440"/>
      <c r="G1059" s="80">
        <v>22</v>
      </c>
      <c r="H1059" s="81">
        <v>0.59604443240314275</v>
      </c>
    </row>
    <row r="1060" spans="1:8" ht="20.149999999999999" customHeight="1">
      <c r="A1060" s="415" t="s">
        <v>3437</v>
      </c>
      <c r="B1060" s="338" t="s">
        <v>3438</v>
      </c>
      <c r="C1060" s="338" t="s">
        <v>188</v>
      </c>
      <c r="D1060" s="77"/>
      <c r="E1060" s="78"/>
      <c r="F1060" s="438"/>
      <c r="G1060" s="131">
        <v>3691</v>
      </c>
      <c r="H1060" s="81"/>
    </row>
    <row r="1061" spans="1:8" ht="20.149999999999999" customHeight="1">
      <c r="A1061" s="416"/>
      <c r="B1061" s="339"/>
      <c r="C1061" s="339"/>
      <c r="D1061" s="77">
        <v>1</v>
      </c>
      <c r="E1061" s="78" t="s">
        <v>1948</v>
      </c>
      <c r="F1061" s="439"/>
      <c r="G1061" s="80">
        <v>57</v>
      </c>
      <c r="H1061" s="81">
        <v>1.5442969384990517</v>
      </c>
    </row>
    <row r="1062" spans="1:8" ht="20.149999999999999" customHeight="1">
      <c r="A1062" s="416"/>
      <c r="B1062" s="339"/>
      <c r="C1062" s="339"/>
      <c r="D1062" s="77">
        <v>2</v>
      </c>
      <c r="E1062" s="78" t="s">
        <v>748</v>
      </c>
      <c r="F1062" s="439"/>
      <c r="G1062" s="80">
        <v>400</v>
      </c>
      <c r="H1062" s="81">
        <v>10.837171498238959</v>
      </c>
    </row>
    <row r="1063" spans="1:8" ht="20.149999999999999" customHeight="1">
      <c r="A1063" s="416"/>
      <c r="B1063" s="339"/>
      <c r="C1063" s="339"/>
      <c r="D1063" s="77">
        <v>3</v>
      </c>
      <c r="E1063" s="78" t="s">
        <v>1417</v>
      </c>
      <c r="F1063" s="439"/>
      <c r="G1063" s="80">
        <v>1576</v>
      </c>
      <c r="H1063" s="81">
        <v>42.698455703061498</v>
      </c>
    </row>
    <row r="1064" spans="1:8" ht="20.149999999999999" customHeight="1">
      <c r="A1064" s="416"/>
      <c r="B1064" s="339"/>
      <c r="C1064" s="339"/>
      <c r="D1064" s="77">
        <v>4</v>
      </c>
      <c r="E1064" s="78" t="s">
        <v>747</v>
      </c>
      <c r="F1064" s="439"/>
      <c r="G1064" s="80">
        <v>1517</v>
      </c>
      <c r="H1064" s="81">
        <v>41.099972907071255</v>
      </c>
    </row>
    <row r="1065" spans="1:8" ht="20.149999999999999" customHeight="1">
      <c r="A1065" s="417"/>
      <c r="B1065" s="340"/>
      <c r="C1065" s="340"/>
      <c r="D1065" s="77">
        <v>5</v>
      </c>
      <c r="E1065" s="78" t="s">
        <v>1564</v>
      </c>
      <c r="F1065" s="440"/>
      <c r="G1065" s="80">
        <v>141</v>
      </c>
      <c r="H1065" s="81">
        <v>3.8201029531292332</v>
      </c>
    </row>
    <row r="1066" spans="1:8" ht="20.149999999999999" customHeight="1">
      <c r="A1066" s="415" t="s">
        <v>3439</v>
      </c>
      <c r="B1066" s="338" t="s">
        <v>3440</v>
      </c>
      <c r="C1066" s="338" t="s">
        <v>188</v>
      </c>
      <c r="D1066" s="77"/>
      <c r="E1066" s="78"/>
      <c r="F1066" s="438"/>
      <c r="G1066" s="131">
        <v>3691</v>
      </c>
      <c r="H1066" s="81"/>
    </row>
    <row r="1067" spans="1:8" ht="20.149999999999999" customHeight="1">
      <c r="A1067" s="416"/>
      <c r="B1067" s="339"/>
      <c r="C1067" s="339"/>
      <c r="D1067" s="77">
        <v>1</v>
      </c>
      <c r="E1067" s="78" t="s">
        <v>1948</v>
      </c>
      <c r="F1067" s="439"/>
      <c r="G1067" s="80">
        <v>319</v>
      </c>
      <c r="H1067" s="81">
        <v>8.6426442698455705</v>
      </c>
    </row>
    <row r="1068" spans="1:8" ht="20.149999999999999" customHeight="1">
      <c r="A1068" s="416"/>
      <c r="B1068" s="339"/>
      <c r="C1068" s="339"/>
      <c r="D1068" s="77">
        <v>2</v>
      </c>
      <c r="E1068" s="78" t="s">
        <v>748</v>
      </c>
      <c r="F1068" s="439"/>
      <c r="G1068" s="80">
        <v>1341</v>
      </c>
      <c r="H1068" s="81">
        <v>36.331617447846106</v>
      </c>
    </row>
    <row r="1069" spans="1:8" ht="20.149999999999999" customHeight="1">
      <c r="A1069" s="416"/>
      <c r="B1069" s="339"/>
      <c r="C1069" s="339"/>
      <c r="D1069" s="77">
        <v>3</v>
      </c>
      <c r="E1069" s="78" t="s">
        <v>1417</v>
      </c>
      <c r="F1069" s="439"/>
      <c r="G1069" s="80">
        <v>1486</v>
      </c>
      <c r="H1069" s="81">
        <v>40.260092115957733</v>
      </c>
    </row>
    <row r="1070" spans="1:8" ht="20.149999999999999" customHeight="1">
      <c r="A1070" s="416"/>
      <c r="B1070" s="339"/>
      <c r="C1070" s="339"/>
      <c r="D1070" s="77">
        <v>4</v>
      </c>
      <c r="E1070" s="78" t="s">
        <v>747</v>
      </c>
      <c r="F1070" s="439"/>
      <c r="G1070" s="80">
        <v>517</v>
      </c>
      <c r="H1070" s="81">
        <v>14.007044161473855</v>
      </c>
    </row>
    <row r="1071" spans="1:8" ht="20.149999999999999" customHeight="1">
      <c r="A1071" s="417"/>
      <c r="B1071" s="340"/>
      <c r="C1071" s="340"/>
      <c r="D1071" s="77">
        <v>5</v>
      </c>
      <c r="E1071" s="78" t="s">
        <v>1564</v>
      </c>
      <c r="F1071" s="440"/>
      <c r="G1071" s="80">
        <v>28</v>
      </c>
      <c r="H1071" s="81">
        <v>0.75860200487672724</v>
      </c>
    </row>
    <row r="1072" spans="1:8" ht="20.149999999999999" customHeight="1">
      <c r="A1072" s="415" t="s">
        <v>3441</v>
      </c>
      <c r="B1072" s="338" t="s">
        <v>3442</v>
      </c>
      <c r="C1072" s="338" t="s">
        <v>188</v>
      </c>
      <c r="D1072" s="77"/>
      <c r="E1072" s="78"/>
      <c r="F1072" s="438"/>
      <c r="G1072" s="131">
        <v>3691</v>
      </c>
      <c r="H1072" s="81"/>
    </row>
    <row r="1073" spans="1:8" ht="20.149999999999999" customHeight="1">
      <c r="A1073" s="416"/>
      <c r="B1073" s="339"/>
      <c r="C1073" s="339"/>
      <c r="D1073" s="77">
        <v>1</v>
      </c>
      <c r="E1073" s="78" t="s">
        <v>1948</v>
      </c>
      <c r="F1073" s="439"/>
      <c r="G1073" s="80">
        <v>114</v>
      </c>
      <c r="H1073" s="81">
        <v>3.0885938769981034</v>
      </c>
    </row>
    <row r="1074" spans="1:8" ht="20.149999999999999" customHeight="1">
      <c r="A1074" s="416"/>
      <c r="B1074" s="339"/>
      <c r="C1074" s="339"/>
      <c r="D1074" s="77">
        <v>2</v>
      </c>
      <c r="E1074" s="78" t="s">
        <v>748</v>
      </c>
      <c r="F1074" s="439"/>
      <c r="G1074" s="80">
        <v>518</v>
      </c>
      <c r="H1074" s="81">
        <v>14.034137090219453</v>
      </c>
    </row>
    <row r="1075" spans="1:8" ht="20.149999999999999" customHeight="1">
      <c r="A1075" s="416"/>
      <c r="B1075" s="339"/>
      <c r="C1075" s="339"/>
      <c r="D1075" s="77">
        <v>3</v>
      </c>
      <c r="E1075" s="78" t="s">
        <v>1417</v>
      </c>
      <c r="F1075" s="439"/>
      <c r="G1075" s="80">
        <v>1810</v>
      </c>
      <c r="H1075" s="81">
        <v>49.038201029531294</v>
      </c>
    </row>
    <row r="1076" spans="1:8" ht="20.149999999999999" customHeight="1">
      <c r="A1076" s="416"/>
      <c r="B1076" s="339"/>
      <c r="C1076" s="339"/>
      <c r="D1076" s="77">
        <v>4</v>
      </c>
      <c r="E1076" s="78" t="s">
        <v>747</v>
      </c>
      <c r="F1076" s="439"/>
      <c r="G1076" s="80">
        <v>1192</v>
      </c>
      <c r="H1076" s="81">
        <v>32.294771064752098</v>
      </c>
    </row>
    <row r="1077" spans="1:8" ht="20.149999999999999" customHeight="1">
      <c r="A1077" s="417"/>
      <c r="B1077" s="340"/>
      <c r="C1077" s="340"/>
      <c r="D1077" s="77">
        <v>5</v>
      </c>
      <c r="E1077" s="78" t="s">
        <v>1564</v>
      </c>
      <c r="F1077" s="440"/>
      <c r="G1077" s="80">
        <v>57</v>
      </c>
      <c r="H1077" s="81">
        <v>1.5442969384990517</v>
      </c>
    </row>
    <row r="1078" spans="1:8" ht="20.149999999999999" customHeight="1">
      <c r="A1078" s="415" t="s">
        <v>3443</v>
      </c>
      <c r="B1078" s="338" t="s">
        <v>3444</v>
      </c>
      <c r="C1078" s="338" t="s">
        <v>188</v>
      </c>
      <c r="D1078" s="77"/>
      <c r="E1078" s="78"/>
      <c r="F1078" s="438"/>
      <c r="G1078" s="131">
        <v>3691</v>
      </c>
      <c r="H1078" s="81"/>
    </row>
    <row r="1079" spans="1:8" ht="20.149999999999999" customHeight="1">
      <c r="A1079" s="416"/>
      <c r="B1079" s="339"/>
      <c r="C1079" s="339"/>
      <c r="D1079" s="77">
        <v>1</v>
      </c>
      <c r="E1079" s="78" t="s">
        <v>1948</v>
      </c>
      <c r="F1079" s="439"/>
      <c r="G1079" s="80">
        <v>228</v>
      </c>
      <c r="H1079" s="81">
        <v>6.1771877539962068</v>
      </c>
    </row>
    <row r="1080" spans="1:8" ht="20.149999999999999" customHeight="1">
      <c r="A1080" s="416"/>
      <c r="B1080" s="339"/>
      <c r="C1080" s="339"/>
      <c r="D1080" s="77">
        <v>2</v>
      </c>
      <c r="E1080" s="78" t="s">
        <v>748</v>
      </c>
      <c r="F1080" s="439"/>
      <c r="G1080" s="80">
        <v>998</v>
      </c>
      <c r="H1080" s="81">
        <v>27.038742888106203</v>
      </c>
    </row>
    <row r="1081" spans="1:8" ht="20.149999999999999" customHeight="1">
      <c r="A1081" s="416"/>
      <c r="B1081" s="339"/>
      <c r="C1081" s="339"/>
      <c r="D1081" s="77">
        <v>3</v>
      </c>
      <c r="E1081" s="78" t="s">
        <v>1417</v>
      </c>
      <c r="F1081" s="439"/>
      <c r="G1081" s="80">
        <v>1666</v>
      </c>
      <c r="H1081" s="81">
        <v>45.136819290165263</v>
      </c>
    </row>
    <row r="1082" spans="1:8" ht="20.149999999999999" customHeight="1">
      <c r="A1082" s="416"/>
      <c r="B1082" s="339"/>
      <c r="C1082" s="339"/>
      <c r="D1082" s="77">
        <v>4</v>
      </c>
      <c r="E1082" s="78" t="s">
        <v>747</v>
      </c>
      <c r="F1082" s="439"/>
      <c r="G1082" s="80">
        <v>760</v>
      </c>
      <c r="H1082" s="81">
        <v>20.590625846654024</v>
      </c>
    </row>
    <row r="1083" spans="1:8" ht="20.149999999999999" customHeight="1">
      <c r="A1083" s="417"/>
      <c r="B1083" s="340"/>
      <c r="C1083" s="340"/>
      <c r="D1083" s="77">
        <v>5</v>
      </c>
      <c r="E1083" s="78" t="s">
        <v>1564</v>
      </c>
      <c r="F1083" s="440"/>
      <c r="G1083" s="80">
        <v>39</v>
      </c>
      <c r="H1083" s="81">
        <v>1.0566242210782986</v>
      </c>
    </row>
    <row r="1084" spans="1:8" ht="20.149999999999999" customHeight="1">
      <c r="A1084" s="415" t="s">
        <v>3445</v>
      </c>
      <c r="B1084" s="338" t="s">
        <v>3446</v>
      </c>
      <c r="C1084" s="338" t="s">
        <v>188</v>
      </c>
      <c r="D1084" s="77"/>
      <c r="E1084" s="78"/>
      <c r="F1084" s="438"/>
      <c r="G1084" s="131">
        <v>3691</v>
      </c>
      <c r="H1084" s="81"/>
    </row>
    <row r="1085" spans="1:8" ht="20.149999999999999" customHeight="1">
      <c r="A1085" s="416"/>
      <c r="B1085" s="339"/>
      <c r="C1085" s="339"/>
      <c r="D1085" s="77">
        <v>1</v>
      </c>
      <c r="E1085" s="78" t="s">
        <v>1948</v>
      </c>
      <c r="F1085" s="439"/>
      <c r="G1085" s="80">
        <v>74</v>
      </c>
      <c r="H1085" s="81">
        <v>2.0048767271742074</v>
      </c>
    </row>
    <row r="1086" spans="1:8" ht="20.149999999999999" customHeight="1">
      <c r="A1086" s="416"/>
      <c r="B1086" s="339"/>
      <c r="C1086" s="339"/>
      <c r="D1086" s="77">
        <v>2</v>
      </c>
      <c r="E1086" s="78" t="s">
        <v>748</v>
      </c>
      <c r="F1086" s="439"/>
      <c r="G1086" s="80">
        <v>532</v>
      </c>
      <c r="H1086" s="81">
        <v>14.413438092657815</v>
      </c>
    </row>
    <row r="1087" spans="1:8" ht="20.149999999999999" customHeight="1">
      <c r="A1087" s="416"/>
      <c r="B1087" s="339"/>
      <c r="C1087" s="339"/>
      <c r="D1087" s="77">
        <v>3</v>
      </c>
      <c r="E1087" s="78" t="s">
        <v>1417</v>
      </c>
      <c r="F1087" s="439"/>
      <c r="G1087" s="80">
        <v>1567</v>
      </c>
      <c r="H1087" s="81">
        <v>42.454619344351123</v>
      </c>
    </row>
    <row r="1088" spans="1:8" ht="20.149999999999999" customHeight="1">
      <c r="A1088" s="416"/>
      <c r="B1088" s="339"/>
      <c r="C1088" s="339"/>
      <c r="D1088" s="77">
        <v>4</v>
      </c>
      <c r="E1088" s="78" t="s">
        <v>747</v>
      </c>
      <c r="F1088" s="439"/>
      <c r="G1088" s="80">
        <v>1349</v>
      </c>
      <c r="H1088" s="81">
        <v>36.548360877810893</v>
      </c>
    </row>
    <row r="1089" spans="1:8" ht="20.149999999999999" customHeight="1">
      <c r="A1089" s="417"/>
      <c r="B1089" s="340"/>
      <c r="C1089" s="340"/>
      <c r="D1089" s="77">
        <v>5</v>
      </c>
      <c r="E1089" s="78" t="s">
        <v>1564</v>
      </c>
      <c r="F1089" s="440"/>
      <c r="G1089" s="80">
        <v>169</v>
      </c>
      <c r="H1089" s="81">
        <v>4.5787049580059609</v>
      </c>
    </row>
    <row r="1090" spans="1:8" ht="20.149999999999999" customHeight="1">
      <c r="A1090" s="415" t="s">
        <v>3447</v>
      </c>
      <c r="B1090" s="338" t="s">
        <v>3448</v>
      </c>
      <c r="C1090" s="338" t="s">
        <v>188</v>
      </c>
      <c r="D1090" s="77"/>
      <c r="E1090" s="78"/>
      <c r="F1090" s="438"/>
      <c r="G1090" s="131">
        <v>3691</v>
      </c>
      <c r="H1090" s="81"/>
    </row>
    <row r="1091" spans="1:8" ht="20.149999999999999" customHeight="1">
      <c r="A1091" s="416"/>
      <c r="B1091" s="339"/>
      <c r="C1091" s="339"/>
      <c r="D1091" s="77">
        <v>1</v>
      </c>
      <c r="E1091" s="78" t="s">
        <v>1948</v>
      </c>
      <c r="F1091" s="439"/>
      <c r="G1091" s="80">
        <v>468</v>
      </c>
      <c r="H1091" s="81">
        <v>12.679490652939581</v>
      </c>
    </row>
    <row r="1092" spans="1:8" ht="20.149999999999999" customHeight="1">
      <c r="A1092" s="416"/>
      <c r="B1092" s="339"/>
      <c r="C1092" s="339"/>
      <c r="D1092" s="77">
        <v>2</v>
      </c>
      <c r="E1092" s="78" t="s">
        <v>748</v>
      </c>
      <c r="F1092" s="439"/>
      <c r="G1092" s="80">
        <v>1669</v>
      </c>
      <c r="H1092" s="81">
        <v>45.218098076402057</v>
      </c>
    </row>
    <row r="1093" spans="1:8" ht="20.149999999999999" customHeight="1">
      <c r="A1093" s="416"/>
      <c r="B1093" s="339"/>
      <c r="C1093" s="339"/>
      <c r="D1093" s="77">
        <v>3</v>
      </c>
      <c r="E1093" s="78" t="s">
        <v>1417</v>
      </c>
      <c r="F1093" s="439"/>
      <c r="G1093" s="80">
        <v>1172</v>
      </c>
      <c r="H1093" s="81">
        <v>31.752912489840153</v>
      </c>
    </row>
    <row r="1094" spans="1:8" ht="20.149999999999999" customHeight="1">
      <c r="A1094" s="416"/>
      <c r="B1094" s="339"/>
      <c r="C1094" s="339"/>
      <c r="D1094" s="77">
        <v>4</v>
      </c>
      <c r="E1094" s="78" t="s">
        <v>747</v>
      </c>
      <c r="F1094" s="439"/>
      <c r="G1094" s="80">
        <v>353</v>
      </c>
      <c r="H1094" s="81">
        <v>9.5638038471958815</v>
      </c>
    </row>
    <row r="1095" spans="1:8" ht="20.149999999999999" customHeight="1">
      <c r="A1095" s="417"/>
      <c r="B1095" s="340"/>
      <c r="C1095" s="340"/>
      <c r="D1095" s="77">
        <v>5</v>
      </c>
      <c r="E1095" s="78" t="s">
        <v>1564</v>
      </c>
      <c r="F1095" s="440"/>
      <c r="G1095" s="80">
        <v>29</v>
      </c>
      <c r="H1095" s="81">
        <v>0.78569493362232457</v>
      </c>
    </row>
    <row r="1096" spans="1:8" ht="20.149999999999999" customHeight="1">
      <c r="A1096" s="415" t="s">
        <v>3449</v>
      </c>
      <c r="B1096" s="338" t="s">
        <v>3450</v>
      </c>
      <c r="C1096" s="338" t="s">
        <v>188</v>
      </c>
      <c r="D1096" s="77"/>
      <c r="E1096" s="78"/>
      <c r="F1096" s="438"/>
      <c r="G1096" s="131">
        <v>3691</v>
      </c>
      <c r="H1096" s="81"/>
    </row>
    <row r="1097" spans="1:8" ht="20.149999999999999" customHeight="1">
      <c r="A1097" s="416"/>
      <c r="B1097" s="339"/>
      <c r="C1097" s="339"/>
      <c r="D1097" s="77">
        <v>1</v>
      </c>
      <c r="E1097" s="78" t="s">
        <v>1948</v>
      </c>
      <c r="F1097" s="439"/>
      <c r="G1097" s="80">
        <v>353</v>
      </c>
      <c r="H1097" s="81">
        <v>9.5638038471958815</v>
      </c>
    </row>
    <row r="1098" spans="1:8" ht="20.149999999999999" customHeight="1">
      <c r="A1098" s="416"/>
      <c r="B1098" s="339"/>
      <c r="C1098" s="339"/>
      <c r="D1098" s="77">
        <v>2</v>
      </c>
      <c r="E1098" s="78" t="s">
        <v>748</v>
      </c>
      <c r="F1098" s="439"/>
      <c r="G1098" s="80">
        <v>1387</v>
      </c>
      <c r="H1098" s="81">
        <v>37.577892170143592</v>
      </c>
    </row>
    <row r="1099" spans="1:8" ht="20.149999999999999" customHeight="1">
      <c r="A1099" s="416"/>
      <c r="B1099" s="339"/>
      <c r="C1099" s="339"/>
      <c r="D1099" s="77">
        <v>3</v>
      </c>
      <c r="E1099" s="78" t="s">
        <v>1417</v>
      </c>
      <c r="F1099" s="439"/>
      <c r="G1099" s="80">
        <v>1521</v>
      </c>
      <c r="H1099" s="81">
        <v>41.208344622053644</v>
      </c>
    </row>
    <row r="1100" spans="1:8" ht="20.149999999999999" customHeight="1">
      <c r="A1100" s="416"/>
      <c r="B1100" s="339"/>
      <c r="C1100" s="339"/>
      <c r="D1100" s="77">
        <v>4</v>
      </c>
      <c r="E1100" s="78" t="s">
        <v>747</v>
      </c>
      <c r="F1100" s="439"/>
      <c r="G1100" s="80">
        <v>397</v>
      </c>
      <c r="H1100" s="81">
        <v>10.755892712002167</v>
      </c>
    </row>
    <row r="1101" spans="1:8" ht="20.149999999999999" customHeight="1">
      <c r="A1101" s="417"/>
      <c r="B1101" s="340"/>
      <c r="C1101" s="340"/>
      <c r="D1101" s="77">
        <v>5</v>
      </c>
      <c r="E1101" s="78" t="s">
        <v>1564</v>
      </c>
      <c r="F1101" s="440"/>
      <c r="G1101" s="80">
        <v>33</v>
      </c>
      <c r="H1101" s="81">
        <v>0.89406664860471419</v>
      </c>
    </row>
    <row r="1102" spans="1:8" ht="20.149999999999999" customHeight="1">
      <c r="A1102" s="415" t="s">
        <v>3451</v>
      </c>
      <c r="B1102" s="338" t="s">
        <v>3452</v>
      </c>
      <c r="C1102" s="338" t="s">
        <v>188</v>
      </c>
      <c r="D1102" s="77"/>
      <c r="E1102" s="78"/>
      <c r="F1102" s="438"/>
      <c r="G1102" s="131">
        <v>3691</v>
      </c>
      <c r="H1102" s="81"/>
    </row>
    <row r="1103" spans="1:8" ht="20.149999999999999" customHeight="1">
      <c r="A1103" s="416"/>
      <c r="B1103" s="339"/>
      <c r="C1103" s="339"/>
      <c r="D1103" s="77">
        <v>1</v>
      </c>
      <c r="E1103" s="78" t="s">
        <v>1948</v>
      </c>
      <c r="F1103" s="439"/>
      <c r="G1103" s="80">
        <v>342</v>
      </c>
      <c r="H1103" s="81">
        <v>9.2657816309943097</v>
      </c>
    </row>
    <row r="1104" spans="1:8" ht="20.149999999999999" customHeight="1">
      <c r="A1104" s="416"/>
      <c r="B1104" s="339"/>
      <c r="C1104" s="339"/>
      <c r="D1104" s="77">
        <v>2</v>
      </c>
      <c r="E1104" s="78" t="s">
        <v>748</v>
      </c>
      <c r="F1104" s="439"/>
      <c r="G1104" s="80">
        <v>1293</v>
      </c>
      <c r="H1104" s="81">
        <v>35.031156868057437</v>
      </c>
    </row>
    <row r="1105" spans="1:8" ht="20.149999999999999" customHeight="1">
      <c r="A1105" s="416"/>
      <c r="B1105" s="339"/>
      <c r="C1105" s="339"/>
      <c r="D1105" s="77">
        <v>3</v>
      </c>
      <c r="E1105" s="78" t="s">
        <v>1417</v>
      </c>
      <c r="F1105" s="439"/>
      <c r="G1105" s="80">
        <v>1570</v>
      </c>
      <c r="H1105" s="81">
        <v>42.535898130587917</v>
      </c>
    </row>
    <row r="1106" spans="1:8" ht="20.149999999999999" customHeight="1">
      <c r="A1106" s="416"/>
      <c r="B1106" s="339"/>
      <c r="C1106" s="339"/>
      <c r="D1106" s="77">
        <v>4</v>
      </c>
      <c r="E1106" s="78" t="s">
        <v>747</v>
      </c>
      <c r="F1106" s="439"/>
      <c r="G1106" s="80">
        <v>449</v>
      </c>
      <c r="H1106" s="81">
        <v>12.164725006773232</v>
      </c>
    </row>
    <row r="1107" spans="1:8" ht="20.149999999999999" customHeight="1">
      <c r="A1107" s="417"/>
      <c r="B1107" s="340"/>
      <c r="C1107" s="340"/>
      <c r="D1107" s="77">
        <v>5</v>
      </c>
      <c r="E1107" s="78" t="s">
        <v>1564</v>
      </c>
      <c r="F1107" s="440"/>
      <c r="G1107" s="80">
        <v>37</v>
      </c>
      <c r="H1107" s="81">
        <v>1.0024383635871037</v>
      </c>
    </row>
    <row r="1108" spans="1:8" ht="20.149999999999999" customHeight="1">
      <c r="A1108" s="415" t="s">
        <v>3453</v>
      </c>
      <c r="B1108" s="338" t="s">
        <v>3454</v>
      </c>
      <c r="C1108" s="338" t="s">
        <v>188</v>
      </c>
      <c r="D1108" s="77"/>
      <c r="E1108" s="78"/>
      <c r="F1108" s="438"/>
      <c r="G1108" s="131">
        <v>3691</v>
      </c>
      <c r="H1108" s="81"/>
    </row>
    <row r="1109" spans="1:8" ht="20.149999999999999" customHeight="1">
      <c r="A1109" s="416"/>
      <c r="B1109" s="339"/>
      <c r="C1109" s="339"/>
      <c r="D1109" s="77">
        <v>1</v>
      </c>
      <c r="E1109" s="78" t="s">
        <v>1948</v>
      </c>
      <c r="F1109" s="439"/>
      <c r="G1109" s="80">
        <v>54</v>
      </c>
      <c r="H1109" s="81">
        <v>1.4630181522622596</v>
      </c>
    </row>
    <row r="1110" spans="1:8" ht="20.149999999999999" customHeight="1">
      <c r="A1110" s="416"/>
      <c r="B1110" s="339"/>
      <c r="C1110" s="339"/>
      <c r="D1110" s="77">
        <v>2</v>
      </c>
      <c r="E1110" s="78" t="s">
        <v>748</v>
      </c>
      <c r="F1110" s="439"/>
      <c r="G1110" s="80">
        <v>605</v>
      </c>
      <c r="H1110" s="81">
        <v>16.391221891086428</v>
      </c>
    </row>
    <row r="1111" spans="1:8" ht="20.149999999999999" customHeight="1">
      <c r="A1111" s="416"/>
      <c r="B1111" s="339"/>
      <c r="C1111" s="339"/>
      <c r="D1111" s="77">
        <v>3</v>
      </c>
      <c r="E1111" s="78" t="s">
        <v>1417</v>
      </c>
      <c r="F1111" s="439"/>
      <c r="G1111" s="80">
        <v>1953</v>
      </c>
      <c r="H1111" s="81">
        <v>52.912489840151721</v>
      </c>
    </row>
    <row r="1112" spans="1:8" ht="20.149999999999999" customHeight="1">
      <c r="A1112" s="416"/>
      <c r="B1112" s="339"/>
      <c r="C1112" s="339"/>
      <c r="D1112" s="77">
        <v>4</v>
      </c>
      <c r="E1112" s="78" t="s">
        <v>747</v>
      </c>
      <c r="F1112" s="439"/>
      <c r="G1112" s="80">
        <v>1011</v>
      </c>
      <c r="H1112" s="81">
        <v>27.390950961798971</v>
      </c>
    </row>
    <row r="1113" spans="1:8" ht="20.149999999999999" customHeight="1">
      <c r="A1113" s="417"/>
      <c r="B1113" s="340"/>
      <c r="C1113" s="340"/>
      <c r="D1113" s="77">
        <v>5</v>
      </c>
      <c r="E1113" s="78" t="s">
        <v>1564</v>
      </c>
      <c r="F1113" s="440"/>
      <c r="G1113" s="80">
        <v>68</v>
      </c>
      <c r="H1113" s="81">
        <v>1.842319154700623</v>
      </c>
    </row>
    <row r="1114" spans="1:8" ht="20.149999999999999" customHeight="1">
      <c r="A1114" s="415" t="s">
        <v>3455</v>
      </c>
      <c r="B1114" s="338" t="s">
        <v>3456</v>
      </c>
      <c r="C1114" s="338" t="s">
        <v>188</v>
      </c>
      <c r="D1114" s="77"/>
      <c r="E1114" s="78"/>
      <c r="F1114" s="438"/>
      <c r="G1114" s="131">
        <v>3691</v>
      </c>
      <c r="H1114" s="81"/>
    </row>
    <row r="1115" spans="1:8" ht="20.149999999999999" customHeight="1">
      <c r="A1115" s="416"/>
      <c r="B1115" s="339"/>
      <c r="C1115" s="339"/>
      <c r="D1115" s="77">
        <v>1</v>
      </c>
      <c r="E1115" s="78" t="s">
        <v>1948</v>
      </c>
      <c r="F1115" s="439"/>
      <c r="G1115" s="80">
        <v>173</v>
      </c>
      <c r="H1115" s="81">
        <v>4.6870766729883506</v>
      </c>
    </row>
    <row r="1116" spans="1:8" ht="20.149999999999999" customHeight="1">
      <c r="A1116" s="416"/>
      <c r="B1116" s="339"/>
      <c r="C1116" s="339"/>
      <c r="D1116" s="77">
        <v>2</v>
      </c>
      <c r="E1116" s="78" t="s">
        <v>748</v>
      </c>
      <c r="F1116" s="439"/>
      <c r="G1116" s="80">
        <v>1298</v>
      </c>
      <c r="H1116" s="81">
        <v>35.166621511785422</v>
      </c>
    </row>
    <row r="1117" spans="1:8" ht="20.149999999999999" customHeight="1">
      <c r="A1117" s="416"/>
      <c r="B1117" s="339"/>
      <c r="C1117" s="339"/>
      <c r="D1117" s="77">
        <v>3</v>
      </c>
      <c r="E1117" s="78" t="s">
        <v>1417</v>
      </c>
      <c r="F1117" s="439"/>
      <c r="G1117" s="80">
        <v>1734</v>
      </c>
      <c r="H1117" s="81">
        <v>46.979138444865889</v>
      </c>
    </row>
    <row r="1118" spans="1:8" ht="20.149999999999999" customHeight="1">
      <c r="A1118" s="416"/>
      <c r="B1118" s="339"/>
      <c r="C1118" s="339"/>
      <c r="D1118" s="77">
        <v>4</v>
      </c>
      <c r="E1118" s="78" t="s">
        <v>747</v>
      </c>
      <c r="F1118" s="439"/>
      <c r="G1118" s="80">
        <v>460</v>
      </c>
      <c r="H1118" s="81">
        <v>12.462747222974803</v>
      </c>
    </row>
    <row r="1119" spans="1:8" ht="20.149999999999999" customHeight="1">
      <c r="A1119" s="417"/>
      <c r="B1119" s="340"/>
      <c r="C1119" s="340"/>
      <c r="D1119" s="77">
        <v>5</v>
      </c>
      <c r="E1119" s="78" t="s">
        <v>1564</v>
      </c>
      <c r="F1119" s="440"/>
      <c r="G1119" s="80">
        <v>26</v>
      </c>
      <c r="H1119" s="81">
        <v>0.70441614738553238</v>
      </c>
    </row>
    <row r="1120" spans="1:8" ht="20.149999999999999" customHeight="1">
      <c r="A1120" s="415" t="s">
        <v>3457</v>
      </c>
      <c r="B1120" s="338" t="s">
        <v>3458</v>
      </c>
      <c r="C1120" s="338" t="s">
        <v>188</v>
      </c>
      <c r="D1120" s="77"/>
      <c r="E1120" s="78"/>
      <c r="F1120" s="438"/>
      <c r="G1120" s="131">
        <v>3691</v>
      </c>
      <c r="H1120" s="81"/>
    </row>
    <row r="1121" spans="1:8" ht="20.149999999999999" customHeight="1">
      <c r="A1121" s="416"/>
      <c r="B1121" s="339"/>
      <c r="C1121" s="339"/>
      <c r="D1121" s="77">
        <v>1</v>
      </c>
      <c r="E1121" s="78" t="s">
        <v>1948</v>
      </c>
      <c r="F1121" s="439"/>
      <c r="G1121" s="80">
        <v>61</v>
      </c>
      <c r="H1121" s="81">
        <v>1.6526686534814414</v>
      </c>
    </row>
    <row r="1122" spans="1:8" ht="20.149999999999999" customHeight="1">
      <c r="A1122" s="416"/>
      <c r="B1122" s="339"/>
      <c r="C1122" s="339"/>
      <c r="D1122" s="77">
        <v>2</v>
      </c>
      <c r="E1122" s="78" t="s">
        <v>748</v>
      </c>
      <c r="F1122" s="439"/>
      <c r="G1122" s="80">
        <v>864</v>
      </c>
      <c r="H1122" s="81">
        <v>23.408290436196154</v>
      </c>
    </row>
    <row r="1123" spans="1:8" ht="20.149999999999999" customHeight="1">
      <c r="A1123" s="416"/>
      <c r="B1123" s="339"/>
      <c r="C1123" s="339"/>
      <c r="D1123" s="77">
        <v>3</v>
      </c>
      <c r="E1123" s="78" t="s">
        <v>1417</v>
      </c>
      <c r="F1123" s="439"/>
      <c r="G1123" s="80">
        <v>2094</v>
      </c>
      <c r="H1123" s="81">
        <v>56.732592793280958</v>
      </c>
    </row>
    <row r="1124" spans="1:8" ht="20.149999999999999" customHeight="1">
      <c r="A1124" s="416"/>
      <c r="B1124" s="339"/>
      <c r="C1124" s="339"/>
      <c r="D1124" s="77">
        <v>4</v>
      </c>
      <c r="E1124" s="78" t="s">
        <v>747</v>
      </c>
      <c r="F1124" s="439"/>
      <c r="G1124" s="80">
        <v>649</v>
      </c>
      <c r="H1124" s="81">
        <v>17.583310755892711</v>
      </c>
    </row>
    <row r="1125" spans="1:8" ht="20.149999999999999" customHeight="1">
      <c r="A1125" s="417"/>
      <c r="B1125" s="340"/>
      <c r="C1125" s="340"/>
      <c r="D1125" s="77">
        <v>5</v>
      </c>
      <c r="E1125" s="78" t="s">
        <v>1564</v>
      </c>
      <c r="F1125" s="440"/>
      <c r="G1125" s="80">
        <v>23</v>
      </c>
      <c r="H1125" s="81">
        <v>0.62313736114874019</v>
      </c>
    </row>
    <row r="1126" spans="1:8" ht="20.149999999999999" customHeight="1">
      <c r="A1126" s="415" t="s">
        <v>3459</v>
      </c>
      <c r="B1126" s="338" t="s">
        <v>3460</v>
      </c>
      <c r="C1126" s="338" t="s">
        <v>188</v>
      </c>
      <c r="D1126" s="77"/>
      <c r="E1126" s="78"/>
      <c r="F1126" s="438"/>
      <c r="G1126" s="131">
        <v>3691</v>
      </c>
      <c r="H1126" s="81"/>
    </row>
    <row r="1127" spans="1:8" ht="20.149999999999999" customHeight="1">
      <c r="A1127" s="416"/>
      <c r="B1127" s="339"/>
      <c r="C1127" s="339"/>
      <c r="D1127" s="77">
        <v>1</v>
      </c>
      <c r="E1127" s="78" t="s">
        <v>1948</v>
      </c>
      <c r="F1127" s="439"/>
      <c r="G1127" s="80">
        <v>335</v>
      </c>
      <c r="H1127" s="81">
        <v>9.0761311297751295</v>
      </c>
    </row>
    <row r="1128" spans="1:8" ht="20.149999999999999" customHeight="1">
      <c r="A1128" s="416"/>
      <c r="B1128" s="339"/>
      <c r="C1128" s="339"/>
      <c r="D1128" s="77">
        <v>2</v>
      </c>
      <c r="E1128" s="78" t="s">
        <v>748</v>
      </c>
      <c r="F1128" s="439"/>
      <c r="G1128" s="80">
        <v>1315</v>
      </c>
      <c r="H1128" s="81">
        <v>35.627201300460584</v>
      </c>
    </row>
    <row r="1129" spans="1:8" ht="20.149999999999999" customHeight="1">
      <c r="A1129" s="416"/>
      <c r="B1129" s="339"/>
      <c r="C1129" s="339"/>
      <c r="D1129" s="77">
        <v>3</v>
      </c>
      <c r="E1129" s="78" t="s">
        <v>1417</v>
      </c>
      <c r="F1129" s="439"/>
      <c r="G1129" s="80">
        <v>1653</v>
      </c>
      <c r="H1129" s="81">
        <v>44.784611216472506</v>
      </c>
    </row>
    <row r="1130" spans="1:8" ht="20.149999999999999" customHeight="1">
      <c r="A1130" s="416"/>
      <c r="B1130" s="339"/>
      <c r="C1130" s="339"/>
      <c r="D1130" s="77">
        <v>4</v>
      </c>
      <c r="E1130" s="78" t="s">
        <v>747</v>
      </c>
      <c r="F1130" s="439"/>
      <c r="G1130" s="80">
        <v>369</v>
      </c>
      <c r="H1130" s="81">
        <v>9.9972907071254404</v>
      </c>
    </row>
    <row r="1131" spans="1:8" ht="20.149999999999999" customHeight="1">
      <c r="A1131" s="417"/>
      <c r="B1131" s="340"/>
      <c r="C1131" s="340"/>
      <c r="D1131" s="77">
        <v>5</v>
      </c>
      <c r="E1131" s="78" t="s">
        <v>1564</v>
      </c>
      <c r="F1131" s="440"/>
      <c r="G1131" s="80">
        <v>19</v>
      </c>
      <c r="H1131" s="81">
        <v>0.51476564616635057</v>
      </c>
    </row>
    <row r="1132" spans="1:8" ht="20.149999999999999" customHeight="1">
      <c r="A1132" s="415" t="s">
        <v>3461</v>
      </c>
      <c r="B1132" s="338" t="s">
        <v>3462</v>
      </c>
      <c r="C1132" s="338" t="s">
        <v>188</v>
      </c>
      <c r="D1132" s="77"/>
      <c r="E1132" s="78"/>
      <c r="F1132" s="438"/>
      <c r="G1132" s="131">
        <v>3691</v>
      </c>
      <c r="H1132" s="81"/>
    </row>
    <row r="1133" spans="1:8" ht="20.149999999999999" customHeight="1">
      <c r="A1133" s="416"/>
      <c r="B1133" s="339"/>
      <c r="C1133" s="339"/>
      <c r="D1133" s="77">
        <v>1</v>
      </c>
      <c r="E1133" s="78" t="s">
        <v>1948</v>
      </c>
      <c r="F1133" s="439"/>
      <c r="G1133" s="80">
        <v>57</v>
      </c>
      <c r="H1133" s="81">
        <v>1.5442969384990517</v>
      </c>
    </row>
    <row r="1134" spans="1:8" ht="20.149999999999999" customHeight="1">
      <c r="A1134" s="416"/>
      <c r="B1134" s="339"/>
      <c r="C1134" s="339"/>
      <c r="D1134" s="77">
        <v>2</v>
      </c>
      <c r="E1134" s="78" t="s">
        <v>748</v>
      </c>
      <c r="F1134" s="439"/>
      <c r="G1134" s="80">
        <v>780</v>
      </c>
      <c r="H1134" s="81">
        <v>21.132484421565973</v>
      </c>
    </row>
    <row r="1135" spans="1:8" ht="20.149999999999999" customHeight="1">
      <c r="A1135" s="416"/>
      <c r="B1135" s="339"/>
      <c r="C1135" s="339"/>
      <c r="D1135" s="77">
        <v>3</v>
      </c>
      <c r="E1135" s="78" t="s">
        <v>1417</v>
      </c>
      <c r="F1135" s="439"/>
      <c r="G1135" s="80">
        <v>2063</v>
      </c>
      <c r="H1135" s="81">
        <v>55.892712002167436</v>
      </c>
    </row>
    <row r="1136" spans="1:8" ht="20.149999999999999" customHeight="1">
      <c r="A1136" s="416"/>
      <c r="B1136" s="339"/>
      <c r="C1136" s="339"/>
      <c r="D1136" s="77">
        <v>4</v>
      </c>
      <c r="E1136" s="78" t="s">
        <v>747</v>
      </c>
      <c r="F1136" s="439"/>
      <c r="G1136" s="80">
        <v>754</v>
      </c>
      <c r="H1136" s="81">
        <v>20.42806827418044</v>
      </c>
    </row>
    <row r="1137" spans="1:8" ht="20.149999999999999" customHeight="1">
      <c r="A1137" s="417"/>
      <c r="B1137" s="340"/>
      <c r="C1137" s="340"/>
      <c r="D1137" s="77">
        <v>5</v>
      </c>
      <c r="E1137" s="78" t="s">
        <v>1564</v>
      </c>
      <c r="F1137" s="440"/>
      <c r="G1137" s="80">
        <v>37</v>
      </c>
      <c r="H1137" s="81">
        <v>1.0024383635871037</v>
      </c>
    </row>
    <row r="1138" spans="1:8" ht="20.149999999999999" customHeight="1">
      <c r="A1138" s="415" t="s">
        <v>3463</v>
      </c>
      <c r="B1138" s="338" t="s">
        <v>3464</v>
      </c>
      <c r="C1138" s="338" t="s">
        <v>280</v>
      </c>
      <c r="D1138" s="77"/>
      <c r="E1138" s="78"/>
      <c r="F1138" s="438"/>
      <c r="G1138" s="131">
        <v>3691</v>
      </c>
      <c r="H1138" s="81"/>
    </row>
    <row r="1139" spans="1:8" ht="20.149999999999999" customHeight="1">
      <c r="A1139" s="416"/>
      <c r="B1139" s="339"/>
      <c r="C1139" s="339"/>
      <c r="D1139" s="77">
        <v>1</v>
      </c>
      <c r="E1139" s="78" t="s">
        <v>3465</v>
      </c>
      <c r="F1139" s="439"/>
      <c r="G1139" s="80">
        <v>191</v>
      </c>
      <c r="H1139" s="81">
        <v>5.1747493904091026</v>
      </c>
    </row>
    <row r="1140" spans="1:8" ht="20.149999999999999" customHeight="1">
      <c r="A1140" s="417"/>
      <c r="B1140" s="340"/>
      <c r="C1140" s="340"/>
      <c r="D1140" s="77">
        <v>2</v>
      </c>
      <c r="E1140" s="78" t="s">
        <v>3466</v>
      </c>
      <c r="F1140" s="440"/>
      <c r="G1140" s="80">
        <v>3500</v>
      </c>
      <c r="H1140" s="81">
        <v>94.825250609590896</v>
      </c>
    </row>
    <row r="1141" spans="1:8" ht="20.149999999999999" customHeight="1">
      <c r="A1141" s="415" t="s">
        <v>3467</v>
      </c>
      <c r="B1141" s="338" t="s">
        <v>3468</v>
      </c>
      <c r="C1141" s="338" t="s">
        <v>4102</v>
      </c>
      <c r="D1141" s="77"/>
      <c r="E1141" s="78"/>
      <c r="F1141" s="438"/>
      <c r="G1141" s="80">
        <v>3500</v>
      </c>
      <c r="H1141" s="81">
        <v>94.825250609590896</v>
      </c>
    </row>
    <row r="1142" spans="1:8" ht="20.149999999999999" customHeight="1">
      <c r="A1142" s="416"/>
      <c r="B1142" s="339"/>
      <c r="C1142" s="339"/>
      <c r="D1142" s="77">
        <v>1</v>
      </c>
      <c r="E1142" s="78" t="s">
        <v>3469</v>
      </c>
      <c r="F1142" s="439"/>
      <c r="G1142" s="80">
        <v>1075</v>
      </c>
      <c r="H1142" s="81">
        <v>29.124898401517203</v>
      </c>
    </row>
    <row r="1143" spans="1:8" ht="20.149999999999999" customHeight="1">
      <c r="A1143" s="416"/>
      <c r="B1143" s="339"/>
      <c r="C1143" s="339"/>
      <c r="D1143" s="77">
        <v>2</v>
      </c>
      <c r="E1143" s="78" t="s">
        <v>3470</v>
      </c>
      <c r="F1143" s="439"/>
      <c r="G1143" s="80">
        <v>2173</v>
      </c>
      <c r="H1143" s="81">
        <v>58.872934164183143</v>
      </c>
    </row>
    <row r="1144" spans="1:8" ht="20.149999999999999" customHeight="1">
      <c r="A1144" s="417"/>
      <c r="B1144" s="340"/>
      <c r="C1144" s="340"/>
      <c r="D1144" s="77">
        <v>3</v>
      </c>
      <c r="E1144" s="78" t="s">
        <v>3471</v>
      </c>
      <c r="F1144" s="440"/>
      <c r="G1144" s="80">
        <v>252</v>
      </c>
      <c r="H1144" s="81">
        <v>6.8274180438905443</v>
      </c>
    </row>
    <row r="1145" spans="1:8" ht="20.149999999999999" customHeight="1">
      <c r="A1145" s="415" t="s">
        <v>3617</v>
      </c>
      <c r="B1145" s="338" t="s">
        <v>3472</v>
      </c>
      <c r="C1145" s="338" t="s">
        <v>280</v>
      </c>
      <c r="D1145" s="77"/>
      <c r="E1145" s="78"/>
      <c r="F1145" s="438"/>
      <c r="G1145" s="131">
        <v>3691</v>
      </c>
      <c r="H1145" s="81"/>
    </row>
    <row r="1146" spans="1:8" ht="20.149999999999999" customHeight="1">
      <c r="A1146" s="416"/>
      <c r="B1146" s="339"/>
      <c r="C1146" s="339"/>
      <c r="D1146" s="77">
        <v>1</v>
      </c>
      <c r="E1146" s="78" t="s">
        <v>3465</v>
      </c>
      <c r="F1146" s="439"/>
      <c r="G1146" s="80">
        <v>170</v>
      </c>
      <c r="H1146" s="81">
        <v>4.6057978867515583</v>
      </c>
    </row>
    <row r="1147" spans="1:8" ht="20.149999999999999" customHeight="1">
      <c r="A1147" s="417"/>
      <c r="B1147" s="340"/>
      <c r="C1147" s="340"/>
      <c r="D1147" s="77">
        <v>2</v>
      </c>
      <c r="E1147" s="78" t="s">
        <v>3466</v>
      </c>
      <c r="F1147" s="440"/>
      <c r="G1147" s="80">
        <v>3521</v>
      </c>
      <c r="H1147" s="81">
        <v>95.39420211324844</v>
      </c>
    </row>
    <row r="1148" spans="1:8" ht="20.149999999999999" customHeight="1">
      <c r="A1148" s="415" t="s">
        <v>3473</v>
      </c>
      <c r="B1148" s="338" t="s">
        <v>3474</v>
      </c>
      <c r="C1148" s="338" t="s">
        <v>3618</v>
      </c>
      <c r="D1148" s="77"/>
      <c r="E1148" s="78"/>
      <c r="F1148" s="438"/>
      <c r="G1148" s="131">
        <v>3521</v>
      </c>
      <c r="H1148" s="81"/>
    </row>
    <row r="1149" spans="1:8" ht="20.149999999999999" customHeight="1">
      <c r="A1149" s="416"/>
      <c r="B1149" s="339"/>
      <c r="C1149" s="339"/>
      <c r="D1149" s="77">
        <v>1</v>
      </c>
      <c r="E1149" s="78" t="s">
        <v>3469</v>
      </c>
      <c r="F1149" s="439"/>
      <c r="G1149" s="80">
        <v>1538</v>
      </c>
      <c r="H1149" s="81">
        <v>43.680772507810282</v>
      </c>
    </row>
    <row r="1150" spans="1:8" ht="20.149999999999999" customHeight="1">
      <c r="A1150" s="416"/>
      <c r="B1150" s="339"/>
      <c r="C1150" s="339"/>
      <c r="D1150" s="77">
        <v>2</v>
      </c>
      <c r="E1150" s="78" t="s">
        <v>3470</v>
      </c>
      <c r="F1150" s="439"/>
      <c r="G1150" s="80">
        <v>1822</v>
      </c>
      <c r="H1150" s="81">
        <v>51.746662879863671</v>
      </c>
    </row>
    <row r="1151" spans="1:8" ht="20.149999999999999" customHeight="1">
      <c r="A1151" s="417"/>
      <c r="B1151" s="340"/>
      <c r="C1151" s="340"/>
      <c r="D1151" s="77">
        <v>3</v>
      </c>
      <c r="E1151" s="78" t="s">
        <v>3471</v>
      </c>
      <c r="F1151" s="440"/>
      <c r="G1151" s="80">
        <v>161</v>
      </c>
      <c r="H1151" s="81">
        <v>4.5725646123260439</v>
      </c>
    </row>
    <row r="1152" spans="1:8" ht="20.149999999999999" customHeight="1">
      <c r="A1152" s="415" t="s">
        <v>3475</v>
      </c>
      <c r="B1152" s="338" t="s">
        <v>3476</v>
      </c>
      <c r="C1152" s="338" t="s">
        <v>188</v>
      </c>
      <c r="D1152" s="77"/>
      <c r="E1152" s="78"/>
      <c r="F1152" s="438"/>
      <c r="G1152" s="131">
        <v>3691</v>
      </c>
      <c r="H1152" s="81"/>
    </row>
    <row r="1153" spans="1:8" ht="20.149999999999999" customHeight="1">
      <c r="A1153" s="416"/>
      <c r="B1153" s="339"/>
      <c r="C1153" s="339"/>
      <c r="D1153" s="77">
        <v>1</v>
      </c>
      <c r="E1153" s="78" t="s">
        <v>3465</v>
      </c>
      <c r="F1153" s="439"/>
      <c r="G1153" s="80">
        <v>631</v>
      </c>
      <c r="H1153" s="81">
        <v>17.095638038471957</v>
      </c>
    </row>
    <row r="1154" spans="1:8" ht="20.149999999999999" customHeight="1">
      <c r="A1154" s="417"/>
      <c r="B1154" s="340"/>
      <c r="C1154" s="340"/>
      <c r="D1154" s="77">
        <v>2</v>
      </c>
      <c r="E1154" s="78" t="s">
        <v>3466</v>
      </c>
      <c r="F1154" s="440"/>
      <c r="G1154" s="80">
        <v>3060</v>
      </c>
      <c r="H1154" s="81">
        <v>82.904361961528039</v>
      </c>
    </row>
    <row r="1155" spans="1:8" ht="20.149999999999999" customHeight="1">
      <c r="A1155" s="415" t="s">
        <v>3477</v>
      </c>
      <c r="B1155" s="338" t="s">
        <v>3478</v>
      </c>
      <c r="C1155" s="338" t="s">
        <v>3619</v>
      </c>
      <c r="D1155" s="77"/>
      <c r="E1155" s="78"/>
      <c r="F1155" s="438"/>
      <c r="G1155" s="131">
        <v>3060</v>
      </c>
      <c r="H1155" s="81"/>
    </row>
    <row r="1156" spans="1:8" ht="20.149999999999999" customHeight="1">
      <c r="A1156" s="416"/>
      <c r="B1156" s="339"/>
      <c r="C1156" s="339"/>
      <c r="D1156" s="77">
        <v>1</v>
      </c>
      <c r="E1156" s="78" t="s">
        <v>3469</v>
      </c>
      <c r="F1156" s="439"/>
      <c r="G1156" s="80">
        <v>1071</v>
      </c>
      <c r="H1156" s="81">
        <v>35</v>
      </c>
    </row>
    <row r="1157" spans="1:8" ht="20.149999999999999" customHeight="1">
      <c r="A1157" s="416"/>
      <c r="B1157" s="339"/>
      <c r="C1157" s="339"/>
      <c r="D1157" s="77">
        <v>2</v>
      </c>
      <c r="E1157" s="78" t="s">
        <v>3470</v>
      </c>
      <c r="F1157" s="439"/>
      <c r="G1157" s="80">
        <v>1374</v>
      </c>
      <c r="H1157" s="81">
        <v>44.901960784313729</v>
      </c>
    </row>
    <row r="1158" spans="1:8" ht="20.149999999999999" customHeight="1">
      <c r="A1158" s="417"/>
      <c r="B1158" s="340"/>
      <c r="C1158" s="340"/>
      <c r="D1158" s="77">
        <v>3</v>
      </c>
      <c r="E1158" s="78" t="s">
        <v>3471</v>
      </c>
      <c r="F1158" s="440"/>
      <c r="G1158" s="80">
        <v>615</v>
      </c>
      <c r="H1158" s="81">
        <v>20.098039215686274</v>
      </c>
    </row>
    <row r="1159" spans="1:8" ht="20.149999999999999" customHeight="1">
      <c r="A1159" s="415" t="s">
        <v>3479</v>
      </c>
      <c r="B1159" s="338" t="s">
        <v>3480</v>
      </c>
      <c r="C1159" s="338" t="s">
        <v>188</v>
      </c>
      <c r="D1159" s="77"/>
      <c r="E1159" s="78"/>
      <c r="F1159" s="438"/>
      <c r="G1159" s="131">
        <v>3691</v>
      </c>
      <c r="H1159" s="81"/>
    </row>
    <row r="1160" spans="1:8" ht="20.149999999999999" customHeight="1">
      <c r="A1160" s="416"/>
      <c r="B1160" s="339"/>
      <c r="C1160" s="339"/>
      <c r="D1160" s="77">
        <v>1</v>
      </c>
      <c r="E1160" s="78" t="s">
        <v>3465</v>
      </c>
      <c r="F1160" s="439"/>
      <c r="G1160" s="80">
        <v>949</v>
      </c>
      <c r="H1160" s="81">
        <v>25.71118937957193</v>
      </c>
    </row>
    <row r="1161" spans="1:8" ht="20.149999999999999" customHeight="1">
      <c r="A1161" s="417"/>
      <c r="B1161" s="340"/>
      <c r="C1161" s="340"/>
      <c r="D1161" s="77">
        <v>2</v>
      </c>
      <c r="E1161" s="78" t="s">
        <v>3466</v>
      </c>
      <c r="F1161" s="440"/>
      <c r="G1161" s="80">
        <v>2742</v>
      </c>
      <c r="H1161" s="81">
        <v>74.288810620428066</v>
      </c>
    </row>
    <row r="1162" spans="1:8" ht="20.149999999999999" customHeight="1">
      <c r="A1162" s="415" t="s">
        <v>3481</v>
      </c>
      <c r="B1162" s="338" t="s">
        <v>3482</v>
      </c>
      <c r="C1162" s="338" t="s">
        <v>3620</v>
      </c>
      <c r="D1162" s="77"/>
      <c r="E1162" s="78"/>
      <c r="F1162" s="438"/>
      <c r="G1162" s="131">
        <v>2742</v>
      </c>
      <c r="H1162" s="81"/>
    </row>
    <row r="1163" spans="1:8" ht="20.149999999999999" customHeight="1">
      <c r="A1163" s="416"/>
      <c r="B1163" s="339"/>
      <c r="C1163" s="339"/>
      <c r="D1163" s="77">
        <v>1</v>
      </c>
      <c r="E1163" s="78" t="s">
        <v>3469</v>
      </c>
      <c r="F1163" s="439"/>
      <c r="G1163" s="80">
        <v>1449</v>
      </c>
      <c r="H1163" s="81">
        <v>52.844638949671776</v>
      </c>
    </row>
    <row r="1164" spans="1:8" ht="20.149999999999999" customHeight="1">
      <c r="A1164" s="416"/>
      <c r="B1164" s="339"/>
      <c r="C1164" s="339"/>
      <c r="D1164" s="77">
        <v>2</v>
      </c>
      <c r="E1164" s="78" t="s">
        <v>3470</v>
      </c>
      <c r="F1164" s="439"/>
      <c r="G1164" s="80">
        <v>1119</v>
      </c>
      <c r="H1164" s="81">
        <v>40.809628008752732</v>
      </c>
    </row>
    <row r="1165" spans="1:8" ht="20.149999999999999" customHeight="1">
      <c r="A1165" s="417"/>
      <c r="B1165" s="340"/>
      <c r="C1165" s="340"/>
      <c r="D1165" s="77">
        <v>3</v>
      </c>
      <c r="E1165" s="78" t="s">
        <v>3471</v>
      </c>
      <c r="F1165" s="440"/>
      <c r="G1165" s="80">
        <v>174</v>
      </c>
      <c r="H1165" s="81">
        <v>6.3457330415754925</v>
      </c>
    </row>
    <row r="1166" spans="1:8" ht="20.149999999999999" customHeight="1">
      <c r="A1166" s="415" t="s">
        <v>3483</v>
      </c>
      <c r="B1166" s="338" t="s">
        <v>3484</v>
      </c>
      <c r="C1166" s="338" t="s">
        <v>188</v>
      </c>
      <c r="D1166" s="77"/>
      <c r="E1166" s="78"/>
      <c r="F1166" s="438"/>
      <c r="G1166" s="131">
        <v>3691</v>
      </c>
      <c r="H1166" s="81"/>
    </row>
    <row r="1167" spans="1:8" ht="20.149999999999999" customHeight="1">
      <c r="A1167" s="416"/>
      <c r="B1167" s="339"/>
      <c r="C1167" s="339"/>
      <c r="D1167" s="77">
        <v>1</v>
      </c>
      <c r="E1167" s="78" t="s">
        <v>3465</v>
      </c>
      <c r="F1167" s="439"/>
      <c r="G1167" s="80">
        <v>643</v>
      </c>
      <c r="H1167" s="81">
        <v>17.420753183419126</v>
      </c>
    </row>
    <row r="1168" spans="1:8" ht="20.149999999999999" customHeight="1">
      <c r="A1168" s="417"/>
      <c r="B1168" s="340"/>
      <c r="C1168" s="340"/>
      <c r="D1168" s="77">
        <v>2</v>
      </c>
      <c r="E1168" s="78" t="s">
        <v>3466</v>
      </c>
      <c r="F1168" s="440"/>
      <c r="G1168" s="80">
        <v>3048</v>
      </c>
      <c r="H1168" s="81">
        <v>82.579246816580877</v>
      </c>
    </row>
    <row r="1169" spans="1:8" ht="20.149999999999999" customHeight="1">
      <c r="A1169" s="415" t="s">
        <v>3485</v>
      </c>
      <c r="B1169" s="338" t="s">
        <v>3486</v>
      </c>
      <c r="C1169" s="338" t="s">
        <v>3621</v>
      </c>
      <c r="D1169" s="77"/>
      <c r="E1169" s="78"/>
      <c r="F1169" s="438"/>
      <c r="G1169" s="131">
        <v>3048</v>
      </c>
      <c r="H1169" s="81"/>
    </row>
    <row r="1170" spans="1:8" ht="20.149999999999999" customHeight="1">
      <c r="A1170" s="416"/>
      <c r="B1170" s="339"/>
      <c r="C1170" s="339"/>
      <c r="D1170" s="77">
        <v>1</v>
      </c>
      <c r="E1170" s="78" t="s">
        <v>3469</v>
      </c>
      <c r="F1170" s="439"/>
      <c r="G1170" s="80">
        <v>1289</v>
      </c>
      <c r="H1170" s="81">
        <v>42.290026246719158</v>
      </c>
    </row>
    <row r="1171" spans="1:8" ht="20.149999999999999" customHeight="1">
      <c r="A1171" s="416"/>
      <c r="B1171" s="339"/>
      <c r="C1171" s="339"/>
      <c r="D1171" s="77">
        <v>2</v>
      </c>
      <c r="E1171" s="78" t="s">
        <v>3470</v>
      </c>
      <c r="F1171" s="439"/>
      <c r="G1171" s="80">
        <v>1576</v>
      </c>
      <c r="H1171" s="81">
        <v>51.706036745406827</v>
      </c>
    </row>
    <row r="1172" spans="1:8" ht="20.149999999999999" customHeight="1">
      <c r="A1172" s="417"/>
      <c r="B1172" s="340"/>
      <c r="C1172" s="340"/>
      <c r="D1172" s="77">
        <v>3</v>
      </c>
      <c r="E1172" s="78" t="s">
        <v>3471</v>
      </c>
      <c r="F1172" s="440"/>
      <c r="G1172" s="80">
        <v>183</v>
      </c>
      <c r="H1172" s="81">
        <v>6.0039370078740157</v>
      </c>
    </row>
    <row r="1173" spans="1:8" ht="20.149999999999999" customHeight="1">
      <c r="A1173" s="415" t="s">
        <v>3487</v>
      </c>
      <c r="B1173" s="338" t="s">
        <v>3488</v>
      </c>
      <c r="C1173" s="338" t="s">
        <v>188</v>
      </c>
      <c r="D1173" s="77"/>
      <c r="E1173" s="78"/>
      <c r="F1173" s="438"/>
      <c r="G1173" s="131">
        <v>3691</v>
      </c>
      <c r="H1173" s="81"/>
    </row>
    <row r="1174" spans="1:8" ht="20.149999999999999" customHeight="1">
      <c r="A1174" s="416"/>
      <c r="B1174" s="339"/>
      <c r="C1174" s="339"/>
      <c r="D1174" s="77">
        <v>1</v>
      </c>
      <c r="E1174" s="78" t="s">
        <v>3465</v>
      </c>
      <c r="F1174" s="439"/>
      <c r="G1174" s="80">
        <v>1114</v>
      </c>
      <c r="H1174" s="81">
        <v>30.181522622595502</v>
      </c>
    </row>
    <row r="1175" spans="1:8" ht="20.149999999999999" customHeight="1">
      <c r="A1175" s="417"/>
      <c r="B1175" s="340"/>
      <c r="C1175" s="340"/>
      <c r="D1175" s="77">
        <v>2</v>
      </c>
      <c r="E1175" s="78" t="s">
        <v>3466</v>
      </c>
      <c r="F1175" s="440"/>
      <c r="G1175" s="80">
        <v>2577</v>
      </c>
      <c r="H1175" s="81">
        <v>69.818477377404491</v>
      </c>
    </row>
    <row r="1176" spans="1:8" ht="20.149999999999999" customHeight="1">
      <c r="A1176" s="415" t="s">
        <v>3489</v>
      </c>
      <c r="B1176" s="338" t="s">
        <v>3490</v>
      </c>
      <c r="C1176" s="338" t="s">
        <v>3622</v>
      </c>
      <c r="D1176" s="77"/>
      <c r="E1176" s="78"/>
      <c r="F1176" s="438"/>
      <c r="G1176" s="131">
        <v>2577</v>
      </c>
      <c r="H1176" s="81"/>
    </row>
    <row r="1177" spans="1:8" ht="20.149999999999999" customHeight="1">
      <c r="A1177" s="416"/>
      <c r="B1177" s="339"/>
      <c r="C1177" s="339"/>
      <c r="D1177" s="77">
        <v>1</v>
      </c>
      <c r="E1177" s="78" t="s">
        <v>3469</v>
      </c>
      <c r="F1177" s="439"/>
      <c r="G1177" s="80">
        <v>1406</v>
      </c>
      <c r="H1177" s="81">
        <v>54.559565386107877</v>
      </c>
    </row>
    <row r="1178" spans="1:8" ht="20.149999999999999" customHeight="1">
      <c r="A1178" s="416"/>
      <c r="B1178" s="339"/>
      <c r="C1178" s="339"/>
      <c r="D1178" s="77">
        <v>2</v>
      </c>
      <c r="E1178" s="78" t="s">
        <v>3470</v>
      </c>
      <c r="F1178" s="439"/>
      <c r="G1178" s="80">
        <v>953</v>
      </c>
      <c r="H1178" s="81">
        <v>36.980985642219636</v>
      </c>
    </row>
    <row r="1179" spans="1:8" ht="20.149999999999999" customHeight="1">
      <c r="A1179" s="417"/>
      <c r="B1179" s="340"/>
      <c r="C1179" s="340"/>
      <c r="D1179" s="77">
        <v>3</v>
      </c>
      <c r="E1179" s="78" t="s">
        <v>3471</v>
      </c>
      <c r="F1179" s="440"/>
      <c r="G1179" s="80">
        <v>218</v>
      </c>
      <c r="H1179" s="81">
        <v>8.4594489716724866</v>
      </c>
    </row>
    <row r="1180" spans="1:8" ht="20.149999999999999" customHeight="1">
      <c r="A1180" s="415" t="s">
        <v>3491</v>
      </c>
      <c r="B1180" s="338" t="s">
        <v>3492</v>
      </c>
      <c r="C1180" s="338" t="s">
        <v>280</v>
      </c>
      <c r="D1180" s="77"/>
      <c r="E1180" s="78"/>
      <c r="F1180" s="438"/>
      <c r="G1180" s="131">
        <v>3691</v>
      </c>
      <c r="H1180" s="81"/>
    </row>
    <row r="1181" spans="1:8" ht="20.149999999999999" customHeight="1">
      <c r="A1181" s="416"/>
      <c r="B1181" s="339"/>
      <c r="C1181" s="339"/>
      <c r="D1181" s="77">
        <v>1</v>
      </c>
      <c r="E1181" s="78" t="s">
        <v>3493</v>
      </c>
      <c r="F1181" s="439"/>
      <c r="G1181" s="80">
        <v>2281</v>
      </c>
      <c r="H1181" s="81">
        <v>61.798970468707672</v>
      </c>
    </row>
    <row r="1182" spans="1:8" ht="20.149999999999999" customHeight="1">
      <c r="A1182" s="416"/>
      <c r="B1182" s="339"/>
      <c r="C1182" s="339"/>
      <c r="D1182" s="77">
        <v>2</v>
      </c>
      <c r="E1182" s="78" t="s">
        <v>3494</v>
      </c>
      <c r="F1182" s="439"/>
      <c r="G1182" s="80">
        <v>1022</v>
      </c>
      <c r="H1182" s="81">
        <v>27.688973178000541</v>
      </c>
    </row>
    <row r="1183" spans="1:8" ht="20.149999999999999" customHeight="1">
      <c r="A1183" s="416"/>
      <c r="B1183" s="339"/>
      <c r="C1183" s="339"/>
      <c r="D1183" s="77">
        <v>3</v>
      </c>
      <c r="E1183" s="78" t="s">
        <v>3495</v>
      </c>
      <c r="F1183" s="439"/>
      <c r="G1183" s="80">
        <v>197</v>
      </c>
      <c r="H1183" s="81">
        <v>5.3373069628826872</v>
      </c>
    </row>
    <row r="1184" spans="1:8" ht="20.149999999999999" customHeight="1">
      <c r="A1184" s="417"/>
      <c r="B1184" s="340"/>
      <c r="C1184" s="340"/>
      <c r="D1184" s="77">
        <v>4</v>
      </c>
      <c r="E1184" s="78" t="s">
        <v>3496</v>
      </c>
      <c r="F1184" s="440"/>
      <c r="G1184" s="80">
        <v>191</v>
      </c>
      <c r="H1184" s="81">
        <v>5.1747493904091026</v>
      </c>
    </row>
    <row r="1185" spans="1:8" ht="20.149999999999999" customHeight="1">
      <c r="A1185" s="415" t="s">
        <v>3497</v>
      </c>
      <c r="B1185" s="338" t="s">
        <v>3498</v>
      </c>
      <c r="C1185" s="338" t="s">
        <v>280</v>
      </c>
      <c r="D1185" s="77"/>
      <c r="E1185" s="78"/>
      <c r="F1185" s="438"/>
      <c r="G1185" s="131">
        <v>3691</v>
      </c>
      <c r="H1185" s="81"/>
    </row>
    <row r="1186" spans="1:8" ht="20.149999999999999" customHeight="1">
      <c r="A1186" s="416"/>
      <c r="B1186" s="339"/>
      <c r="C1186" s="339"/>
      <c r="D1186" s="77">
        <v>1</v>
      </c>
      <c r="E1186" s="78" t="s">
        <v>3493</v>
      </c>
      <c r="F1186" s="439"/>
      <c r="G1186" s="80">
        <v>2209</v>
      </c>
      <c r="H1186" s="81">
        <v>59.848279599024657</v>
      </c>
    </row>
    <row r="1187" spans="1:8" ht="20.149999999999999" customHeight="1">
      <c r="A1187" s="416"/>
      <c r="B1187" s="339"/>
      <c r="C1187" s="339"/>
      <c r="D1187" s="77">
        <v>2</v>
      </c>
      <c r="E1187" s="78" t="s">
        <v>3494</v>
      </c>
      <c r="F1187" s="439"/>
      <c r="G1187" s="80">
        <v>1088</v>
      </c>
      <c r="H1187" s="81">
        <v>29.477106475209968</v>
      </c>
    </row>
    <row r="1188" spans="1:8" ht="20.149999999999999" customHeight="1">
      <c r="A1188" s="416"/>
      <c r="B1188" s="339"/>
      <c r="C1188" s="339"/>
      <c r="D1188" s="77">
        <v>3</v>
      </c>
      <c r="E1188" s="78" t="s">
        <v>3495</v>
      </c>
      <c r="F1188" s="439"/>
      <c r="G1188" s="80">
        <v>249</v>
      </c>
      <c r="H1188" s="81">
        <v>6.746139257653752</v>
      </c>
    </row>
    <row r="1189" spans="1:8" ht="20.149999999999999" customHeight="1">
      <c r="A1189" s="417"/>
      <c r="B1189" s="340"/>
      <c r="C1189" s="340"/>
      <c r="D1189" s="77">
        <v>4</v>
      </c>
      <c r="E1189" s="78" t="s">
        <v>3496</v>
      </c>
      <c r="F1189" s="440"/>
      <c r="G1189" s="80">
        <v>145</v>
      </c>
      <c r="H1189" s="81">
        <v>3.9284746681116229</v>
      </c>
    </row>
    <row r="1190" spans="1:8" ht="20.149999999999999" customHeight="1">
      <c r="A1190" s="415" t="s">
        <v>3499</v>
      </c>
      <c r="B1190" s="338" t="s">
        <v>3500</v>
      </c>
      <c r="C1190" s="338" t="s">
        <v>280</v>
      </c>
      <c r="D1190" s="77"/>
      <c r="E1190" s="78"/>
      <c r="F1190" s="438"/>
      <c r="G1190" s="131">
        <v>3691</v>
      </c>
      <c r="H1190" s="81"/>
    </row>
    <row r="1191" spans="1:8" ht="20.149999999999999" customHeight="1">
      <c r="A1191" s="416"/>
      <c r="B1191" s="339"/>
      <c r="C1191" s="339"/>
      <c r="D1191" s="77">
        <v>1</v>
      </c>
      <c r="E1191" s="78" t="s">
        <v>3493</v>
      </c>
      <c r="F1191" s="439"/>
      <c r="G1191" s="80">
        <v>2302</v>
      </c>
      <c r="H1191" s="81">
        <v>62.367921972365217</v>
      </c>
    </row>
    <row r="1192" spans="1:8" ht="20.149999999999999" customHeight="1">
      <c r="A1192" s="416"/>
      <c r="B1192" s="339"/>
      <c r="C1192" s="339"/>
      <c r="D1192" s="77">
        <v>2</v>
      </c>
      <c r="E1192" s="78" t="s">
        <v>3494</v>
      </c>
      <c r="F1192" s="439"/>
      <c r="G1192" s="80">
        <v>925</v>
      </c>
      <c r="H1192" s="81">
        <v>25.060959089677592</v>
      </c>
    </row>
    <row r="1193" spans="1:8" ht="20.149999999999999" customHeight="1">
      <c r="A1193" s="416"/>
      <c r="B1193" s="339"/>
      <c r="C1193" s="339"/>
      <c r="D1193" s="77">
        <v>3</v>
      </c>
      <c r="E1193" s="78" t="s">
        <v>3495</v>
      </c>
      <c r="F1193" s="439"/>
      <c r="G1193" s="80">
        <v>274</v>
      </c>
      <c r="H1193" s="81">
        <v>7.4234624762936878</v>
      </c>
    </row>
    <row r="1194" spans="1:8" ht="20.149999999999999" customHeight="1">
      <c r="A1194" s="417"/>
      <c r="B1194" s="340"/>
      <c r="C1194" s="340"/>
      <c r="D1194" s="77">
        <v>4</v>
      </c>
      <c r="E1194" s="78" t="s">
        <v>3496</v>
      </c>
      <c r="F1194" s="440"/>
      <c r="G1194" s="80">
        <v>190</v>
      </c>
      <c r="H1194" s="81">
        <v>5.1476564616635061</v>
      </c>
    </row>
    <row r="1195" spans="1:8" ht="20.149999999999999" customHeight="1">
      <c r="A1195" s="415" t="s">
        <v>3501</v>
      </c>
      <c r="B1195" s="338" t="s">
        <v>3502</v>
      </c>
      <c r="C1195" s="338" t="s">
        <v>280</v>
      </c>
      <c r="D1195" s="77"/>
      <c r="E1195" s="78"/>
      <c r="F1195" s="438"/>
      <c r="G1195" s="131">
        <v>3691</v>
      </c>
      <c r="H1195" s="81"/>
    </row>
    <row r="1196" spans="1:8" ht="20.149999999999999" customHeight="1">
      <c r="A1196" s="416"/>
      <c r="B1196" s="339"/>
      <c r="C1196" s="339"/>
      <c r="D1196" s="77">
        <v>1</v>
      </c>
      <c r="E1196" s="78" t="s">
        <v>3493</v>
      </c>
      <c r="F1196" s="439"/>
      <c r="G1196" s="80">
        <v>2098</v>
      </c>
      <c r="H1196" s="81">
        <v>56.840964508263347</v>
      </c>
    </row>
    <row r="1197" spans="1:8" ht="20.149999999999999" customHeight="1">
      <c r="A1197" s="416"/>
      <c r="B1197" s="339"/>
      <c r="C1197" s="339"/>
      <c r="D1197" s="77">
        <v>2</v>
      </c>
      <c r="E1197" s="78" t="s">
        <v>3494</v>
      </c>
      <c r="F1197" s="439"/>
      <c r="G1197" s="80">
        <v>1153</v>
      </c>
      <c r="H1197" s="81">
        <v>31.238146843673803</v>
      </c>
    </row>
    <row r="1198" spans="1:8" ht="20.149999999999999" customHeight="1">
      <c r="A1198" s="416"/>
      <c r="B1198" s="339"/>
      <c r="C1198" s="339"/>
      <c r="D1198" s="77">
        <v>3</v>
      </c>
      <c r="E1198" s="78" t="s">
        <v>3495</v>
      </c>
      <c r="F1198" s="439"/>
      <c r="G1198" s="80">
        <v>301</v>
      </c>
      <c r="H1198" s="81">
        <v>8.1549715524248167</v>
      </c>
    </row>
    <row r="1199" spans="1:8" ht="20.149999999999999" customHeight="1">
      <c r="A1199" s="417"/>
      <c r="B1199" s="340"/>
      <c r="C1199" s="340"/>
      <c r="D1199" s="77">
        <v>4</v>
      </c>
      <c r="E1199" s="78" t="s">
        <v>3496</v>
      </c>
      <c r="F1199" s="440"/>
      <c r="G1199" s="80">
        <v>139</v>
      </c>
      <c r="H1199" s="81">
        <v>3.7659170956380383</v>
      </c>
    </row>
    <row r="1200" spans="1:8" ht="20.149999999999999" customHeight="1">
      <c r="A1200" s="415" t="s">
        <v>3503</v>
      </c>
      <c r="B1200" s="338" t="s">
        <v>3504</v>
      </c>
      <c r="C1200" s="338" t="s">
        <v>280</v>
      </c>
      <c r="D1200" s="77"/>
      <c r="E1200" s="78"/>
      <c r="F1200" s="438"/>
      <c r="G1200" s="131">
        <v>3691</v>
      </c>
      <c r="H1200" s="81"/>
    </row>
    <row r="1201" spans="1:8" ht="20.149999999999999" customHeight="1">
      <c r="A1201" s="416"/>
      <c r="B1201" s="339"/>
      <c r="C1201" s="339"/>
      <c r="D1201" s="77">
        <v>1</v>
      </c>
      <c r="E1201" s="78" t="s">
        <v>3493</v>
      </c>
      <c r="F1201" s="439"/>
      <c r="G1201" s="80">
        <v>2541</v>
      </c>
      <c r="H1201" s="81">
        <v>68.843131942562991</v>
      </c>
    </row>
    <row r="1202" spans="1:8" ht="20.149999999999999" customHeight="1">
      <c r="A1202" s="416"/>
      <c r="B1202" s="339"/>
      <c r="C1202" s="339"/>
      <c r="D1202" s="77">
        <v>2</v>
      </c>
      <c r="E1202" s="78" t="s">
        <v>3494</v>
      </c>
      <c r="F1202" s="439"/>
      <c r="G1202" s="80">
        <v>845</v>
      </c>
      <c r="H1202" s="81">
        <v>22.893524790029801</v>
      </c>
    </row>
    <row r="1203" spans="1:8" ht="20.149999999999999" customHeight="1">
      <c r="A1203" s="416"/>
      <c r="B1203" s="339"/>
      <c r="C1203" s="339"/>
      <c r="D1203" s="77">
        <v>3</v>
      </c>
      <c r="E1203" s="78" t="s">
        <v>3495</v>
      </c>
      <c r="F1203" s="439"/>
      <c r="G1203" s="80">
        <v>217</v>
      </c>
      <c r="H1203" s="81">
        <v>5.879165537794635</v>
      </c>
    </row>
    <row r="1204" spans="1:8" ht="20.149999999999999" customHeight="1">
      <c r="A1204" s="417"/>
      <c r="B1204" s="340"/>
      <c r="C1204" s="340"/>
      <c r="D1204" s="77">
        <v>4</v>
      </c>
      <c r="E1204" s="78" t="s">
        <v>3496</v>
      </c>
      <c r="F1204" s="440"/>
      <c r="G1204" s="80">
        <v>88</v>
      </c>
      <c r="H1204" s="81">
        <v>2.384177729612571</v>
      </c>
    </row>
    <row r="1205" spans="1:8" ht="20.149999999999999" customHeight="1">
      <c r="A1205" s="415" t="s">
        <v>3505</v>
      </c>
      <c r="B1205" s="338" t="s">
        <v>3506</v>
      </c>
      <c r="C1205" s="338" t="s">
        <v>280</v>
      </c>
      <c r="D1205" s="77"/>
      <c r="E1205" s="78"/>
      <c r="F1205" s="438"/>
      <c r="G1205" s="131">
        <v>3691</v>
      </c>
      <c r="H1205" s="81"/>
    </row>
    <row r="1206" spans="1:8" ht="20.149999999999999" customHeight="1">
      <c r="A1206" s="416"/>
      <c r="B1206" s="339"/>
      <c r="C1206" s="339"/>
      <c r="D1206" s="77">
        <v>1</v>
      </c>
      <c r="E1206" s="78" t="s">
        <v>3493</v>
      </c>
      <c r="F1206" s="439"/>
      <c r="G1206" s="80">
        <v>2634</v>
      </c>
      <c r="H1206" s="81">
        <v>71.36277431590355</v>
      </c>
    </row>
    <row r="1207" spans="1:8" ht="20.149999999999999" customHeight="1">
      <c r="A1207" s="416"/>
      <c r="B1207" s="339"/>
      <c r="C1207" s="339"/>
      <c r="D1207" s="77">
        <v>2</v>
      </c>
      <c r="E1207" s="78" t="s">
        <v>3494</v>
      </c>
      <c r="F1207" s="439"/>
      <c r="G1207" s="80">
        <v>785</v>
      </c>
      <c r="H1207" s="81">
        <v>21.267949065293958</v>
      </c>
    </row>
    <row r="1208" spans="1:8" ht="20.149999999999999" customHeight="1">
      <c r="A1208" s="416"/>
      <c r="B1208" s="339"/>
      <c r="C1208" s="339"/>
      <c r="D1208" s="77">
        <v>3</v>
      </c>
      <c r="E1208" s="78" t="s">
        <v>3495</v>
      </c>
      <c r="F1208" s="439"/>
      <c r="G1208" s="80">
        <v>186</v>
      </c>
      <c r="H1208" s="81">
        <v>5.0392847466811164</v>
      </c>
    </row>
    <row r="1209" spans="1:8" ht="20.149999999999999" customHeight="1">
      <c r="A1209" s="417"/>
      <c r="B1209" s="340"/>
      <c r="C1209" s="340"/>
      <c r="D1209" s="77">
        <v>4</v>
      </c>
      <c r="E1209" s="78" t="s">
        <v>3496</v>
      </c>
      <c r="F1209" s="440"/>
      <c r="G1209" s="80">
        <v>86</v>
      </c>
      <c r="H1209" s="81">
        <v>2.3299918721213762</v>
      </c>
    </row>
    <row r="1210" spans="1:8" ht="20.149999999999999" customHeight="1">
      <c r="A1210" s="415" t="s">
        <v>3507</v>
      </c>
      <c r="B1210" s="338" t="s">
        <v>3508</v>
      </c>
      <c r="C1210" s="338" t="s">
        <v>280</v>
      </c>
      <c r="D1210" s="77"/>
      <c r="E1210" s="78"/>
      <c r="F1210" s="438"/>
      <c r="G1210" s="131">
        <v>3691</v>
      </c>
      <c r="H1210" s="81"/>
    </row>
    <row r="1211" spans="1:8" ht="20.149999999999999" customHeight="1">
      <c r="A1211" s="416"/>
      <c r="B1211" s="339"/>
      <c r="C1211" s="339"/>
      <c r="D1211" s="77">
        <v>1</v>
      </c>
      <c r="E1211" s="78" t="s">
        <v>3493</v>
      </c>
      <c r="F1211" s="439"/>
      <c r="G1211" s="80">
        <v>2716</v>
      </c>
      <c r="H1211" s="81">
        <v>73.584394473042536</v>
      </c>
    </row>
    <row r="1212" spans="1:8" ht="20.149999999999999" customHeight="1">
      <c r="A1212" s="416"/>
      <c r="B1212" s="339"/>
      <c r="C1212" s="339"/>
      <c r="D1212" s="77">
        <v>2</v>
      </c>
      <c r="E1212" s="78" t="s">
        <v>3494</v>
      </c>
      <c r="F1212" s="439"/>
      <c r="G1212" s="80">
        <v>740</v>
      </c>
      <c r="H1212" s="81">
        <v>20.048767271742072</v>
      </c>
    </row>
    <row r="1213" spans="1:8" ht="20.149999999999999" customHeight="1">
      <c r="A1213" s="416"/>
      <c r="B1213" s="339"/>
      <c r="C1213" s="339"/>
      <c r="D1213" s="77">
        <v>3</v>
      </c>
      <c r="E1213" s="78" t="s">
        <v>3495</v>
      </c>
      <c r="F1213" s="439"/>
      <c r="G1213" s="80">
        <v>159</v>
      </c>
      <c r="H1213" s="81">
        <v>4.3077756705499866</v>
      </c>
    </row>
    <row r="1214" spans="1:8" ht="20.149999999999999" customHeight="1">
      <c r="A1214" s="417"/>
      <c r="B1214" s="340"/>
      <c r="C1214" s="340"/>
      <c r="D1214" s="77">
        <v>4</v>
      </c>
      <c r="E1214" s="78" t="s">
        <v>3496</v>
      </c>
      <c r="F1214" s="440"/>
      <c r="G1214" s="80">
        <v>76</v>
      </c>
      <c r="H1214" s="81">
        <v>2.0590625846654023</v>
      </c>
    </row>
    <row r="1215" spans="1:8" ht="20.149999999999999" customHeight="1">
      <c r="A1215" s="415" t="s">
        <v>3509</v>
      </c>
      <c r="B1215" s="338" t="s">
        <v>3510</v>
      </c>
      <c r="C1215" s="338" t="s">
        <v>280</v>
      </c>
      <c r="D1215" s="77"/>
      <c r="E1215" s="78"/>
      <c r="F1215" s="438"/>
      <c r="G1215" s="131">
        <v>3691</v>
      </c>
      <c r="H1215" s="81"/>
    </row>
    <row r="1216" spans="1:8" ht="20.149999999999999" customHeight="1">
      <c r="A1216" s="416"/>
      <c r="B1216" s="339"/>
      <c r="C1216" s="339"/>
      <c r="D1216" s="77">
        <v>1</v>
      </c>
      <c r="E1216" s="78" t="s">
        <v>3493</v>
      </c>
      <c r="F1216" s="439"/>
      <c r="G1216" s="80">
        <v>2805</v>
      </c>
      <c r="H1216" s="81">
        <v>75.995665131400699</v>
      </c>
    </row>
    <row r="1217" spans="1:8" ht="20.149999999999999" customHeight="1">
      <c r="A1217" s="416"/>
      <c r="B1217" s="339"/>
      <c r="C1217" s="339"/>
      <c r="D1217" s="77">
        <v>2</v>
      </c>
      <c r="E1217" s="78" t="s">
        <v>3494</v>
      </c>
      <c r="F1217" s="439"/>
      <c r="G1217" s="80">
        <v>650</v>
      </c>
      <c r="H1217" s="81">
        <v>17.61040368463831</v>
      </c>
    </row>
    <row r="1218" spans="1:8" ht="20.149999999999999" customHeight="1">
      <c r="A1218" s="416"/>
      <c r="B1218" s="339"/>
      <c r="C1218" s="339"/>
      <c r="D1218" s="77">
        <v>3</v>
      </c>
      <c r="E1218" s="78" t="s">
        <v>3495</v>
      </c>
      <c r="F1218" s="439"/>
      <c r="G1218" s="80">
        <v>165</v>
      </c>
      <c r="H1218" s="81">
        <v>4.4703332430235703</v>
      </c>
    </row>
    <row r="1219" spans="1:8" ht="20.149999999999999" customHeight="1">
      <c r="A1219" s="417"/>
      <c r="B1219" s="340"/>
      <c r="C1219" s="340"/>
      <c r="D1219" s="77">
        <v>4</v>
      </c>
      <c r="E1219" s="78" t="s">
        <v>3496</v>
      </c>
      <c r="F1219" s="440"/>
      <c r="G1219" s="80">
        <v>71</v>
      </c>
      <c r="H1219" s="81">
        <v>1.9235979409374153</v>
      </c>
    </row>
    <row r="1220" spans="1:8" ht="20.149999999999999" customHeight="1">
      <c r="A1220" s="415" t="s">
        <v>3511</v>
      </c>
      <c r="B1220" s="338" t="s">
        <v>3512</v>
      </c>
      <c r="C1220" s="338" t="s">
        <v>280</v>
      </c>
      <c r="D1220" s="77"/>
      <c r="E1220" s="78"/>
      <c r="F1220" s="438"/>
      <c r="G1220" s="131">
        <v>3691</v>
      </c>
      <c r="H1220" s="81"/>
    </row>
    <row r="1221" spans="1:8" ht="20.149999999999999" customHeight="1">
      <c r="A1221" s="416"/>
      <c r="B1221" s="339"/>
      <c r="C1221" s="339"/>
      <c r="D1221" s="77">
        <v>1</v>
      </c>
      <c r="E1221" s="78" t="s">
        <v>3493</v>
      </c>
      <c r="F1221" s="439"/>
      <c r="G1221" s="80">
        <v>2897</v>
      </c>
      <c r="H1221" s="81">
        <v>78.48821457599567</v>
      </c>
    </row>
    <row r="1222" spans="1:8" ht="20.149999999999999" customHeight="1">
      <c r="A1222" s="416"/>
      <c r="B1222" s="339"/>
      <c r="C1222" s="339"/>
      <c r="D1222" s="77">
        <v>2</v>
      </c>
      <c r="E1222" s="78" t="s">
        <v>3494</v>
      </c>
      <c r="F1222" s="439"/>
      <c r="G1222" s="80">
        <v>601</v>
      </c>
      <c r="H1222" s="81">
        <v>16.282850176104034</v>
      </c>
    </row>
    <row r="1223" spans="1:8" ht="20.149999999999999" customHeight="1">
      <c r="A1223" s="416"/>
      <c r="B1223" s="339"/>
      <c r="C1223" s="339"/>
      <c r="D1223" s="77">
        <v>3</v>
      </c>
      <c r="E1223" s="78" t="s">
        <v>3495</v>
      </c>
      <c r="F1223" s="439"/>
      <c r="G1223" s="80">
        <v>133</v>
      </c>
      <c r="H1223" s="81">
        <v>3.6033595231644537</v>
      </c>
    </row>
    <row r="1224" spans="1:8" ht="20.149999999999999" customHeight="1">
      <c r="A1224" s="417"/>
      <c r="B1224" s="340"/>
      <c r="C1224" s="340"/>
      <c r="D1224" s="77">
        <v>4</v>
      </c>
      <c r="E1224" s="78" t="s">
        <v>3496</v>
      </c>
      <c r="F1224" s="440"/>
      <c r="G1224" s="80">
        <v>60</v>
      </c>
      <c r="H1224" s="81">
        <v>1.6255757247358438</v>
      </c>
    </row>
    <row r="1225" spans="1:8" ht="20.149999999999999" customHeight="1">
      <c r="A1225" s="415" t="s">
        <v>4539</v>
      </c>
      <c r="B1225" s="338" t="s">
        <v>4502</v>
      </c>
      <c r="C1225" s="338" t="s">
        <v>280</v>
      </c>
      <c r="D1225" s="77"/>
      <c r="E1225" s="78"/>
      <c r="F1225" s="438"/>
      <c r="G1225" s="131">
        <v>3691</v>
      </c>
      <c r="H1225" s="81"/>
    </row>
    <row r="1226" spans="1:8" ht="20.149999999999999" customHeight="1">
      <c r="A1226" s="416"/>
      <c r="B1226" s="339"/>
      <c r="C1226" s="339"/>
      <c r="D1226" s="77">
        <v>1</v>
      </c>
      <c r="E1226" s="78" t="s">
        <v>3513</v>
      </c>
      <c r="F1226" s="439"/>
      <c r="G1226" s="80">
        <v>111</v>
      </c>
      <c r="H1226" s="81">
        <v>3.0073150907613111</v>
      </c>
    </row>
    <row r="1227" spans="1:8" ht="20.149999999999999" customHeight="1">
      <c r="A1227" s="416"/>
      <c r="B1227" s="339"/>
      <c r="C1227" s="339"/>
      <c r="D1227" s="77">
        <v>2</v>
      </c>
      <c r="E1227" s="78" t="s">
        <v>3514</v>
      </c>
      <c r="F1227" s="439"/>
      <c r="G1227" s="80">
        <v>428</v>
      </c>
      <c r="H1227" s="81">
        <v>11.595773503115687</v>
      </c>
    </row>
    <row r="1228" spans="1:8" ht="20.149999999999999" customHeight="1">
      <c r="A1228" s="416"/>
      <c r="B1228" s="339"/>
      <c r="C1228" s="339"/>
      <c r="D1228" s="77">
        <v>3</v>
      </c>
      <c r="E1228" s="78" t="s">
        <v>3515</v>
      </c>
      <c r="F1228" s="439"/>
      <c r="G1228" s="80">
        <v>1089</v>
      </c>
      <c r="H1228" s="81">
        <v>29.504199403955568</v>
      </c>
    </row>
    <row r="1229" spans="1:8" ht="20.149999999999999" customHeight="1">
      <c r="A1229" s="416"/>
      <c r="B1229" s="339"/>
      <c r="C1229" s="339"/>
      <c r="D1229" s="77">
        <v>4</v>
      </c>
      <c r="E1229" s="78" t="s">
        <v>3516</v>
      </c>
      <c r="F1229" s="439"/>
      <c r="G1229" s="80">
        <v>646</v>
      </c>
      <c r="H1229" s="81">
        <v>17.502031969655921</v>
      </c>
    </row>
    <row r="1230" spans="1:8" ht="20.149999999999999" customHeight="1">
      <c r="A1230" s="417"/>
      <c r="B1230" s="340"/>
      <c r="C1230" s="340"/>
      <c r="D1230" s="77">
        <v>5</v>
      </c>
      <c r="E1230" s="78" t="s">
        <v>3116</v>
      </c>
      <c r="F1230" s="440"/>
      <c r="G1230" s="80">
        <v>1417</v>
      </c>
      <c r="H1230" s="81">
        <v>38.390680032511511</v>
      </c>
    </row>
    <row r="1231" spans="1:8" ht="20.149999999999999" customHeight="1">
      <c r="A1231" s="415" t="s">
        <v>3517</v>
      </c>
      <c r="B1231" s="338" t="s">
        <v>4503</v>
      </c>
      <c r="C1231" s="338" t="s">
        <v>280</v>
      </c>
      <c r="D1231" s="77"/>
      <c r="E1231" s="78"/>
      <c r="F1231" s="438"/>
      <c r="G1231" s="131">
        <v>3691</v>
      </c>
      <c r="H1231" s="81"/>
    </row>
    <row r="1232" spans="1:8" ht="20.149999999999999" customHeight="1">
      <c r="A1232" s="416"/>
      <c r="B1232" s="339"/>
      <c r="C1232" s="339"/>
      <c r="D1232" s="77">
        <v>1</v>
      </c>
      <c r="E1232" s="78" t="s">
        <v>3513</v>
      </c>
      <c r="F1232" s="439"/>
      <c r="G1232" s="80">
        <v>555</v>
      </c>
      <c r="H1232" s="81">
        <v>15.036575453806556</v>
      </c>
    </row>
    <row r="1233" spans="1:8" ht="20.149999999999999" customHeight="1">
      <c r="A1233" s="416"/>
      <c r="B1233" s="339"/>
      <c r="C1233" s="339"/>
      <c r="D1233" s="77">
        <v>2</v>
      </c>
      <c r="E1233" s="78" t="s">
        <v>3514</v>
      </c>
      <c r="F1233" s="439"/>
      <c r="G1233" s="80">
        <v>1939</v>
      </c>
      <c r="H1233" s="81">
        <v>52.533188837713354</v>
      </c>
    </row>
    <row r="1234" spans="1:8" ht="20.149999999999999" customHeight="1">
      <c r="A1234" s="416"/>
      <c r="B1234" s="339"/>
      <c r="C1234" s="339"/>
      <c r="D1234" s="77">
        <v>3</v>
      </c>
      <c r="E1234" s="78" t="s">
        <v>3515</v>
      </c>
      <c r="F1234" s="439"/>
      <c r="G1234" s="80">
        <v>910</v>
      </c>
      <c r="H1234" s="81">
        <v>24.654565158493632</v>
      </c>
    </row>
    <row r="1235" spans="1:8" ht="20.149999999999999" customHeight="1">
      <c r="A1235" s="416"/>
      <c r="B1235" s="339"/>
      <c r="C1235" s="339"/>
      <c r="D1235" s="77">
        <v>4</v>
      </c>
      <c r="E1235" s="78" t="s">
        <v>3516</v>
      </c>
      <c r="F1235" s="439"/>
      <c r="G1235" s="80">
        <v>253</v>
      </c>
      <c r="H1235" s="81">
        <v>6.8545109726361426</v>
      </c>
    </row>
    <row r="1236" spans="1:8" ht="20.149999999999999" customHeight="1">
      <c r="A1236" s="417"/>
      <c r="B1236" s="340"/>
      <c r="C1236" s="340"/>
      <c r="D1236" s="77">
        <v>5</v>
      </c>
      <c r="E1236" s="78" t="s">
        <v>3116</v>
      </c>
      <c r="F1236" s="440"/>
      <c r="G1236" s="80">
        <v>34</v>
      </c>
      <c r="H1236" s="81">
        <v>0.92115957735031151</v>
      </c>
    </row>
    <row r="1237" spans="1:8" ht="20.149999999999999" customHeight="1">
      <c r="A1237" s="415" t="s">
        <v>3518</v>
      </c>
      <c r="B1237" s="338" t="s">
        <v>4504</v>
      </c>
      <c r="C1237" s="338" t="s">
        <v>280</v>
      </c>
      <c r="D1237" s="77"/>
      <c r="E1237" s="78"/>
      <c r="F1237" s="438"/>
      <c r="G1237" s="131">
        <v>3691</v>
      </c>
      <c r="H1237" s="81"/>
    </row>
    <row r="1238" spans="1:8" ht="20.149999999999999" customHeight="1">
      <c r="A1238" s="416"/>
      <c r="B1238" s="339"/>
      <c r="C1238" s="339"/>
      <c r="D1238" s="77">
        <v>1</v>
      </c>
      <c r="E1238" s="78" t="s">
        <v>3513</v>
      </c>
      <c r="F1238" s="439"/>
      <c r="G1238" s="80">
        <v>71</v>
      </c>
      <c r="H1238" s="81">
        <v>1.9235979409374153</v>
      </c>
    </row>
    <row r="1239" spans="1:8" ht="20.149999999999999" customHeight="1">
      <c r="A1239" s="416"/>
      <c r="B1239" s="339"/>
      <c r="C1239" s="339"/>
      <c r="D1239" s="77">
        <v>2</v>
      </c>
      <c r="E1239" s="78" t="s">
        <v>3514</v>
      </c>
      <c r="F1239" s="439"/>
      <c r="G1239" s="80">
        <v>305</v>
      </c>
      <c r="H1239" s="81">
        <v>8.2633432674072065</v>
      </c>
    </row>
    <row r="1240" spans="1:8" ht="20.149999999999999" customHeight="1">
      <c r="A1240" s="416"/>
      <c r="B1240" s="339"/>
      <c r="C1240" s="339"/>
      <c r="D1240" s="77">
        <v>3</v>
      </c>
      <c r="E1240" s="78" t="s">
        <v>3515</v>
      </c>
      <c r="F1240" s="439"/>
      <c r="G1240" s="80">
        <v>1414</v>
      </c>
      <c r="H1240" s="81">
        <v>38.309401246274724</v>
      </c>
    </row>
    <row r="1241" spans="1:8" ht="20.149999999999999" customHeight="1">
      <c r="A1241" s="416"/>
      <c r="B1241" s="339"/>
      <c r="C1241" s="339"/>
      <c r="D1241" s="77">
        <v>4</v>
      </c>
      <c r="E1241" s="78" t="s">
        <v>3516</v>
      </c>
      <c r="F1241" s="439"/>
      <c r="G1241" s="80">
        <v>1715</v>
      </c>
      <c r="H1241" s="81">
        <v>46.464372798699536</v>
      </c>
    </row>
    <row r="1242" spans="1:8" ht="20.149999999999999" customHeight="1">
      <c r="A1242" s="417"/>
      <c r="B1242" s="340"/>
      <c r="C1242" s="340"/>
      <c r="D1242" s="77">
        <v>5</v>
      </c>
      <c r="E1242" s="78" t="s">
        <v>3116</v>
      </c>
      <c r="F1242" s="440"/>
      <c r="G1242" s="80">
        <v>186</v>
      </c>
      <c r="H1242" s="81">
        <v>5.0392847466811164</v>
      </c>
    </row>
    <row r="1243" spans="1:8" ht="20.149999999999999" customHeight="1">
      <c r="A1243" s="415" t="s">
        <v>3519</v>
      </c>
      <c r="B1243" s="338" t="s">
        <v>4505</v>
      </c>
      <c r="C1243" s="338" t="s">
        <v>280</v>
      </c>
      <c r="D1243" s="77"/>
      <c r="E1243" s="78"/>
      <c r="F1243" s="438"/>
      <c r="G1243" s="131">
        <v>3691</v>
      </c>
      <c r="H1243" s="81"/>
    </row>
    <row r="1244" spans="1:8" ht="20.149999999999999" customHeight="1">
      <c r="A1244" s="416"/>
      <c r="B1244" s="339"/>
      <c r="C1244" s="339"/>
      <c r="D1244" s="77">
        <v>1</v>
      </c>
      <c r="E1244" s="78" t="s">
        <v>3513</v>
      </c>
      <c r="F1244" s="439"/>
      <c r="G1244" s="80">
        <v>146</v>
      </c>
      <c r="H1244" s="81">
        <v>3.9555675968572199</v>
      </c>
    </row>
    <row r="1245" spans="1:8" ht="20.149999999999999" customHeight="1">
      <c r="A1245" s="416"/>
      <c r="B1245" s="339"/>
      <c r="C1245" s="339"/>
      <c r="D1245" s="77">
        <v>2</v>
      </c>
      <c r="E1245" s="78" t="s">
        <v>3514</v>
      </c>
      <c r="F1245" s="439"/>
      <c r="G1245" s="80">
        <v>484</v>
      </c>
      <c r="H1245" s="81">
        <v>13.112977512869142</v>
      </c>
    </row>
    <row r="1246" spans="1:8" ht="20.149999999999999" customHeight="1">
      <c r="A1246" s="416"/>
      <c r="B1246" s="339"/>
      <c r="C1246" s="339"/>
      <c r="D1246" s="77">
        <v>3</v>
      </c>
      <c r="E1246" s="78" t="s">
        <v>3515</v>
      </c>
      <c r="F1246" s="439"/>
      <c r="G1246" s="80">
        <v>1056</v>
      </c>
      <c r="H1246" s="81">
        <v>28.610132755350854</v>
      </c>
    </row>
    <row r="1247" spans="1:8" ht="20.149999999999999" customHeight="1">
      <c r="A1247" s="416"/>
      <c r="B1247" s="339"/>
      <c r="C1247" s="339"/>
      <c r="D1247" s="77">
        <v>4</v>
      </c>
      <c r="E1247" s="78" t="s">
        <v>3516</v>
      </c>
      <c r="F1247" s="439"/>
      <c r="G1247" s="80">
        <v>635</v>
      </c>
      <c r="H1247" s="81">
        <v>17.204009753454351</v>
      </c>
    </row>
    <row r="1248" spans="1:8" ht="20.149999999999999" customHeight="1">
      <c r="A1248" s="417"/>
      <c r="B1248" s="340"/>
      <c r="C1248" s="340"/>
      <c r="D1248" s="77">
        <v>5</v>
      </c>
      <c r="E1248" s="78" t="s">
        <v>3116</v>
      </c>
      <c r="F1248" s="440"/>
      <c r="G1248" s="80">
        <v>1370</v>
      </c>
      <c r="H1248" s="81">
        <v>37.117312381468437</v>
      </c>
    </row>
    <row r="1249" spans="1:8" ht="20.149999999999999" customHeight="1">
      <c r="A1249" s="415" t="s">
        <v>3520</v>
      </c>
      <c r="B1249" s="338" t="s">
        <v>3522</v>
      </c>
      <c r="C1249" s="338" t="s">
        <v>280</v>
      </c>
      <c r="D1249" s="77"/>
      <c r="E1249" s="78"/>
      <c r="F1249" s="438"/>
      <c r="G1249" s="131">
        <v>3691</v>
      </c>
      <c r="H1249" s="81"/>
    </row>
    <row r="1250" spans="1:8" ht="20.149999999999999" customHeight="1">
      <c r="A1250" s="416"/>
      <c r="B1250" s="339"/>
      <c r="C1250" s="339"/>
      <c r="D1250" s="77">
        <v>1</v>
      </c>
      <c r="E1250" s="78" t="s">
        <v>3513</v>
      </c>
      <c r="F1250" s="439"/>
      <c r="G1250" s="80">
        <v>701</v>
      </c>
      <c r="H1250" s="81">
        <v>18.992143050663778</v>
      </c>
    </row>
    <row r="1251" spans="1:8" ht="20.149999999999999" customHeight="1">
      <c r="A1251" s="416"/>
      <c r="B1251" s="339"/>
      <c r="C1251" s="339"/>
      <c r="D1251" s="77">
        <v>2</v>
      </c>
      <c r="E1251" s="78" t="s">
        <v>3514</v>
      </c>
      <c r="F1251" s="439"/>
      <c r="G1251" s="80">
        <v>1932</v>
      </c>
      <c r="H1251" s="81">
        <v>52.343538336494177</v>
      </c>
    </row>
    <row r="1252" spans="1:8" ht="20.149999999999999" customHeight="1">
      <c r="A1252" s="416"/>
      <c r="B1252" s="339"/>
      <c r="C1252" s="339"/>
      <c r="D1252" s="77">
        <v>3</v>
      </c>
      <c r="E1252" s="78" t="s">
        <v>3515</v>
      </c>
      <c r="F1252" s="439"/>
      <c r="G1252" s="80">
        <v>801</v>
      </c>
      <c r="H1252" s="81">
        <v>21.701435925223517</v>
      </c>
    </row>
    <row r="1253" spans="1:8" ht="20.149999999999999" customHeight="1">
      <c r="A1253" s="416"/>
      <c r="B1253" s="339"/>
      <c r="C1253" s="339"/>
      <c r="D1253" s="77">
        <v>4</v>
      </c>
      <c r="E1253" s="78" t="s">
        <v>3516</v>
      </c>
      <c r="F1253" s="439"/>
      <c r="G1253" s="80">
        <v>228</v>
      </c>
      <c r="H1253" s="81">
        <v>6.1771877539962068</v>
      </c>
    </row>
    <row r="1254" spans="1:8" ht="20.149999999999999" customHeight="1">
      <c r="A1254" s="417"/>
      <c r="B1254" s="340"/>
      <c r="C1254" s="340"/>
      <c r="D1254" s="77">
        <v>5</v>
      </c>
      <c r="E1254" s="78" t="s">
        <v>3116</v>
      </c>
      <c r="F1254" s="440"/>
      <c r="G1254" s="80">
        <v>29</v>
      </c>
      <c r="H1254" s="81">
        <v>0.78569493362232457</v>
      </c>
    </row>
    <row r="1255" spans="1:8" ht="20.149999999999999" customHeight="1">
      <c r="A1255" s="415" t="s">
        <v>3521</v>
      </c>
      <c r="B1255" s="338" t="s">
        <v>4506</v>
      </c>
      <c r="C1255" s="338" t="s">
        <v>280</v>
      </c>
      <c r="D1255" s="77"/>
      <c r="E1255" s="78"/>
      <c r="F1255" s="438"/>
      <c r="G1255" s="131">
        <v>3691</v>
      </c>
      <c r="H1255" s="81"/>
    </row>
    <row r="1256" spans="1:8" ht="20.149999999999999" customHeight="1">
      <c r="A1256" s="416"/>
      <c r="B1256" s="339"/>
      <c r="C1256" s="339"/>
      <c r="D1256" s="77">
        <v>1</v>
      </c>
      <c r="E1256" s="78" t="s">
        <v>3513</v>
      </c>
      <c r="F1256" s="439"/>
      <c r="G1256" s="80">
        <v>230</v>
      </c>
      <c r="H1256" s="81">
        <v>6.2313736114874017</v>
      </c>
    </row>
    <row r="1257" spans="1:8" ht="20.149999999999999" customHeight="1">
      <c r="A1257" s="416"/>
      <c r="B1257" s="339"/>
      <c r="C1257" s="339"/>
      <c r="D1257" s="77">
        <v>2</v>
      </c>
      <c r="E1257" s="78" t="s">
        <v>3514</v>
      </c>
      <c r="F1257" s="439"/>
      <c r="G1257" s="80">
        <v>515</v>
      </c>
      <c r="H1257" s="81">
        <v>13.95285830398266</v>
      </c>
    </row>
    <row r="1258" spans="1:8" ht="20.149999999999999" customHeight="1">
      <c r="A1258" s="416"/>
      <c r="B1258" s="339"/>
      <c r="C1258" s="339"/>
      <c r="D1258" s="77">
        <v>3</v>
      </c>
      <c r="E1258" s="78" t="s">
        <v>3515</v>
      </c>
      <c r="F1258" s="439"/>
      <c r="G1258" s="80">
        <v>1433</v>
      </c>
      <c r="H1258" s="81">
        <v>38.824166892441077</v>
      </c>
    </row>
    <row r="1259" spans="1:8" ht="20.149999999999999" customHeight="1">
      <c r="A1259" s="416"/>
      <c r="B1259" s="339"/>
      <c r="C1259" s="339"/>
      <c r="D1259" s="77">
        <v>4</v>
      </c>
      <c r="E1259" s="78" t="s">
        <v>3516</v>
      </c>
      <c r="F1259" s="439"/>
      <c r="G1259" s="80">
        <v>1375</v>
      </c>
      <c r="H1259" s="81">
        <v>37.252777025196423</v>
      </c>
    </row>
    <row r="1260" spans="1:8" ht="20.149999999999999" customHeight="1">
      <c r="A1260" s="417"/>
      <c r="B1260" s="340"/>
      <c r="C1260" s="340"/>
      <c r="D1260" s="77">
        <v>5</v>
      </c>
      <c r="E1260" s="78" t="s">
        <v>3116</v>
      </c>
      <c r="F1260" s="440"/>
      <c r="G1260" s="80">
        <v>138</v>
      </c>
      <c r="H1260" s="81">
        <v>3.7388241668924413</v>
      </c>
    </row>
    <row r="1261" spans="1:8" ht="20.149999999999999" customHeight="1">
      <c r="A1261" s="415" t="s">
        <v>3523</v>
      </c>
      <c r="B1261" s="338" t="s">
        <v>3524</v>
      </c>
      <c r="C1261" s="338" t="s">
        <v>280</v>
      </c>
      <c r="D1261" s="77"/>
      <c r="E1261" s="78"/>
      <c r="F1261" s="438"/>
      <c r="G1261" s="131">
        <v>3691</v>
      </c>
      <c r="H1261" s="81"/>
    </row>
    <row r="1262" spans="1:8" ht="20.149999999999999" customHeight="1">
      <c r="A1262" s="416"/>
      <c r="B1262" s="339"/>
      <c r="C1262" s="339"/>
      <c r="D1262" s="77">
        <v>1</v>
      </c>
      <c r="E1262" s="78" t="s">
        <v>3525</v>
      </c>
      <c r="F1262" s="439"/>
      <c r="G1262" s="80">
        <v>3561</v>
      </c>
      <c r="H1262" s="81">
        <v>96.477919263072337</v>
      </c>
    </row>
    <row r="1263" spans="1:8" ht="20.149999999999999" customHeight="1">
      <c r="A1263" s="416"/>
      <c r="B1263" s="339"/>
      <c r="C1263" s="339"/>
      <c r="D1263" s="77">
        <v>2</v>
      </c>
      <c r="E1263" s="78" t="s">
        <v>3526</v>
      </c>
      <c r="F1263" s="439"/>
      <c r="G1263" s="80">
        <v>43</v>
      </c>
      <c r="H1263" s="81">
        <v>1.1649959360606881</v>
      </c>
    </row>
    <row r="1264" spans="1:8" ht="20.149999999999999" customHeight="1">
      <c r="A1264" s="416"/>
      <c r="B1264" s="339"/>
      <c r="C1264" s="339"/>
      <c r="D1264" s="77">
        <v>3</v>
      </c>
      <c r="E1264" s="78" t="s">
        <v>3527</v>
      </c>
      <c r="F1264" s="439"/>
      <c r="G1264" s="80">
        <v>43</v>
      </c>
      <c r="H1264" s="81">
        <v>1.1649959360606881</v>
      </c>
    </row>
    <row r="1265" spans="1:8" ht="20.149999999999999" customHeight="1">
      <c r="A1265" s="416"/>
      <c r="B1265" s="339"/>
      <c r="C1265" s="339"/>
      <c r="D1265" s="77">
        <v>4</v>
      </c>
      <c r="E1265" s="78" t="s">
        <v>3528</v>
      </c>
      <c r="F1265" s="439"/>
      <c r="G1265" s="80">
        <v>22</v>
      </c>
      <c r="H1265" s="81">
        <v>0.59604443240314275</v>
      </c>
    </row>
    <row r="1266" spans="1:8" ht="20.149999999999999" customHeight="1">
      <c r="A1266" s="417"/>
      <c r="B1266" s="340"/>
      <c r="C1266" s="340"/>
      <c r="D1266" s="77">
        <v>5</v>
      </c>
      <c r="E1266" s="78" t="s">
        <v>3529</v>
      </c>
      <c r="F1266" s="440"/>
      <c r="G1266" s="80">
        <v>22</v>
      </c>
      <c r="H1266" s="81">
        <v>0.59604443240314275</v>
      </c>
    </row>
    <row r="1267" spans="1:8" ht="20.149999999999999" customHeight="1">
      <c r="A1267" s="415" t="s">
        <v>3530</v>
      </c>
      <c r="B1267" s="338" t="s">
        <v>3531</v>
      </c>
      <c r="C1267" s="338" t="s">
        <v>280</v>
      </c>
      <c r="D1267" s="77"/>
      <c r="E1267" s="78"/>
      <c r="F1267" s="438"/>
      <c r="G1267" s="131">
        <v>3691</v>
      </c>
      <c r="H1267" s="81"/>
    </row>
    <row r="1268" spans="1:8" ht="20.149999999999999" customHeight="1">
      <c r="A1268" s="416"/>
      <c r="B1268" s="339"/>
      <c r="C1268" s="339"/>
      <c r="D1268" s="77">
        <v>1</v>
      </c>
      <c r="E1268" s="78" t="s">
        <v>3525</v>
      </c>
      <c r="F1268" s="439"/>
      <c r="G1268" s="80">
        <v>3417</v>
      </c>
      <c r="H1268" s="81">
        <v>92.576537523706321</v>
      </c>
    </row>
    <row r="1269" spans="1:8" ht="20.149999999999999" customHeight="1">
      <c r="A1269" s="416"/>
      <c r="B1269" s="339"/>
      <c r="C1269" s="339"/>
      <c r="D1269" s="77">
        <v>2</v>
      </c>
      <c r="E1269" s="78" t="s">
        <v>3526</v>
      </c>
      <c r="F1269" s="439"/>
      <c r="G1269" s="80">
        <v>67</v>
      </c>
      <c r="H1269" s="81">
        <v>1.8152262259550258</v>
      </c>
    </row>
    <row r="1270" spans="1:8" ht="20.149999999999999" customHeight="1">
      <c r="A1270" s="416"/>
      <c r="B1270" s="339"/>
      <c r="C1270" s="339"/>
      <c r="D1270" s="77">
        <v>3</v>
      </c>
      <c r="E1270" s="78" t="s">
        <v>3527</v>
      </c>
      <c r="F1270" s="439"/>
      <c r="G1270" s="80">
        <v>67</v>
      </c>
      <c r="H1270" s="81">
        <v>1.8152262259550258</v>
      </c>
    </row>
    <row r="1271" spans="1:8" ht="20.149999999999999" customHeight="1">
      <c r="A1271" s="416"/>
      <c r="B1271" s="339"/>
      <c r="C1271" s="339"/>
      <c r="D1271" s="77">
        <v>4</v>
      </c>
      <c r="E1271" s="78" t="s">
        <v>3528</v>
      </c>
      <c r="F1271" s="439"/>
      <c r="G1271" s="80">
        <v>89</v>
      </c>
      <c r="H1271" s="81">
        <v>2.4112706583581685</v>
      </c>
    </row>
    <row r="1272" spans="1:8" ht="20.149999999999999" customHeight="1">
      <c r="A1272" s="417"/>
      <c r="B1272" s="340"/>
      <c r="C1272" s="340"/>
      <c r="D1272" s="77">
        <v>5</v>
      </c>
      <c r="E1272" s="78" t="s">
        <v>3529</v>
      </c>
      <c r="F1272" s="440"/>
      <c r="G1272" s="80">
        <v>51</v>
      </c>
      <c r="H1272" s="81">
        <v>1.3817393660254673</v>
      </c>
    </row>
    <row r="1273" spans="1:8" ht="20.149999999999999" customHeight="1">
      <c r="A1273" s="415" t="s">
        <v>3532</v>
      </c>
      <c r="B1273" s="338" t="s">
        <v>3533</v>
      </c>
      <c r="C1273" s="338" t="s">
        <v>280</v>
      </c>
      <c r="D1273" s="77"/>
      <c r="E1273" s="78"/>
      <c r="F1273" s="438"/>
      <c r="G1273" s="131">
        <v>3691</v>
      </c>
      <c r="H1273" s="81"/>
    </row>
    <row r="1274" spans="1:8" ht="20.149999999999999" customHeight="1">
      <c r="A1274" s="416"/>
      <c r="B1274" s="339"/>
      <c r="C1274" s="339"/>
      <c r="D1274" s="77">
        <v>1</v>
      </c>
      <c r="E1274" s="78" t="s">
        <v>3525</v>
      </c>
      <c r="F1274" s="439"/>
      <c r="G1274" s="80">
        <v>3151</v>
      </c>
      <c r="H1274" s="81">
        <v>85.369818477377407</v>
      </c>
    </row>
    <row r="1275" spans="1:8" ht="20.149999999999999" customHeight="1">
      <c r="A1275" s="416"/>
      <c r="B1275" s="339"/>
      <c r="C1275" s="339"/>
      <c r="D1275" s="77">
        <v>2</v>
      </c>
      <c r="E1275" s="78" t="s">
        <v>3526</v>
      </c>
      <c r="F1275" s="439"/>
      <c r="G1275" s="80">
        <v>73</v>
      </c>
      <c r="H1275" s="81">
        <v>1.97778379842861</v>
      </c>
    </row>
    <row r="1276" spans="1:8" ht="20.149999999999999" customHeight="1">
      <c r="A1276" s="416"/>
      <c r="B1276" s="339"/>
      <c r="C1276" s="339"/>
      <c r="D1276" s="77">
        <v>3</v>
      </c>
      <c r="E1276" s="78" t="s">
        <v>3527</v>
      </c>
      <c r="F1276" s="439"/>
      <c r="G1276" s="80">
        <v>129</v>
      </c>
      <c r="H1276" s="81">
        <v>3.4949878081820644</v>
      </c>
    </row>
    <row r="1277" spans="1:8" ht="20.149999999999999" customHeight="1">
      <c r="A1277" s="416"/>
      <c r="B1277" s="339"/>
      <c r="C1277" s="339"/>
      <c r="D1277" s="77">
        <v>4</v>
      </c>
      <c r="E1277" s="78" t="s">
        <v>3528</v>
      </c>
      <c r="F1277" s="439"/>
      <c r="G1277" s="80">
        <v>156</v>
      </c>
      <c r="H1277" s="81">
        <v>4.2264968843131943</v>
      </c>
    </row>
    <row r="1278" spans="1:8" ht="20.149999999999999" customHeight="1">
      <c r="A1278" s="417"/>
      <c r="B1278" s="340"/>
      <c r="C1278" s="340"/>
      <c r="D1278" s="77">
        <v>5</v>
      </c>
      <c r="E1278" s="78" t="s">
        <v>3529</v>
      </c>
      <c r="F1278" s="440"/>
      <c r="G1278" s="80">
        <v>182</v>
      </c>
      <c r="H1278" s="81">
        <v>4.9309130316987266</v>
      </c>
    </row>
    <row r="1279" spans="1:8" ht="20.149999999999999" customHeight="1">
      <c r="A1279" s="415" t="s">
        <v>3534</v>
      </c>
      <c r="B1279" s="338" t="s">
        <v>3535</v>
      </c>
      <c r="C1279" s="338" t="s">
        <v>280</v>
      </c>
      <c r="D1279" s="77"/>
      <c r="E1279" s="78"/>
      <c r="F1279" s="438"/>
      <c r="G1279" s="131">
        <v>3691</v>
      </c>
      <c r="H1279" s="81"/>
    </row>
    <row r="1280" spans="1:8" ht="20.149999999999999" customHeight="1">
      <c r="A1280" s="416"/>
      <c r="B1280" s="339"/>
      <c r="C1280" s="339"/>
      <c r="D1280" s="77">
        <v>1</v>
      </c>
      <c r="E1280" s="78" t="s">
        <v>3525</v>
      </c>
      <c r="F1280" s="439"/>
      <c r="G1280" s="80">
        <v>3337</v>
      </c>
      <c r="H1280" s="81">
        <v>90.409103224058512</v>
      </c>
    </row>
    <row r="1281" spans="1:8" ht="20.149999999999999" customHeight="1">
      <c r="A1281" s="416"/>
      <c r="B1281" s="339"/>
      <c r="C1281" s="339"/>
      <c r="D1281" s="77">
        <v>2</v>
      </c>
      <c r="E1281" s="78" t="s">
        <v>3526</v>
      </c>
      <c r="F1281" s="439"/>
      <c r="G1281" s="80">
        <v>122</v>
      </c>
      <c r="H1281" s="81">
        <v>3.3053373069628829</v>
      </c>
    </row>
    <row r="1282" spans="1:8" ht="20.149999999999999" customHeight="1">
      <c r="A1282" s="416"/>
      <c r="B1282" s="339"/>
      <c r="C1282" s="339"/>
      <c r="D1282" s="77">
        <v>3</v>
      </c>
      <c r="E1282" s="78" t="s">
        <v>3527</v>
      </c>
      <c r="F1282" s="439"/>
      <c r="G1282" s="80">
        <v>68</v>
      </c>
      <c r="H1282" s="81">
        <v>1.842319154700623</v>
      </c>
    </row>
    <row r="1283" spans="1:8" ht="20.149999999999999" customHeight="1">
      <c r="A1283" s="416"/>
      <c r="B1283" s="339"/>
      <c r="C1283" s="339"/>
      <c r="D1283" s="77">
        <v>4</v>
      </c>
      <c r="E1283" s="78" t="s">
        <v>3528</v>
      </c>
      <c r="F1283" s="439"/>
      <c r="G1283" s="80">
        <v>63</v>
      </c>
      <c r="H1283" s="81">
        <v>1.7068545109726361</v>
      </c>
    </row>
    <row r="1284" spans="1:8" ht="20.149999999999999" customHeight="1">
      <c r="A1284" s="417"/>
      <c r="B1284" s="340"/>
      <c r="C1284" s="340"/>
      <c r="D1284" s="77">
        <v>5</v>
      </c>
      <c r="E1284" s="78" t="s">
        <v>3529</v>
      </c>
      <c r="F1284" s="440"/>
      <c r="G1284" s="80">
        <v>101</v>
      </c>
      <c r="H1284" s="81">
        <v>2.7363858033053372</v>
      </c>
    </row>
    <row r="1285" spans="1:8" ht="20.149999999999999" customHeight="1">
      <c r="A1285" s="415" t="s">
        <v>3536</v>
      </c>
      <c r="B1285" s="338" t="s">
        <v>3537</v>
      </c>
      <c r="C1285" s="338" t="s">
        <v>280</v>
      </c>
      <c r="D1285" s="77"/>
      <c r="E1285" s="78"/>
      <c r="F1285" s="438"/>
      <c r="G1285" s="131">
        <v>3691</v>
      </c>
      <c r="H1285" s="81"/>
    </row>
    <row r="1286" spans="1:8" ht="20.149999999999999" customHeight="1">
      <c r="A1286" s="416"/>
      <c r="B1286" s="339"/>
      <c r="C1286" s="339"/>
      <c r="D1286" s="77">
        <v>1</v>
      </c>
      <c r="E1286" s="78" t="s">
        <v>3525</v>
      </c>
      <c r="F1286" s="439"/>
      <c r="G1286" s="80">
        <v>3638</v>
      </c>
      <c r="H1286" s="81">
        <v>98.564074776483338</v>
      </c>
    </row>
    <row r="1287" spans="1:8" ht="20.149999999999999" customHeight="1">
      <c r="A1287" s="416"/>
      <c r="B1287" s="339"/>
      <c r="C1287" s="339"/>
      <c r="D1287" s="77">
        <v>2</v>
      </c>
      <c r="E1287" s="78" t="s">
        <v>3526</v>
      </c>
      <c r="F1287" s="439"/>
      <c r="G1287" s="80">
        <v>14</v>
      </c>
      <c r="H1287" s="81">
        <v>0.37930100243836362</v>
      </c>
    </row>
    <row r="1288" spans="1:8" ht="20.149999999999999" customHeight="1">
      <c r="A1288" s="416"/>
      <c r="B1288" s="339"/>
      <c r="C1288" s="339"/>
      <c r="D1288" s="77">
        <v>3</v>
      </c>
      <c r="E1288" s="78" t="s">
        <v>3527</v>
      </c>
      <c r="F1288" s="439"/>
      <c r="G1288" s="80">
        <v>12</v>
      </c>
      <c r="H1288" s="81">
        <v>0.32511514494716881</v>
      </c>
    </row>
    <row r="1289" spans="1:8" ht="20.149999999999999" customHeight="1">
      <c r="A1289" s="416"/>
      <c r="B1289" s="339"/>
      <c r="C1289" s="339"/>
      <c r="D1289" s="77">
        <v>4</v>
      </c>
      <c r="E1289" s="78" t="s">
        <v>3528</v>
      </c>
      <c r="F1289" s="439"/>
      <c r="G1289" s="80">
        <v>12</v>
      </c>
      <c r="H1289" s="81">
        <v>0.32511514494716881</v>
      </c>
    </row>
    <row r="1290" spans="1:8" ht="20.149999999999999" customHeight="1">
      <c r="A1290" s="417"/>
      <c r="B1290" s="340"/>
      <c r="C1290" s="340"/>
      <c r="D1290" s="77">
        <v>5</v>
      </c>
      <c r="E1290" s="78" t="s">
        <v>3529</v>
      </c>
      <c r="F1290" s="440"/>
      <c r="G1290" s="80">
        <v>15</v>
      </c>
      <c r="H1290" s="81">
        <v>0.40639393118396094</v>
      </c>
    </row>
    <row r="1291" spans="1:8" ht="20.149999999999999" customHeight="1">
      <c r="A1291" s="415" t="s">
        <v>3538</v>
      </c>
      <c r="B1291" s="338" t="s">
        <v>3539</v>
      </c>
      <c r="C1291" s="338" t="s">
        <v>280</v>
      </c>
      <c r="D1291" s="77"/>
      <c r="E1291" s="78"/>
      <c r="F1291" s="438"/>
      <c r="G1291" s="131">
        <v>3691</v>
      </c>
      <c r="H1291" s="81"/>
    </row>
    <row r="1292" spans="1:8" ht="20.149999999999999" customHeight="1">
      <c r="A1292" s="416"/>
      <c r="B1292" s="339"/>
      <c r="C1292" s="339"/>
      <c r="D1292" s="77">
        <v>1</v>
      </c>
      <c r="E1292" s="78" t="s">
        <v>3525</v>
      </c>
      <c r="F1292" s="439"/>
      <c r="G1292" s="80">
        <v>3531</v>
      </c>
      <c r="H1292" s="81">
        <v>95.665131400704411</v>
      </c>
    </row>
    <row r="1293" spans="1:8" ht="20.149999999999999" customHeight="1">
      <c r="A1293" s="416"/>
      <c r="B1293" s="339"/>
      <c r="C1293" s="339"/>
      <c r="D1293" s="77">
        <v>2</v>
      </c>
      <c r="E1293" s="78" t="s">
        <v>3526</v>
      </c>
      <c r="F1293" s="439"/>
      <c r="G1293" s="80">
        <v>71</v>
      </c>
      <c r="H1293" s="81">
        <v>1.9235979409374153</v>
      </c>
    </row>
    <row r="1294" spans="1:8" ht="20.149999999999999" customHeight="1">
      <c r="A1294" s="416"/>
      <c r="B1294" s="339"/>
      <c r="C1294" s="339"/>
      <c r="D1294" s="77">
        <v>3</v>
      </c>
      <c r="E1294" s="78" t="s">
        <v>3527</v>
      </c>
      <c r="F1294" s="439"/>
      <c r="G1294" s="80">
        <v>39</v>
      </c>
      <c r="H1294" s="81">
        <v>1.0566242210782986</v>
      </c>
    </row>
    <row r="1295" spans="1:8" ht="20.149999999999999" customHeight="1">
      <c r="A1295" s="416"/>
      <c r="B1295" s="339"/>
      <c r="C1295" s="339"/>
      <c r="D1295" s="77">
        <v>4</v>
      </c>
      <c r="E1295" s="78" t="s">
        <v>3528</v>
      </c>
      <c r="F1295" s="439"/>
      <c r="G1295" s="80">
        <v>19</v>
      </c>
      <c r="H1295" s="81">
        <v>0.51476564616635057</v>
      </c>
    </row>
    <row r="1296" spans="1:8" ht="20.149999999999999" customHeight="1">
      <c r="A1296" s="417"/>
      <c r="B1296" s="340"/>
      <c r="C1296" s="340"/>
      <c r="D1296" s="77">
        <v>5</v>
      </c>
      <c r="E1296" s="78" t="s">
        <v>3529</v>
      </c>
      <c r="F1296" s="440"/>
      <c r="G1296" s="80">
        <v>31</v>
      </c>
      <c r="H1296" s="81">
        <v>0.83988079111351943</v>
      </c>
    </row>
    <row r="1297" spans="1:8" ht="20.149999999999999" customHeight="1">
      <c r="A1297" s="415" t="s">
        <v>3540</v>
      </c>
      <c r="B1297" s="338" t="s">
        <v>3541</v>
      </c>
      <c r="C1297" s="338" t="s">
        <v>280</v>
      </c>
      <c r="D1297" s="77"/>
      <c r="E1297" s="78"/>
      <c r="F1297" s="438"/>
      <c r="G1297" s="131">
        <v>3691</v>
      </c>
      <c r="H1297" s="81"/>
    </row>
    <row r="1298" spans="1:8" ht="20.149999999999999" customHeight="1">
      <c r="A1298" s="416"/>
      <c r="B1298" s="339"/>
      <c r="C1298" s="339"/>
      <c r="D1298" s="77">
        <v>1</v>
      </c>
      <c r="E1298" s="78" t="s">
        <v>3525</v>
      </c>
      <c r="F1298" s="439"/>
      <c r="G1298" s="80">
        <v>2776</v>
      </c>
      <c r="H1298" s="81">
        <v>75.209970197778375</v>
      </c>
    </row>
    <row r="1299" spans="1:8" ht="20.149999999999999" customHeight="1">
      <c r="A1299" s="416"/>
      <c r="B1299" s="339"/>
      <c r="C1299" s="339"/>
      <c r="D1299" s="77">
        <v>2</v>
      </c>
      <c r="E1299" s="78" t="s">
        <v>3526</v>
      </c>
      <c r="F1299" s="439"/>
      <c r="G1299" s="80">
        <v>187</v>
      </c>
      <c r="H1299" s="81">
        <v>5.0663776754267138</v>
      </c>
    </row>
    <row r="1300" spans="1:8" ht="20.149999999999999" customHeight="1">
      <c r="A1300" s="416"/>
      <c r="B1300" s="339"/>
      <c r="C1300" s="339"/>
      <c r="D1300" s="77">
        <v>3</v>
      </c>
      <c r="E1300" s="78" t="s">
        <v>3527</v>
      </c>
      <c r="F1300" s="439"/>
      <c r="G1300" s="80">
        <v>203</v>
      </c>
      <c r="H1300" s="81">
        <v>5.4998645353562718</v>
      </c>
    </row>
    <row r="1301" spans="1:8" ht="20.149999999999999" customHeight="1">
      <c r="A1301" s="416"/>
      <c r="B1301" s="339"/>
      <c r="C1301" s="339"/>
      <c r="D1301" s="77">
        <v>4</v>
      </c>
      <c r="E1301" s="78" t="s">
        <v>3528</v>
      </c>
      <c r="F1301" s="439"/>
      <c r="G1301" s="80">
        <v>294</v>
      </c>
      <c r="H1301" s="81">
        <v>7.9653210512056356</v>
      </c>
    </row>
    <row r="1302" spans="1:8" ht="20.149999999999999" customHeight="1">
      <c r="A1302" s="417"/>
      <c r="B1302" s="340"/>
      <c r="C1302" s="340"/>
      <c r="D1302" s="77">
        <v>5</v>
      </c>
      <c r="E1302" s="78" t="s">
        <v>3529</v>
      </c>
      <c r="F1302" s="440"/>
      <c r="G1302" s="80">
        <v>231</v>
      </c>
      <c r="H1302" s="81">
        <v>6.2584665402329982</v>
      </c>
    </row>
    <row r="1303" spans="1:8" ht="20.149999999999999" customHeight="1">
      <c r="A1303" s="415" t="s">
        <v>3542</v>
      </c>
      <c r="B1303" s="338" t="s">
        <v>3543</v>
      </c>
      <c r="C1303" s="338" t="s">
        <v>280</v>
      </c>
      <c r="D1303" s="77"/>
      <c r="E1303" s="78"/>
      <c r="F1303" s="438"/>
      <c r="G1303" s="131">
        <v>3691</v>
      </c>
      <c r="H1303" s="81"/>
    </row>
    <row r="1304" spans="1:8" ht="20.149999999999999" customHeight="1">
      <c r="A1304" s="416"/>
      <c r="B1304" s="339"/>
      <c r="C1304" s="339"/>
      <c r="D1304" s="77">
        <v>1</v>
      </c>
      <c r="E1304" s="78" t="s">
        <v>3525</v>
      </c>
      <c r="F1304" s="439"/>
      <c r="G1304" s="80">
        <v>3490</v>
      </c>
      <c r="H1304" s="81">
        <v>94.554321322134925</v>
      </c>
    </row>
    <row r="1305" spans="1:8" ht="20.149999999999999" customHeight="1">
      <c r="A1305" s="416"/>
      <c r="B1305" s="339"/>
      <c r="C1305" s="339"/>
      <c r="D1305" s="77">
        <v>2</v>
      </c>
      <c r="E1305" s="78" t="s">
        <v>3526</v>
      </c>
      <c r="F1305" s="439"/>
      <c r="G1305" s="80">
        <v>62</v>
      </c>
      <c r="H1305" s="81">
        <v>1.6797615822270389</v>
      </c>
    </row>
    <row r="1306" spans="1:8" ht="20.149999999999999" customHeight="1">
      <c r="A1306" s="416"/>
      <c r="B1306" s="339"/>
      <c r="C1306" s="339"/>
      <c r="D1306" s="77">
        <v>3</v>
      </c>
      <c r="E1306" s="78" t="s">
        <v>3527</v>
      </c>
      <c r="F1306" s="439"/>
      <c r="G1306" s="80">
        <v>30</v>
      </c>
      <c r="H1306" s="81">
        <v>0.81278786236792189</v>
      </c>
    </row>
    <row r="1307" spans="1:8" ht="20.149999999999999" customHeight="1">
      <c r="A1307" s="416"/>
      <c r="B1307" s="339"/>
      <c r="C1307" s="339"/>
      <c r="D1307" s="77">
        <v>4</v>
      </c>
      <c r="E1307" s="78" t="s">
        <v>3528</v>
      </c>
      <c r="F1307" s="439"/>
      <c r="G1307" s="80">
        <v>52</v>
      </c>
      <c r="H1307" s="81">
        <v>1.4088322947710648</v>
      </c>
    </row>
    <row r="1308" spans="1:8" ht="20.149999999999999" customHeight="1">
      <c r="A1308" s="417"/>
      <c r="B1308" s="340"/>
      <c r="C1308" s="340"/>
      <c r="D1308" s="77">
        <v>5</v>
      </c>
      <c r="E1308" s="78" t="s">
        <v>3529</v>
      </c>
      <c r="F1308" s="440"/>
      <c r="G1308" s="80">
        <v>57</v>
      </c>
      <c r="H1308" s="81">
        <v>1.5442969384990517</v>
      </c>
    </row>
    <row r="1309" spans="1:8" ht="20.149999999999999" customHeight="1">
      <c r="A1309" s="415" t="s">
        <v>3544</v>
      </c>
      <c r="B1309" s="338" t="s">
        <v>3545</v>
      </c>
      <c r="C1309" s="338" t="s">
        <v>280</v>
      </c>
      <c r="D1309" s="77"/>
      <c r="E1309" s="78"/>
      <c r="F1309" s="438"/>
      <c r="G1309" s="131">
        <v>3691</v>
      </c>
      <c r="H1309" s="81"/>
    </row>
    <row r="1310" spans="1:8" ht="20.149999999999999" customHeight="1">
      <c r="A1310" s="416"/>
      <c r="B1310" s="339"/>
      <c r="C1310" s="339"/>
      <c r="D1310" s="77">
        <v>1</v>
      </c>
      <c r="E1310" s="78" t="s">
        <v>3525</v>
      </c>
      <c r="F1310" s="439"/>
      <c r="G1310" s="80">
        <v>3625</v>
      </c>
      <c r="H1310" s="81">
        <v>98.211866702790573</v>
      </c>
    </row>
    <row r="1311" spans="1:8" ht="20.149999999999999" customHeight="1">
      <c r="A1311" s="416"/>
      <c r="B1311" s="339"/>
      <c r="C1311" s="339"/>
      <c r="D1311" s="77">
        <v>2</v>
      </c>
      <c r="E1311" s="78" t="s">
        <v>3526</v>
      </c>
      <c r="F1311" s="439"/>
      <c r="G1311" s="80">
        <v>23</v>
      </c>
      <c r="H1311" s="81">
        <v>0.62313736114874019</v>
      </c>
    </row>
    <row r="1312" spans="1:8" ht="20.149999999999999" customHeight="1">
      <c r="A1312" s="416"/>
      <c r="B1312" s="339"/>
      <c r="C1312" s="339"/>
      <c r="D1312" s="77">
        <v>3</v>
      </c>
      <c r="E1312" s="78" t="s">
        <v>3527</v>
      </c>
      <c r="F1312" s="439"/>
      <c r="G1312" s="80">
        <v>17</v>
      </c>
      <c r="H1312" s="81">
        <v>0.46057978867515575</v>
      </c>
    </row>
    <row r="1313" spans="1:8" ht="20.149999999999999" customHeight="1">
      <c r="A1313" s="416"/>
      <c r="B1313" s="339"/>
      <c r="C1313" s="339"/>
      <c r="D1313" s="77">
        <v>4</v>
      </c>
      <c r="E1313" s="78" t="s">
        <v>3528</v>
      </c>
      <c r="F1313" s="439"/>
      <c r="G1313" s="80">
        <v>11</v>
      </c>
      <c r="H1313" s="81">
        <v>0.29802221620157138</v>
      </c>
    </row>
    <row r="1314" spans="1:8" ht="20.149999999999999" customHeight="1">
      <c r="A1314" s="417"/>
      <c r="B1314" s="340"/>
      <c r="C1314" s="340"/>
      <c r="D1314" s="77">
        <v>5</v>
      </c>
      <c r="E1314" s="78" t="s">
        <v>3529</v>
      </c>
      <c r="F1314" s="440"/>
      <c r="G1314" s="80">
        <v>15</v>
      </c>
      <c r="H1314" s="81">
        <v>0.40639393118396094</v>
      </c>
    </row>
    <row r="1315" spans="1:8" ht="20.149999999999999" customHeight="1">
      <c r="A1315" s="415" t="s">
        <v>3623</v>
      </c>
      <c r="B1315" s="338" t="s">
        <v>3546</v>
      </c>
      <c r="C1315" s="338" t="s">
        <v>280</v>
      </c>
      <c r="D1315" s="77"/>
      <c r="E1315" s="78"/>
      <c r="F1315" s="438"/>
      <c r="G1315" s="131">
        <v>3691</v>
      </c>
      <c r="H1315" s="81"/>
    </row>
    <row r="1316" spans="1:8" ht="20.149999999999999" customHeight="1">
      <c r="A1316" s="416"/>
      <c r="B1316" s="339"/>
      <c r="C1316" s="339"/>
      <c r="D1316" s="77">
        <v>1</v>
      </c>
      <c r="E1316" s="78" t="s">
        <v>3547</v>
      </c>
      <c r="F1316" s="439"/>
      <c r="G1316" s="80">
        <v>245</v>
      </c>
      <c r="H1316" s="81">
        <v>6.6377675426713632</v>
      </c>
    </row>
    <row r="1317" spans="1:8" ht="20.149999999999999" customHeight="1">
      <c r="A1317" s="416"/>
      <c r="B1317" s="339"/>
      <c r="C1317" s="339"/>
      <c r="D1317" s="77">
        <v>2</v>
      </c>
      <c r="E1317" s="78" t="s">
        <v>3548</v>
      </c>
      <c r="F1317" s="439"/>
      <c r="G1317" s="80">
        <v>212</v>
      </c>
      <c r="H1317" s="81">
        <v>5.7437008940666487</v>
      </c>
    </row>
    <row r="1318" spans="1:8" ht="20.149999999999999" customHeight="1">
      <c r="A1318" s="417"/>
      <c r="B1318" s="340"/>
      <c r="C1318" s="340"/>
      <c r="D1318" s="77">
        <v>3</v>
      </c>
      <c r="E1318" s="78" t="s">
        <v>3549</v>
      </c>
      <c r="F1318" s="440"/>
      <c r="G1318" s="80">
        <v>3234</v>
      </c>
      <c r="H1318" s="81">
        <v>87.618531563261996</v>
      </c>
    </row>
    <row r="1319" spans="1:8" ht="20.149999999999999" customHeight="1">
      <c r="A1319" s="415" t="s">
        <v>3626</v>
      </c>
      <c r="B1319" s="338" t="s">
        <v>3624</v>
      </c>
      <c r="C1319" s="338" t="s">
        <v>3625</v>
      </c>
      <c r="D1319" s="77"/>
      <c r="E1319" s="78"/>
      <c r="F1319" s="431" t="s">
        <v>940</v>
      </c>
      <c r="G1319" s="131">
        <v>457</v>
      </c>
      <c r="H1319" s="81"/>
    </row>
    <row r="1320" spans="1:8" ht="20.149999999999999" customHeight="1">
      <c r="A1320" s="436"/>
      <c r="B1320" s="413"/>
      <c r="C1320" s="413"/>
      <c r="D1320" s="77">
        <v>9999998</v>
      </c>
      <c r="E1320" s="18" t="s">
        <v>589</v>
      </c>
      <c r="F1320" s="432"/>
      <c r="G1320" s="131"/>
      <c r="H1320" s="81"/>
    </row>
    <row r="1321" spans="1:8" ht="20.149999999999999" customHeight="1">
      <c r="A1321" s="437"/>
      <c r="B1321" s="414"/>
      <c r="C1321" s="414"/>
      <c r="D1321" s="77">
        <v>9999999</v>
      </c>
      <c r="E1321" s="18" t="s">
        <v>621</v>
      </c>
      <c r="F1321" s="433"/>
      <c r="G1321" s="80">
        <v>3</v>
      </c>
      <c r="H1321" s="81">
        <v>0.65645514223194745</v>
      </c>
    </row>
    <row r="1322" spans="1:8" ht="20.149999999999999" customHeight="1">
      <c r="A1322" s="415" t="s">
        <v>3550</v>
      </c>
      <c r="B1322" s="338" t="s">
        <v>3551</v>
      </c>
      <c r="C1322" s="338" t="s">
        <v>3627</v>
      </c>
      <c r="D1322" s="77"/>
      <c r="E1322" s="78"/>
      <c r="F1322" s="438" t="s">
        <v>285</v>
      </c>
      <c r="G1322" s="131">
        <v>3</v>
      </c>
      <c r="H1322" s="81"/>
    </row>
    <row r="1323" spans="1:8" ht="20.149999999999999" customHeight="1">
      <c r="A1323" s="436"/>
      <c r="B1323" s="413"/>
      <c r="C1323" s="413"/>
      <c r="D1323" s="77">
        <v>1</v>
      </c>
      <c r="E1323" s="78" t="s">
        <v>3552</v>
      </c>
      <c r="F1323" s="432"/>
      <c r="G1323" s="80"/>
      <c r="H1323" s="81" t="s">
        <v>2040</v>
      </c>
    </row>
    <row r="1324" spans="1:8" ht="20.149999999999999" customHeight="1">
      <c r="A1324" s="436"/>
      <c r="B1324" s="413"/>
      <c r="C1324" s="413"/>
      <c r="D1324" s="77">
        <v>2</v>
      </c>
      <c r="E1324" s="78" t="s">
        <v>3553</v>
      </c>
      <c r="F1324" s="432"/>
      <c r="G1324" s="80"/>
      <c r="H1324" s="81" t="s">
        <v>2040</v>
      </c>
    </row>
    <row r="1325" spans="1:8" ht="20.149999999999999" customHeight="1">
      <c r="A1325" s="436"/>
      <c r="B1325" s="413"/>
      <c r="C1325" s="413"/>
      <c r="D1325" s="77">
        <v>3</v>
      </c>
      <c r="E1325" s="78" t="s">
        <v>3554</v>
      </c>
      <c r="F1325" s="432"/>
      <c r="G1325" s="80">
        <v>1</v>
      </c>
      <c r="H1325" s="81">
        <v>33.333333333333329</v>
      </c>
    </row>
    <row r="1326" spans="1:8" ht="20.149999999999999" customHeight="1">
      <c r="A1326" s="436"/>
      <c r="B1326" s="413"/>
      <c r="C1326" s="413"/>
      <c r="D1326" s="77">
        <v>4</v>
      </c>
      <c r="E1326" s="78" t="s">
        <v>3555</v>
      </c>
      <c r="F1326" s="432"/>
      <c r="G1326" s="80">
        <v>1</v>
      </c>
      <c r="H1326" s="81">
        <v>33.333333333333329</v>
      </c>
    </row>
    <row r="1327" spans="1:8" ht="20.149999999999999" customHeight="1">
      <c r="A1327" s="436"/>
      <c r="B1327" s="413"/>
      <c r="C1327" s="413"/>
      <c r="D1327" s="77">
        <v>5</v>
      </c>
      <c r="E1327" s="78" t="s">
        <v>3556</v>
      </c>
      <c r="F1327" s="432"/>
      <c r="G1327" s="80"/>
      <c r="H1327" s="81" t="s">
        <v>2040</v>
      </c>
    </row>
    <row r="1328" spans="1:8" ht="20.149999999999999" customHeight="1">
      <c r="A1328" s="436"/>
      <c r="B1328" s="413"/>
      <c r="C1328" s="413"/>
      <c r="D1328" s="77">
        <v>6</v>
      </c>
      <c r="E1328" s="78" t="s">
        <v>3557</v>
      </c>
      <c r="F1328" s="432"/>
      <c r="G1328" s="80"/>
      <c r="H1328" s="81" t="s">
        <v>2040</v>
      </c>
    </row>
    <row r="1329" spans="1:8" ht="20.149999999999999" customHeight="1">
      <c r="A1329" s="436"/>
      <c r="B1329" s="413"/>
      <c r="C1329" s="413"/>
      <c r="D1329" s="77">
        <v>7</v>
      </c>
      <c r="E1329" s="78" t="s">
        <v>3558</v>
      </c>
      <c r="F1329" s="432"/>
      <c r="G1329" s="80"/>
      <c r="H1329" s="81" t="s">
        <v>2040</v>
      </c>
    </row>
    <row r="1330" spans="1:8" ht="20.149999999999999" customHeight="1">
      <c r="A1330" s="436"/>
      <c r="B1330" s="413"/>
      <c r="C1330" s="413"/>
      <c r="D1330" s="77">
        <v>8</v>
      </c>
      <c r="E1330" s="78" t="s">
        <v>3559</v>
      </c>
      <c r="F1330" s="432"/>
      <c r="G1330" s="80">
        <v>1</v>
      </c>
      <c r="H1330" s="81">
        <v>33.333333333333329</v>
      </c>
    </row>
    <row r="1331" spans="1:8" ht="20.149999999999999" customHeight="1">
      <c r="A1331" s="436"/>
      <c r="B1331" s="413"/>
      <c r="C1331" s="413"/>
      <c r="D1331" s="77">
        <v>9</v>
      </c>
      <c r="E1331" s="78" t="s">
        <v>3560</v>
      </c>
      <c r="F1331" s="432"/>
      <c r="G1331" s="80"/>
      <c r="H1331" s="81" t="s">
        <v>2040</v>
      </c>
    </row>
    <row r="1332" spans="1:8" ht="20.149999999999999" customHeight="1">
      <c r="A1332" s="436"/>
      <c r="B1332" s="413"/>
      <c r="C1332" s="413"/>
      <c r="D1332" s="77">
        <v>10</v>
      </c>
      <c r="E1332" s="78" t="s">
        <v>3561</v>
      </c>
      <c r="F1332" s="432"/>
      <c r="G1332" s="80"/>
      <c r="H1332" s="81" t="s">
        <v>2040</v>
      </c>
    </row>
    <row r="1333" spans="1:8" ht="20.149999999999999" customHeight="1">
      <c r="A1333" s="436"/>
      <c r="B1333" s="413"/>
      <c r="C1333" s="413"/>
      <c r="D1333" s="77">
        <v>11</v>
      </c>
      <c r="E1333" s="78" t="s">
        <v>3562</v>
      </c>
      <c r="F1333" s="432"/>
      <c r="G1333" s="80"/>
      <c r="H1333" s="81" t="s">
        <v>2040</v>
      </c>
    </row>
    <row r="1334" spans="1:8" ht="20.149999999999999" customHeight="1">
      <c r="A1334" s="436"/>
      <c r="B1334" s="413"/>
      <c r="C1334" s="413"/>
      <c r="D1334" s="77">
        <v>12</v>
      </c>
      <c r="E1334" s="78" t="s">
        <v>724</v>
      </c>
      <c r="F1334" s="432"/>
      <c r="G1334" s="80"/>
      <c r="H1334" s="81" t="s">
        <v>2040</v>
      </c>
    </row>
    <row r="1335" spans="1:8" ht="20.149999999999999" customHeight="1">
      <c r="A1335" s="436"/>
      <c r="B1335" s="413"/>
      <c r="C1335" s="413"/>
      <c r="D1335" s="17">
        <v>98</v>
      </c>
      <c r="E1335" s="18" t="s">
        <v>589</v>
      </c>
      <c r="F1335" s="432"/>
      <c r="G1335" s="80"/>
      <c r="H1335" s="81" t="s">
        <v>2040</v>
      </c>
    </row>
    <row r="1336" spans="1:8" ht="20.149999999999999" customHeight="1">
      <c r="A1336" s="437"/>
      <c r="B1336" s="414"/>
      <c r="C1336" s="414"/>
      <c r="D1336" s="17">
        <v>99</v>
      </c>
      <c r="E1336" s="18" t="s">
        <v>621</v>
      </c>
      <c r="F1336" s="433"/>
      <c r="G1336" s="80"/>
      <c r="H1336" s="81" t="s">
        <v>2040</v>
      </c>
    </row>
    <row r="1337" spans="1:8" ht="20.149999999999999" customHeight="1">
      <c r="A1337" s="415" t="s">
        <v>3628</v>
      </c>
      <c r="B1337" s="338" t="s">
        <v>3563</v>
      </c>
      <c r="C1337" s="338" t="s">
        <v>188</v>
      </c>
      <c r="D1337" s="77"/>
      <c r="E1337" s="78"/>
      <c r="F1337" s="438"/>
      <c r="G1337" s="131">
        <v>3691</v>
      </c>
      <c r="H1337" s="81"/>
    </row>
    <row r="1338" spans="1:8" ht="20.149999999999999" customHeight="1">
      <c r="A1338" s="416"/>
      <c r="B1338" s="339"/>
      <c r="C1338" s="339"/>
      <c r="D1338" s="77">
        <v>1</v>
      </c>
      <c r="E1338" s="78" t="s">
        <v>3564</v>
      </c>
      <c r="F1338" s="439"/>
      <c r="G1338" s="80">
        <v>52</v>
      </c>
      <c r="H1338" s="81">
        <v>1.4088322947710648</v>
      </c>
    </row>
    <row r="1339" spans="1:8" ht="20.149999999999999" customHeight="1">
      <c r="A1339" s="416"/>
      <c r="B1339" s="339"/>
      <c r="C1339" s="339"/>
      <c r="D1339" s="77">
        <v>2</v>
      </c>
      <c r="E1339" s="78" t="s">
        <v>3565</v>
      </c>
      <c r="F1339" s="439"/>
      <c r="G1339" s="80">
        <v>115</v>
      </c>
      <c r="H1339" s="81">
        <v>3.1156868057437008</v>
      </c>
    </row>
    <row r="1340" spans="1:8" ht="20.149999999999999" customHeight="1">
      <c r="A1340" s="417"/>
      <c r="B1340" s="340"/>
      <c r="C1340" s="340"/>
      <c r="D1340" s="77">
        <v>3</v>
      </c>
      <c r="E1340" s="78" t="s">
        <v>3566</v>
      </c>
      <c r="F1340" s="440"/>
      <c r="G1340" s="80">
        <v>3524</v>
      </c>
      <c r="H1340" s="81">
        <v>95.475480899485234</v>
      </c>
    </row>
    <row r="1341" spans="1:8" ht="20.149999999999999" customHeight="1">
      <c r="A1341" s="82" t="s">
        <v>3567</v>
      </c>
      <c r="B1341" s="78" t="s">
        <v>3568</v>
      </c>
      <c r="C1341" s="78" t="s">
        <v>3629</v>
      </c>
      <c r="D1341" s="77"/>
      <c r="E1341" s="78"/>
      <c r="F1341" s="77"/>
      <c r="G1341" s="131">
        <v>167</v>
      </c>
      <c r="H1341" s="81"/>
    </row>
    <row r="1342" spans="1:8" ht="20.149999999999999" customHeight="1">
      <c r="A1342" s="421" t="s">
        <v>3630</v>
      </c>
      <c r="B1342" s="424" t="s">
        <v>3569</v>
      </c>
      <c r="C1342" s="424" t="s">
        <v>188</v>
      </c>
      <c r="D1342" s="142"/>
      <c r="E1342" s="143"/>
      <c r="F1342" s="441"/>
      <c r="G1342" s="238">
        <v>3691</v>
      </c>
      <c r="H1342" s="239"/>
    </row>
    <row r="1343" spans="1:8" ht="20.149999999999999" customHeight="1">
      <c r="A1343" s="422"/>
      <c r="B1343" s="425"/>
      <c r="C1343" s="425"/>
      <c r="D1343" s="142">
        <v>1</v>
      </c>
      <c r="E1343" s="143" t="s">
        <v>3570</v>
      </c>
      <c r="F1343" s="442"/>
      <c r="G1343" s="240">
        <v>439</v>
      </c>
      <c r="H1343" s="239">
        <v>11.893795719317259</v>
      </c>
    </row>
    <row r="1344" spans="1:8" ht="20.149999999999999" customHeight="1">
      <c r="A1344" s="422"/>
      <c r="B1344" s="425"/>
      <c r="C1344" s="425"/>
      <c r="D1344" s="142">
        <v>2</v>
      </c>
      <c r="E1344" s="143" t="s">
        <v>3571</v>
      </c>
      <c r="F1344" s="442"/>
      <c r="G1344" s="240">
        <v>133</v>
      </c>
      <c r="H1344" s="239">
        <v>3.6033595231644537</v>
      </c>
    </row>
    <row r="1345" spans="1:8" ht="20.149999999999999" customHeight="1">
      <c r="A1345" s="422"/>
      <c r="B1345" s="425"/>
      <c r="C1345" s="425"/>
      <c r="D1345" s="142">
        <v>3</v>
      </c>
      <c r="E1345" s="143" t="s">
        <v>3572</v>
      </c>
      <c r="F1345" s="442"/>
      <c r="G1345" s="240">
        <v>415</v>
      </c>
      <c r="H1345" s="239">
        <v>11.243565429422921</v>
      </c>
    </row>
    <row r="1346" spans="1:8" ht="20.149999999999999" customHeight="1">
      <c r="A1346" s="422"/>
      <c r="B1346" s="425"/>
      <c r="C1346" s="425"/>
      <c r="D1346" s="142">
        <v>4</v>
      </c>
      <c r="E1346" s="143" t="s">
        <v>3573</v>
      </c>
      <c r="F1346" s="442"/>
      <c r="G1346" s="240">
        <v>11</v>
      </c>
      <c r="H1346" s="239">
        <v>0.29802221620157138</v>
      </c>
    </row>
    <row r="1347" spans="1:8" ht="20.149999999999999" customHeight="1">
      <c r="A1347" s="423"/>
      <c r="B1347" s="426"/>
      <c r="C1347" s="426"/>
      <c r="D1347" s="142">
        <v>5</v>
      </c>
      <c r="E1347" s="143" t="s">
        <v>3574</v>
      </c>
      <c r="F1347" s="443"/>
      <c r="G1347" s="240">
        <v>2693</v>
      </c>
      <c r="H1347" s="239">
        <v>72.961257111893801</v>
      </c>
    </row>
    <row r="1348" spans="1:8" ht="20.149999999999999" customHeight="1" thickBot="1">
      <c r="A1348" s="89" t="s">
        <v>3594</v>
      </c>
      <c r="B1348" s="85" t="s">
        <v>3575</v>
      </c>
      <c r="C1348" s="85" t="s">
        <v>3631</v>
      </c>
      <c r="D1348" s="84"/>
      <c r="E1348" s="85"/>
      <c r="F1348" s="84"/>
      <c r="G1348" s="133">
        <v>11</v>
      </c>
      <c r="H1348" s="88"/>
    </row>
  </sheetData>
  <mergeCells count="640">
    <mergeCell ref="C1309:C1314"/>
    <mergeCell ref="A1342:A1347"/>
    <mergeCell ref="B1342:B1347"/>
    <mergeCell ref="A1315:A1318"/>
    <mergeCell ref="B1315:B1318"/>
    <mergeCell ref="A1337:A1340"/>
    <mergeCell ref="B1337:B1340"/>
    <mergeCell ref="F1315:F1318"/>
    <mergeCell ref="F1337:F1340"/>
    <mergeCell ref="F1342:F1347"/>
    <mergeCell ref="A1319:A1321"/>
    <mergeCell ref="B1319:B1321"/>
    <mergeCell ref="C1319:C1321"/>
    <mergeCell ref="F1319:F1321"/>
    <mergeCell ref="A1322:A1336"/>
    <mergeCell ref="B1322:B1336"/>
    <mergeCell ref="C1322:C1336"/>
    <mergeCell ref="F1322:F1336"/>
    <mergeCell ref="C1315:C1318"/>
    <mergeCell ref="C1337:C1340"/>
    <mergeCell ref="C1342:C1347"/>
    <mergeCell ref="A1309:A1314"/>
    <mergeCell ref="B1309:B1314"/>
    <mergeCell ref="F1261:F1266"/>
    <mergeCell ref="F1267:F1272"/>
    <mergeCell ref="F1273:F1278"/>
    <mergeCell ref="F1279:F1284"/>
    <mergeCell ref="F1285:F1290"/>
    <mergeCell ref="F1291:F1296"/>
    <mergeCell ref="F1297:F1302"/>
    <mergeCell ref="F1303:F1308"/>
    <mergeCell ref="F1309:F1314"/>
    <mergeCell ref="F1210:F1214"/>
    <mergeCell ref="F1215:F1219"/>
    <mergeCell ref="F1220:F1224"/>
    <mergeCell ref="F1225:F1230"/>
    <mergeCell ref="F1231:F1236"/>
    <mergeCell ref="F1237:F1242"/>
    <mergeCell ref="F1243:F1248"/>
    <mergeCell ref="F1249:F1254"/>
    <mergeCell ref="F1255:F1260"/>
    <mergeCell ref="F1169:F1172"/>
    <mergeCell ref="F1173:F1175"/>
    <mergeCell ref="F1176:F1179"/>
    <mergeCell ref="F1180:F1184"/>
    <mergeCell ref="F1185:F1189"/>
    <mergeCell ref="F1190:F1194"/>
    <mergeCell ref="F1195:F1199"/>
    <mergeCell ref="F1200:F1204"/>
    <mergeCell ref="F1205:F1209"/>
    <mergeCell ref="F1138:F1140"/>
    <mergeCell ref="F1141:F1144"/>
    <mergeCell ref="F1145:F1147"/>
    <mergeCell ref="F1148:F1151"/>
    <mergeCell ref="F1152:F1154"/>
    <mergeCell ref="F1155:F1158"/>
    <mergeCell ref="F1159:F1161"/>
    <mergeCell ref="F1162:F1165"/>
    <mergeCell ref="F1166:F1168"/>
    <mergeCell ref="F1084:F1089"/>
    <mergeCell ref="F1090:F1095"/>
    <mergeCell ref="F1096:F1101"/>
    <mergeCell ref="F1102:F1107"/>
    <mergeCell ref="F1108:F1113"/>
    <mergeCell ref="F1114:F1119"/>
    <mergeCell ref="F1120:F1125"/>
    <mergeCell ref="F1126:F1131"/>
    <mergeCell ref="F1132:F1137"/>
    <mergeCell ref="F1030:F1035"/>
    <mergeCell ref="F1036:F1041"/>
    <mergeCell ref="F1042:F1047"/>
    <mergeCell ref="F1048:F1053"/>
    <mergeCell ref="F1054:F1059"/>
    <mergeCell ref="F1060:F1065"/>
    <mergeCell ref="F1066:F1071"/>
    <mergeCell ref="F1072:F1077"/>
    <mergeCell ref="F1078:F1083"/>
    <mergeCell ref="F976:F981"/>
    <mergeCell ref="F982:F987"/>
    <mergeCell ref="F988:F993"/>
    <mergeCell ref="F994:F999"/>
    <mergeCell ref="F1000:F1005"/>
    <mergeCell ref="F1006:F1011"/>
    <mergeCell ref="F1012:F1017"/>
    <mergeCell ref="F1018:F1023"/>
    <mergeCell ref="F1024:F1029"/>
    <mergeCell ref="F922:F927"/>
    <mergeCell ref="F928:F933"/>
    <mergeCell ref="F934:F939"/>
    <mergeCell ref="F940:F945"/>
    <mergeCell ref="F946:F951"/>
    <mergeCell ref="F952:F957"/>
    <mergeCell ref="F958:F963"/>
    <mergeCell ref="F964:F969"/>
    <mergeCell ref="F970:F975"/>
    <mergeCell ref="F876:F880"/>
    <mergeCell ref="F881:F885"/>
    <mergeCell ref="F886:F890"/>
    <mergeCell ref="F891:F895"/>
    <mergeCell ref="F896:F900"/>
    <mergeCell ref="F901:F905"/>
    <mergeCell ref="F906:F910"/>
    <mergeCell ref="F911:F915"/>
    <mergeCell ref="F916:F921"/>
    <mergeCell ref="F833:F838"/>
    <mergeCell ref="F839:F844"/>
    <mergeCell ref="F845:F850"/>
    <mergeCell ref="F851:F853"/>
    <mergeCell ref="F854:F856"/>
    <mergeCell ref="F857:F859"/>
    <mergeCell ref="F860:F865"/>
    <mergeCell ref="F866:F870"/>
    <mergeCell ref="F871:F875"/>
    <mergeCell ref="F772:F777"/>
    <mergeCell ref="F778:F783"/>
    <mergeCell ref="F784:F789"/>
    <mergeCell ref="F790:F795"/>
    <mergeCell ref="F796:F805"/>
    <mergeCell ref="F807:F816"/>
    <mergeCell ref="F822:F824"/>
    <mergeCell ref="F825:F829"/>
    <mergeCell ref="F830:F832"/>
    <mergeCell ref="F697:F699"/>
    <mergeCell ref="F700:F702"/>
    <mergeCell ref="F703:F707"/>
    <mergeCell ref="F708:F712"/>
    <mergeCell ref="F713:F715"/>
    <mergeCell ref="F716:F729"/>
    <mergeCell ref="F731:F744"/>
    <mergeCell ref="F748:F758"/>
    <mergeCell ref="F760:F770"/>
    <mergeCell ref="F582:F599"/>
    <mergeCell ref="F600:F617"/>
    <mergeCell ref="F618:F635"/>
    <mergeCell ref="F636:F653"/>
    <mergeCell ref="F654:F656"/>
    <mergeCell ref="F662:F670"/>
    <mergeCell ref="F672:F681"/>
    <mergeCell ref="F682:F685"/>
    <mergeCell ref="F686:F695"/>
    <mergeCell ref="F420:F437"/>
    <mergeCell ref="F438:F455"/>
    <mergeCell ref="F456:F473"/>
    <mergeCell ref="F474:F491"/>
    <mergeCell ref="F492:F509"/>
    <mergeCell ref="F510:F527"/>
    <mergeCell ref="F528:F545"/>
    <mergeCell ref="F546:F563"/>
    <mergeCell ref="F564:F581"/>
    <mergeCell ref="F2:F7"/>
    <mergeCell ref="F8:F13"/>
    <mergeCell ref="F14:F18"/>
    <mergeCell ref="F19:F24"/>
    <mergeCell ref="F25:F27"/>
    <mergeCell ref="F28:F45"/>
    <mergeCell ref="F46:F63"/>
    <mergeCell ref="F64:F81"/>
    <mergeCell ref="F82:F99"/>
    <mergeCell ref="F100:F117"/>
    <mergeCell ref="F118:F135"/>
    <mergeCell ref="F136:F153"/>
    <mergeCell ref="F154:F171"/>
    <mergeCell ref="F172:F189"/>
    <mergeCell ref="F190:F207"/>
    <mergeCell ref="F208:F225"/>
    <mergeCell ref="F226:F243"/>
    <mergeCell ref="F244:F261"/>
    <mergeCell ref="C1261:C1266"/>
    <mergeCell ref="C1267:C1272"/>
    <mergeCell ref="C1273:C1278"/>
    <mergeCell ref="C1279:C1284"/>
    <mergeCell ref="C1285:C1290"/>
    <mergeCell ref="C1291:C1296"/>
    <mergeCell ref="C1297:C1302"/>
    <mergeCell ref="C1303:C1308"/>
    <mergeCell ref="C1210:C1214"/>
    <mergeCell ref="C1215:C1219"/>
    <mergeCell ref="C1220:C1224"/>
    <mergeCell ref="C1225:C1230"/>
    <mergeCell ref="C1231:C1236"/>
    <mergeCell ref="C1237:C1242"/>
    <mergeCell ref="C1243:C1248"/>
    <mergeCell ref="C1249:C1254"/>
    <mergeCell ref="C1255:C1260"/>
    <mergeCell ref="C1108:C1113"/>
    <mergeCell ref="C1114:C1119"/>
    <mergeCell ref="C1120:C1125"/>
    <mergeCell ref="C1126:C1131"/>
    <mergeCell ref="C1132:C1137"/>
    <mergeCell ref="C1195:C1199"/>
    <mergeCell ref="C1200:C1204"/>
    <mergeCell ref="C1205:C1209"/>
    <mergeCell ref="C1138:C1140"/>
    <mergeCell ref="C1141:C1144"/>
    <mergeCell ref="C1145:C1147"/>
    <mergeCell ref="C1148:C1151"/>
    <mergeCell ref="C1152:C1154"/>
    <mergeCell ref="C1155:C1158"/>
    <mergeCell ref="C1159:C1161"/>
    <mergeCell ref="C1162:C1165"/>
    <mergeCell ref="C1166:C1168"/>
    <mergeCell ref="C1169:C1172"/>
    <mergeCell ref="C1173:C1175"/>
    <mergeCell ref="C1176:C1179"/>
    <mergeCell ref="C1180:C1184"/>
    <mergeCell ref="C1185:C1189"/>
    <mergeCell ref="C1190:C1194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896:C900"/>
    <mergeCell ref="C901:C905"/>
    <mergeCell ref="C906:C910"/>
    <mergeCell ref="C911:C915"/>
    <mergeCell ref="C916:C921"/>
    <mergeCell ref="C922:C927"/>
    <mergeCell ref="C928:C933"/>
    <mergeCell ref="C934:C939"/>
    <mergeCell ref="C940:C945"/>
    <mergeCell ref="C854:C856"/>
    <mergeCell ref="C857:C859"/>
    <mergeCell ref="C860:C865"/>
    <mergeCell ref="C866:C870"/>
    <mergeCell ref="C871:C875"/>
    <mergeCell ref="C876:C880"/>
    <mergeCell ref="C881:C885"/>
    <mergeCell ref="C886:C890"/>
    <mergeCell ref="C891:C895"/>
    <mergeCell ref="C796:C805"/>
    <mergeCell ref="C807:C816"/>
    <mergeCell ref="C822:C824"/>
    <mergeCell ref="C825:C829"/>
    <mergeCell ref="C830:C832"/>
    <mergeCell ref="C833:C838"/>
    <mergeCell ref="C839:C844"/>
    <mergeCell ref="C845:C850"/>
    <mergeCell ref="C851:C853"/>
    <mergeCell ref="C582:C599"/>
    <mergeCell ref="C600:C617"/>
    <mergeCell ref="C618:C635"/>
    <mergeCell ref="C636:C653"/>
    <mergeCell ref="C654:C656"/>
    <mergeCell ref="C662:C670"/>
    <mergeCell ref="C672:C681"/>
    <mergeCell ref="A1243:A1248"/>
    <mergeCell ref="B1243:B1248"/>
    <mergeCell ref="C682:C685"/>
    <mergeCell ref="C686:C695"/>
    <mergeCell ref="C697:C699"/>
    <mergeCell ref="C700:C702"/>
    <mergeCell ref="C703:C707"/>
    <mergeCell ref="C708:C712"/>
    <mergeCell ref="C713:C715"/>
    <mergeCell ref="C716:C729"/>
    <mergeCell ref="C731:C744"/>
    <mergeCell ref="C748:C758"/>
    <mergeCell ref="C760:C770"/>
    <mergeCell ref="C772:C777"/>
    <mergeCell ref="C778:C783"/>
    <mergeCell ref="C784:C789"/>
    <mergeCell ref="C790:C795"/>
    <mergeCell ref="C420:C437"/>
    <mergeCell ref="C438:C455"/>
    <mergeCell ref="C456:C473"/>
    <mergeCell ref="C474:C491"/>
    <mergeCell ref="C492:C509"/>
    <mergeCell ref="C510:C527"/>
    <mergeCell ref="C528:C545"/>
    <mergeCell ref="C546:C563"/>
    <mergeCell ref="C564:C581"/>
    <mergeCell ref="A1297:A1302"/>
    <mergeCell ref="B1297:B1302"/>
    <mergeCell ref="A1303:A1308"/>
    <mergeCell ref="B1303:B1308"/>
    <mergeCell ref="A1273:A1278"/>
    <mergeCell ref="B1273:B1278"/>
    <mergeCell ref="A1261:A1266"/>
    <mergeCell ref="B1261:B1266"/>
    <mergeCell ref="A1267:A1272"/>
    <mergeCell ref="B1267:B1272"/>
    <mergeCell ref="A1279:A1284"/>
    <mergeCell ref="B1279:B1284"/>
    <mergeCell ref="A1285:A1290"/>
    <mergeCell ref="B1285:B1290"/>
    <mergeCell ref="A1291:A1296"/>
    <mergeCell ref="B1291:B1296"/>
    <mergeCell ref="A1195:A1199"/>
    <mergeCell ref="B1195:B1199"/>
    <mergeCell ref="A1200:A1204"/>
    <mergeCell ref="B1200:B1204"/>
    <mergeCell ref="A1205:A1209"/>
    <mergeCell ref="B1205:B1209"/>
    <mergeCell ref="A1249:A1254"/>
    <mergeCell ref="B1249:B1254"/>
    <mergeCell ref="A1255:A1260"/>
    <mergeCell ref="B1255:B1260"/>
    <mergeCell ref="A1225:A1230"/>
    <mergeCell ref="B1225:B1230"/>
    <mergeCell ref="A1231:A1236"/>
    <mergeCell ref="B1231:B1236"/>
    <mergeCell ref="A1237:A1242"/>
    <mergeCell ref="B1237:B1242"/>
    <mergeCell ref="A1210:A1214"/>
    <mergeCell ref="B1210:B1214"/>
    <mergeCell ref="A1215:A1219"/>
    <mergeCell ref="B1215:B1219"/>
    <mergeCell ref="A1220:A1224"/>
    <mergeCell ref="B1220:B1224"/>
    <mergeCell ref="A1155:A1158"/>
    <mergeCell ref="B1155:B1158"/>
    <mergeCell ref="A1180:A1184"/>
    <mergeCell ref="B1180:B1184"/>
    <mergeCell ref="A1185:A1189"/>
    <mergeCell ref="B1185:B1189"/>
    <mergeCell ref="A1190:A1194"/>
    <mergeCell ref="B1190:B1194"/>
    <mergeCell ref="A1169:A1172"/>
    <mergeCell ref="B1169:B1172"/>
    <mergeCell ref="A1173:A1175"/>
    <mergeCell ref="B1173:B1175"/>
    <mergeCell ref="A1138:A1140"/>
    <mergeCell ref="B1138:B1140"/>
    <mergeCell ref="A1141:A1144"/>
    <mergeCell ref="A1176:A1179"/>
    <mergeCell ref="B1176:B1179"/>
    <mergeCell ref="B1141:B1144"/>
    <mergeCell ref="A1145:A1147"/>
    <mergeCell ref="B1145:B1147"/>
    <mergeCell ref="A1120:A1125"/>
    <mergeCell ref="B1120:B1125"/>
    <mergeCell ref="A1126:A1131"/>
    <mergeCell ref="B1126:B1131"/>
    <mergeCell ref="A1132:A1137"/>
    <mergeCell ref="B1132:B1137"/>
    <mergeCell ref="A1159:A1161"/>
    <mergeCell ref="B1159:B1161"/>
    <mergeCell ref="A1162:A1165"/>
    <mergeCell ref="B1162:B1165"/>
    <mergeCell ref="A1166:A1168"/>
    <mergeCell ref="B1166:B1168"/>
    <mergeCell ref="A1148:A1151"/>
    <mergeCell ref="B1148:B1151"/>
    <mergeCell ref="A1152:A1154"/>
    <mergeCell ref="B1152:B1154"/>
    <mergeCell ref="A1102:A1107"/>
    <mergeCell ref="B1102:B1107"/>
    <mergeCell ref="A1108:A1113"/>
    <mergeCell ref="B1108:B1113"/>
    <mergeCell ref="A1114:A1119"/>
    <mergeCell ref="B1114:B1119"/>
    <mergeCell ref="A1084:A1089"/>
    <mergeCell ref="B1084:B1089"/>
    <mergeCell ref="A1090:A1095"/>
    <mergeCell ref="B1090:B1095"/>
    <mergeCell ref="A1096:A1101"/>
    <mergeCell ref="B1096:B1101"/>
    <mergeCell ref="A1072:A1077"/>
    <mergeCell ref="B1072:B1077"/>
    <mergeCell ref="A1078:A1083"/>
    <mergeCell ref="B1078:B1083"/>
    <mergeCell ref="A1048:A1053"/>
    <mergeCell ref="B1048:B1053"/>
    <mergeCell ref="A1054:A1059"/>
    <mergeCell ref="B1054:B1059"/>
    <mergeCell ref="A1060:A1065"/>
    <mergeCell ref="B1060:B1065"/>
    <mergeCell ref="A1042:A1047"/>
    <mergeCell ref="B1042:B1047"/>
    <mergeCell ref="A1012:A1017"/>
    <mergeCell ref="B1012:B1017"/>
    <mergeCell ref="A1018:A1023"/>
    <mergeCell ref="B1018:B1023"/>
    <mergeCell ref="A1024:A1029"/>
    <mergeCell ref="B1024:B1029"/>
    <mergeCell ref="A1066:A1071"/>
    <mergeCell ref="B1066:B1071"/>
    <mergeCell ref="A988:A993"/>
    <mergeCell ref="B988:B993"/>
    <mergeCell ref="A1030:A1035"/>
    <mergeCell ref="B1030:B1035"/>
    <mergeCell ref="A1036:A1041"/>
    <mergeCell ref="B1036:B1041"/>
    <mergeCell ref="A1006:A1011"/>
    <mergeCell ref="B1006:B1011"/>
    <mergeCell ref="A994:A999"/>
    <mergeCell ref="B994:B999"/>
    <mergeCell ref="A1000:A1005"/>
    <mergeCell ref="B1000:B1005"/>
    <mergeCell ref="A922:A927"/>
    <mergeCell ref="B922:B927"/>
    <mergeCell ref="A928:A933"/>
    <mergeCell ref="B928:B933"/>
    <mergeCell ref="A934:A939"/>
    <mergeCell ref="B934:B939"/>
    <mergeCell ref="A976:A981"/>
    <mergeCell ref="B976:B981"/>
    <mergeCell ref="A982:A987"/>
    <mergeCell ref="B982:B987"/>
    <mergeCell ref="A958:A963"/>
    <mergeCell ref="B958:B963"/>
    <mergeCell ref="A964:A969"/>
    <mergeCell ref="B964:B969"/>
    <mergeCell ref="A970:A975"/>
    <mergeCell ref="B970:B975"/>
    <mergeCell ref="A940:A945"/>
    <mergeCell ref="B940:B945"/>
    <mergeCell ref="A946:A951"/>
    <mergeCell ref="B946:B951"/>
    <mergeCell ref="A952:A957"/>
    <mergeCell ref="B952:B957"/>
    <mergeCell ref="A871:A875"/>
    <mergeCell ref="B871:B875"/>
    <mergeCell ref="A906:A910"/>
    <mergeCell ref="B906:B910"/>
    <mergeCell ref="A911:A915"/>
    <mergeCell ref="B911:B915"/>
    <mergeCell ref="A916:A921"/>
    <mergeCell ref="B916:B921"/>
    <mergeCell ref="A891:A895"/>
    <mergeCell ref="B891:B895"/>
    <mergeCell ref="A896:A900"/>
    <mergeCell ref="B896:B900"/>
    <mergeCell ref="A851:A853"/>
    <mergeCell ref="B851:B853"/>
    <mergeCell ref="A854:A856"/>
    <mergeCell ref="A901:A905"/>
    <mergeCell ref="B901:B905"/>
    <mergeCell ref="B854:B856"/>
    <mergeCell ref="A857:A859"/>
    <mergeCell ref="B857:B859"/>
    <mergeCell ref="A833:A838"/>
    <mergeCell ref="B833:B838"/>
    <mergeCell ref="A839:A844"/>
    <mergeCell ref="B839:B844"/>
    <mergeCell ref="A845:A850"/>
    <mergeCell ref="B845:B850"/>
    <mergeCell ref="A876:A880"/>
    <mergeCell ref="B876:B880"/>
    <mergeCell ref="A881:A885"/>
    <mergeCell ref="B881:B885"/>
    <mergeCell ref="A886:A890"/>
    <mergeCell ref="B886:B890"/>
    <mergeCell ref="A860:A865"/>
    <mergeCell ref="B860:B865"/>
    <mergeCell ref="A866:A870"/>
    <mergeCell ref="B866:B870"/>
    <mergeCell ref="A760:A770"/>
    <mergeCell ref="B760:B770"/>
    <mergeCell ref="A822:A824"/>
    <mergeCell ref="B822:B824"/>
    <mergeCell ref="A825:A829"/>
    <mergeCell ref="B825:B829"/>
    <mergeCell ref="A830:A832"/>
    <mergeCell ref="B830:B832"/>
    <mergeCell ref="A790:A795"/>
    <mergeCell ref="B790:B795"/>
    <mergeCell ref="A796:A805"/>
    <mergeCell ref="B796:B805"/>
    <mergeCell ref="A708:A712"/>
    <mergeCell ref="B708:B712"/>
    <mergeCell ref="A713:A715"/>
    <mergeCell ref="A807:A816"/>
    <mergeCell ref="B807:B816"/>
    <mergeCell ref="B713:B715"/>
    <mergeCell ref="A716:A729"/>
    <mergeCell ref="B716:B729"/>
    <mergeCell ref="A697:A699"/>
    <mergeCell ref="B697:B699"/>
    <mergeCell ref="A700:A702"/>
    <mergeCell ref="B700:B702"/>
    <mergeCell ref="A703:A707"/>
    <mergeCell ref="B703:B707"/>
    <mergeCell ref="A772:A777"/>
    <mergeCell ref="B772:B777"/>
    <mergeCell ref="A778:A783"/>
    <mergeCell ref="B778:B783"/>
    <mergeCell ref="A784:A789"/>
    <mergeCell ref="B784:B789"/>
    <mergeCell ref="A731:A744"/>
    <mergeCell ref="B731:B744"/>
    <mergeCell ref="A748:A758"/>
    <mergeCell ref="B748:B758"/>
    <mergeCell ref="A672:A681"/>
    <mergeCell ref="B672:B681"/>
    <mergeCell ref="A682:A685"/>
    <mergeCell ref="B682:B685"/>
    <mergeCell ref="A686:A695"/>
    <mergeCell ref="B686:B695"/>
    <mergeCell ref="A636:A653"/>
    <mergeCell ref="B636:B653"/>
    <mergeCell ref="A654:A656"/>
    <mergeCell ref="B654:B656"/>
    <mergeCell ref="A662:A670"/>
    <mergeCell ref="B662:B670"/>
    <mergeCell ref="A582:A599"/>
    <mergeCell ref="B582:B599"/>
    <mergeCell ref="A600:A617"/>
    <mergeCell ref="B600:B617"/>
    <mergeCell ref="A618:A635"/>
    <mergeCell ref="B618:B635"/>
    <mergeCell ref="A528:A545"/>
    <mergeCell ref="B528:B545"/>
    <mergeCell ref="A546:A563"/>
    <mergeCell ref="B546:B563"/>
    <mergeCell ref="A564:A581"/>
    <mergeCell ref="B564:B581"/>
    <mergeCell ref="A474:A491"/>
    <mergeCell ref="B474:B491"/>
    <mergeCell ref="A492:A509"/>
    <mergeCell ref="B492:B509"/>
    <mergeCell ref="A510:A527"/>
    <mergeCell ref="B510:B527"/>
    <mergeCell ref="A420:A437"/>
    <mergeCell ref="B420:B437"/>
    <mergeCell ref="A438:A455"/>
    <mergeCell ref="B438:B455"/>
    <mergeCell ref="A456:A473"/>
    <mergeCell ref="B456:B473"/>
    <mergeCell ref="A366:A383"/>
    <mergeCell ref="B366:B383"/>
    <mergeCell ref="A384:A401"/>
    <mergeCell ref="B384:B401"/>
    <mergeCell ref="A402:A419"/>
    <mergeCell ref="B402:B419"/>
    <mergeCell ref="A340:A344"/>
    <mergeCell ref="B340:B344"/>
    <mergeCell ref="A345:A347"/>
    <mergeCell ref="B345:B347"/>
    <mergeCell ref="A348:A365"/>
    <mergeCell ref="B348:B365"/>
    <mergeCell ref="A298:A315"/>
    <mergeCell ref="B298:B315"/>
    <mergeCell ref="A316:A333"/>
    <mergeCell ref="B316:B333"/>
    <mergeCell ref="A334:A339"/>
    <mergeCell ref="B334:B339"/>
    <mergeCell ref="A244:A261"/>
    <mergeCell ref="B244:B261"/>
    <mergeCell ref="A262:A279"/>
    <mergeCell ref="B262:B279"/>
    <mergeCell ref="A280:A297"/>
    <mergeCell ref="B280:B297"/>
    <mergeCell ref="A190:A207"/>
    <mergeCell ref="B190:B207"/>
    <mergeCell ref="A208:A225"/>
    <mergeCell ref="B208:B225"/>
    <mergeCell ref="A226:A243"/>
    <mergeCell ref="B226:B243"/>
    <mergeCell ref="A136:A153"/>
    <mergeCell ref="B136:B153"/>
    <mergeCell ref="A154:A171"/>
    <mergeCell ref="B154:B171"/>
    <mergeCell ref="A172:A189"/>
    <mergeCell ref="B172:B189"/>
    <mergeCell ref="C28:C45"/>
    <mergeCell ref="C46:C63"/>
    <mergeCell ref="C64:C81"/>
    <mergeCell ref="C136:C153"/>
    <mergeCell ref="C154:C171"/>
    <mergeCell ref="C172:C189"/>
    <mergeCell ref="A82:A99"/>
    <mergeCell ref="B82:B99"/>
    <mergeCell ref="A100:A117"/>
    <mergeCell ref="B100:B117"/>
    <mergeCell ref="A118:A135"/>
    <mergeCell ref="B118:B135"/>
    <mergeCell ref="C82:C99"/>
    <mergeCell ref="C100:C117"/>
    <mergeCell ref="C118:C135"/>
    <mergeCell ref="A2:A7"/>
    <mergeCell ref="B2:B7"/>
    <mergeCell ref="A8:A13"/>
    <mergeCell ref="B8:B13"/>
    <mergeCell ref="C2:C7"/>
    <mergeCell ref="C8:C13"/>
    <mergeCell ref="C190:C207"/>
    <mergeCell ref="C208:C225"/>
    <mergeCell ref="C226:C243"/>
    <mergeCell ref="A14:A18"/>
    <mergeCell ref="B14:B18"/>
    <mergeCell ref="A19:A24"/>
    <mergeCell ref="B19:B24"/>
    <mergeCell ref="A25:A27"/>
    <mergeCell ref="B25:B27"/>
    <mergeCell ref="C14:C18"/>
    <mergeCell ref="C19:C24"/>
    <mergeCell ref="C25:C27"/>
    <mergeCell ref="A28:A45"/>
    <mergeCell ref="B28:B45"/>
    <mergeCell ref="A46:A63"/>
    <mergeCell ref="B46:B63"/>
    <mergeCell ref="A64:A81"/>
    <mergeCell ref="B64:B81"/>
    <mergeCell ref="C244:C261"/>
    <mergeCell ref="C262:C279"/>
    <mergeCell ref="C280:C297"/>
    <mergeCell ref="C298:C315"/>
    <mergeCell ref="C316:C333"/>
    <mergeCell ref="F280:F297"/>
    <mergeCell ref="F298:F315"/>
    <mergeCell ref="F316:F333"/>
    <mergeCell ref="C334:C339"/>
    <mergeCell ref="F262:F279"/>
    <mergeCell ref="C402:C419"/>
    <mergeCell ref="C340:C344"/>
    <mergeCell ref="C345:C347"/>
    <mergeCell ref="C348:C365"/>
    <mergeCell ref="F334:F339"/>
    <mergeCell ref="F340:F344"/>
    <mergeCell ref="F345:F347"/>
    <mergeCell ref="F348:F365"/>
    <mergeCell ref="C366:C383"/>
    <mergeCell ref="C384:C401"/>
    <mergeCell ref="F366:F383"/>
    <mergeCell ref="F384:F401"/>
    <mergeCell ref="F402:F419"/>
  </mergeCells>
  <phoneticPr fontId="5" type="noConversion"/>
  <pageMargins left="0.25" right="0.25" top="0.75" bottom="0.75" header="0.3" footer="0.3"/>
  <pageSetup paperSize="9" scale="7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theme="8"/>
    <pageSetUpPr fitToPage="1"/>
  </sheetPr>
  <dimension ref="A1:Q354"/>
  <sheetViews>
    <sheetView showGridLines="0" zoomScaleNormal="100" workbookViewId="0">
      <pane ySplit="1" topLeftCell="A2" activePane="bottomLeft" state="frozen"/>
      <selection sqref="A1:XFD1"/>
      <selection pane="bottomLeft" activeCell="A2" sqref="A2:A4"/>
    </sheetView>
  </sheetViews>
  <sheetFormatPr defaultRowHeight="20.149999999999999" customHeight="1"/>
  <cols>
    <col min="1" max="1" width="16.08203125" style="19" bestFit="1" customWidth="1"/>
    <col min="2" max="2" width="56.58203125" style="19" bestFit="1" customWidth="1"/>
    <col min="3" max="3" width="16.5" style="19" customWidth="1"/>
    <col min="4" max="4" width="7.33203125" style="20" customWidth="1"/>
    <col min="5" max="5" width="53.75" style="22" customWidth="1"/>
    <col min="6" max="6" width="8.5" style="20" customWidth="1"/>
    <col min="7" max="7" width="9" style="24"/>
    <col min="8" max="8" width="9" style="28"/>
  </cols>
  <sheetData>
    <row r="1" spans="1:16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44" t="s">
        <v>417</v>
      </c>
    </row>
    <row r="2" spans="1:16" ht="20.149999999999999" customHeight="1">
      <c r="A2" s="421" t="s">
        <v>3716</v>
      </c>
      <c r="B2" s="424" t="s">
        <v>3632</v>
      </c>
      <c r="C2" s="424" t="s">
        <v>280</v>
      </c>
      <c r="D2" s="142"/>
      <c r="E2" s="143"/>
      <c r="F2" s="441"/>
      <c r="G2" s="238">
        <v>3691</v>
      </c>
      <c r="H2" s="242"/>
      <c r="J2" s="165"/>
      <c r="K2" s="165"/>
      <c r="L2" s="165"/>
      <c r="M2" s="165"/>
      <c r="N2" s="165"/>
      <c r="O2" s="165"/>
    </row>
    <row r="3" spans="1:16" ht="20.149999999999999" customHeight="1">
      <c r="A3" s="422"/>
      <c r="B3" s="425"/>
      <c r="C3" s="425"/>
      <c r="D3" s="142">
        <v>1</v>
      </c>
      <c r="E3" s="143" t="s">
        <v>438</v>
      </c>
      <c r="F3" s="442"/>
      <c r="G3" s="240">
        <v>2358</v>
      </c>
      <c r="H3" s="242">
        <v>63.9</v>
      </c>
      <c r="J3" s="165"/>
      <c r="K3" s="165"/>
      <c r="L3" s="165"/>
      <c r="M3" s="165"/>
      <c r="N3" s="165"/>
      <c r="O3" s="165"/>
    </row>
    <row r="4" spans="1:16" ht="20.149999999999999" customHeight="1">
      <c r="A4" s="423"/>
      <c r="B4" s="426"/>
      <c r="C4" s="426"/>
      <c r="D4" s="142">
        <v>2</v>
      </c>
      <c r="E4" s="143" t="s">
        <v>439</v>
      </c>
      <c r="F4" s="443"/>
      <c r="G4" s="240">
        <v>1333</v>
      </c>
      <c r="H4" s="242">
        <v>36.1</v>
      </c>
      <c r="J4" s="165"/>
      <c r="K4" s="165"/>
      <c r="L4" s="165"/>
      <c r="M4" s="165"/>
      <c r="N4" s="165"/>
      <c r="O4" s="165"/>
    </row>
    <row r="5" spans="1:16" ht="20.149999999999999" customHeight="1">
      <c r="A5" s="444" t="s">
        <v>3718</v>
      </c>
      <c r="B5" s="445" t="s">
        <v>3633</v>
      </c>
      <c r="C5" s="445" t="s">
        <v>3717</v>
      </c>
      <c r="D5" s="243"/>
      <c r="E5" s="244"/>
      <c r="F5" s="448" t="s">
        <v>2446</v>
      </c>
      <c r="G5" s="238">
        <v>2358</v>
      </c>
      <c r="H5" s="242"/>
      <c r="J5" s="165"/>
      <c r="K5" s="165"/>
      <c r="L5" s="165"/>
      <c r="M5" s="165"/>
      <c r="N5" s="165"/>
      <c r="O5" s="165"/>
    </row>
    <row r="6" spans="1:16" ht="20.149999999999999" customHeight="1">
      <c r="A6" s="458"/>
      <c r="B6" s="460"/>
      <c r="C6" s="460"/>
      <c r="D6" s="243">
        <v>9999998</v>
      </c>
      <c r="E6" s="244" t="s">
        <v>589</v>
      </c>
      <c r="F6" s="453"/>
      <c r="G6" s="240"/>
      <c r="H6" s="242" t="s">
        <v>2040</v>
      </c>
      <c r="J6" s="165"/>
      <c r="K6" s="165"/>
      <c r="L6" s="165"/>
      <c r="M6" s="165"/>
      <c r="N6" s="165"/>
      <c r="O6" s="165"/>
    </row>
    <row r="7" spans="1:16" ht="20.149999999999999" customHeight="1">
      <c r="A7" s="459"/>
      <c r="B7" s="461"/>
      <c r="C7" s="461"/>
      <c r="D7" s="243">
        <v>9999999</v>
      </c>
      <c r="E7" s="244" t="s">
        <v>3634</v>
      </c>
      <c r="F7" s="454"/>
      <c r="G7" s="240">
        <v>24</v>
      </c>
      <c r="H7" s="242">
        <v>1.0178117048346056</v>
      </c>
      <c r="J7" s="165"/>
      <c r="K7" s="165"/>
      <c r="L7" s="165"/>
      <c r="M7" s="165"/>
      <c r="N7" s="165"/>
      <c r="O7" s="165"/>
      <c r="P7" s="178"/>
    </row>
    <row r="8" spans="1:16" ht="20.149999999999999" customHeight="1">
      <c r="A8" s="444" t="s">
        <v>4409</v>
      </c>
      <c r="B8" s="445" t="s">
        <v>3635</v>
      </c>
      <c r="C8" s="445" t="s">
        <v>3720</v>
      </c>
      <c r="D8" s="243"/>
      <c r="E8" s="244"/>
      <c r="F8" s="455" t="s">
        <v>285</v>
      </c>
      <c r="G8" s="238">
        <v>24</v>
      </c>
      <c r="H8" s="242"/>
      <c r="J8" s="165"/>
      <c r="K8" s="165"/>
      <c r="L8" s="165"/>
      <c r="M8" s="165"/>
      <c r="N8" s="165"/>
      <c r="O8" s="165"/>
      <c r="P8" s="178"/>
    </row>
    <row r="9" spans="1:16" ht="20.149999999999999" customHeight="1">
      <c r="A9" s="458"/>
      <c r="B9" s="460"/>
      <c r="C9" s="460"/>
      <c r="D9" s="243">
        <v>1</v>
      </c>
      <c r="E9" s="244" t="s">
        <v>3636</v>
      </c>
      <c r="F9" s="453"/>
      <c r="G9" s="245"/>
      <c r="H9" s="242" t="s">
        <v>2040</v>
      </c>
      <c r="J9" s="165"/>
      <c r="K9" s="165"/>
      <c r="L9" s="165"/>
      <c r="M9" s="165"/>
      <c r="N9" s="165"/>
      <c r="O9" s="165"/>
      <c r="P9" s="178"/>
    </row>
    <row r="10" spans="1:16" ht="20.149999999999999" customHeight="1">
      <c r="A10" s="458"/>
      <c r="B10" s="460"/>
      <c r="C10" s="460"/>
      <c r="D10" s="243">
        <v>2</v>
      </c>
      <c r="E10" s="244" t="s">
        <v>3637</v>
      </c>
      <c r="F10" s="453"/>
      <c r="G10" s="245">
        <v>1</v>
      </c>
      <c r="H10" s="242">
        <v>4.1666666666666661</v>
      </c>
      <c r="J10" s="165"/>
      <c r="K10" s="165"/>
      <c r="L10" s="165"/>
      <c r="M10" s="165"/>
      <c r="N10" s="165"/>
      <c r="O10" s="165"/>
      <c r="P10" s="178"/>
    </row>
    <row r="11" spans="1:16" ht="20.149999999999999" customHeight="1">
      <c r="A11" s="458"/>
      <c r="B11" s="460"/>
      <c r="C11" s="460"/>
      <c r="D11" s="243">
        <v>3</v>
      </c>
      <c r="E11" s="244" t="s">
        <v>3638</v>
      </c>
      <c r="F11" s="453"/>
      <c r="G11" s="245">
        <v>2</v>
      </c>
      <c r="H11" s="242">
        <v>8.3333333333333321</v>
      </c>
      <c r="J11" s="165"/>
      <c r="K11" s="165"/>
      <c r="L11" s="165"/>
      <c r="M11" s="165"/>
      <c r="N11" s="165"/>
      <c r="O11" s="165"/>
      <c r="P11" s="178"/>
    </row>
    <row r="12" spans="1:16" ht="20.149999999999999" customHeight="1">
      <c r="A12" s="458"/>
      <c r="B12" s="460"/>
      <c r="C12" s="460"/>
      <c r="D12" s="243">
        <v>4</v>
      </c>
      <c r="E12" s="244" t="s">
        <v>3639</v>
      </c>
      <c r="F12" s="453"/>
      <c r="G12" s="245"/>
      <c r="H12" s="242" t="s">
        <v>2040</v>
      </c>
      <c r="J12" s="165"/>
      <c r="K12" s="165"/>
      <c r="L12" s="165"/>
      <c r="M12" s="165"/>
      <c r="N12" s="165"/>
      <c r="O12" s="165"/>
      <c r="P12" s="178"/>
    </row>
    <row r="13" spans="1:16" ht="20.149999999999999" customHeight="1">
      <c r="A13" s="458"/>
      <c r="B13" s="460"/>
      <c r="C13" s="460"/>
      <c r="D13" s="243">
        <v>5</v>
      </c>
      <c r="E13" s="244" t="s">
        <v>3640</v>
      </c>
      <c r="F13" s="453"/>
      <c r="G13" s="245">
        <v>4</v>
      </c>
      <c r="H13" s="239">
        <v>16.666666666666664</v>
      </c>
      <c r="J13" s="165"/>
      <c r="K13" s="165"/>
      <c r="L13" s="165"/>
      <c r="M13" s="165"/>
      <c r="N13" s="165"/>
      <c r="O13" s="165"/>
      <c r="P13" s="178"/>
    </row>
    <row r="14" spans="1:16" ht="20.149999999999999" customHeight="1">
      <c r="A14" s="458"/>
      <c r="B14" s="460"/>
      <c r="C14" s="460"/>
      <c r="D14" s="243">
        <v>6</v>
      </c>
      <c r="E14" s="244" t="s">
        <v>3641</v>
      </c>
      <c r="F14" s="453"/>
      <c r="G14" s="245">
        <v>5</v>
      </c>
      <c r="H14" s="239">
        <v>20.833333333333336</v>
      </c>
      <c r="J14" s="165"/>
      <c r="K14" s="165"/>
      <c r="L14" s="165"/>
      <c r="M14" s="165"/>
      <c r="N14" s="165"/>
      <c r="O14" s="165"/>
      <c r="P14" s="178"/>
    </row>
    <row r="15" spans="1:16" ht="20.149999999999999" customHeight="1">
      <c r="A15" s="458"/>
      <c r="B15" s="460"/>
      <c r="C15" s="460"/>
      <c r="D15" s="243">
        <v>7</v>
      </c>
      <c r="E15" s="244" t="s">
        <v>3642</v>
      </c>
      <c r="F15" s="453"/>
      <c r="G15" s="245">
        <v>10</v>
      </c>
      <c r="H15" s="239">
        <v>41.666666666666671</v>
      </c>
      <c r="J15" s="165"/>
      <c r="K15" s="165"/>
      <c r="L15" s="165"/>
      <c r="M15" s="165"/>
      <c r="N15" s="165"/>
      <c r="O15" s="165"/>
      <c r="P15" s="178"/>
    </row>
    <row r="16" spans="1:16" ht="20.149999999999999" customHeight="1">
      <c r="A16" s="458"/>
      <c r="B16" s="460"/>
      <c r="C16" s="460"/>
      <c r="D16" s="243">
        <v>8</v>
      </c>
      <c r="E16" s="244" t="s">
        <v>3643</v>
      </c>
      <c r="F16" s="453"/>
      <c r="G16" s="245">
        <v>2</v>
      </c>
      <c r="H16" s="239">
        <v>8.3333333333333321</v>
      </c>
      <c r="J16" s="165"/>
      <c r="K16" s="165"/>
      <c r="L16" s="165"/>
      <c r="M16" s="165"/>
      <c r="N16" s="165"/>
      <c r="O16" s="165"/>
      <c r="P16" s="178"/>
    </row>
    <row r="17" spans="1:17" ht="20.149999999999999" customHeight="1">
      <c r="A17" s="458"/>
      <c r="B17" s="460"/>
      <c r="C17" s="460"/>
      <c r="D17" s="243">
        <v>9</v>
      </c>
      <c r="E17" s="244" t="s">
        <v>3644</v>
      </c>
      <c r="F17" s="453"/>
      <c r="G17" s="245"/>
      <c r="H17" s="242" t="s">
        <v>2040</v>
      </c>
      <c r="J17" s="165"/>
      <c r="K17" s="165"/>
      <c r="L17" s="165"/>
      <c r="M17" s="165"/>
      <c r="N17" s="165"/>
      <c r="O17" s="165"/>
      <c r="P17" s="178"/>
    </row>
    <row r="18" spans="1:17" ht="20.149999999999999" customHeight="1">
      <c r="A18" s="458"/>
      <c r="B18" s="460"/>
      <c r="C18" s="460"/>
      <c r="D18" s="243">
        <v>10</v>
      </c>
      <c r="E18" s="244" t="s">
        <v>3645</v>
      </c>
      <c r="F18" s="453"/>
      <c r="G18" s="245"/>
      <c r="H18" s="242" t="s">
        <v>2040</v>
      </c>
    </row>
    <row r="19" spans="1:17" ht="20.149999999999999" customHeight="1">
      <c r="A19" s="458"/>
      <c r="B19" s="460"/>
      <c r="C19" s="460"/>
      <c r="D19" s="243">
        <v>11</v>
      </c>
      <c r="E19" s="244" t="s">
        <v>3646</v>
      </c>
      <c r="F19" s="453"/>
      <c r="G19" s="245"/>
      <c r="H19" s="242" t="s">
        <v>2040</v>
      </c>
    </row>
    <row r="20" spans="1:17" ht="20.149999999999999" customHeight="1">
      <c r="A20" s="458"/>
      <c r="B20" s="460"/>
      <c r="C20" s="460"/>
      <c r="D20" s="243">
        <v>98</v>
      </c>
      <c r="E20" s="244" t="s">
        <v>589</v>
      </c>
      <c r="F20" s="453"/>
      <c r="G20" s="245"/>
      <c r="H20" s="242" t="s">
        <v>2040</v>
      </c>
      <c r="K20" s="165"/>
      <c r="L20" s="165"/>
      <c r="M20" s="165"/>
      <c r="N20" s="165"/>
      <c r="O20" s="165"/>
      <c r="P20" s="165"/>
      <c r="Q20" s="178"/>
    </row>
    <row r="21" spans="1:17" ht="20.149999999999999" customHeight="1">
      <c r="A21" s="459"/>
      <c r="B21" s="461"/>
      <c r="C21" s="461"/>
      <c r="D21" s="243">
        <v>99</v>
      </c>
      <c r="E21" s="244" t="s">
        <v>621</v>
      </c>
      <c r="F21" s="454"/>
      <c r="G21" s="245"/>
      <c r="H21" s="242" t="s">
        <v>2040</v>
      </c>
      <c r="K21" s="165"/>
      <c r="L21" s="165"/>
      <c r="M21" s="165"/>
      <c r="N21" s="165"/>
      <c r="O21" s="165"/>
      <c r="P21" s="165"/>
      <c r="Q21" s="178"/>
    </row>
    <row r="22" spans="1:17" ht="20.149999999999999" customHeight="1">
      <c r="A22" s="444" t="s">
        <v>4410</v>
      </c>
      <c r="B22" s="445" t="s">
        <v>4411</v>
      </c>
      <c r="C22" s="445" t="s">
        <v>3717</v>
      </c>
      <c r="D22" s="243"/>
      <c r="E22" s="244"/>
      <c r="F22" s="448" t="s">
        <v>2446</v>
      </c>
      <c r="G22" s="238">
        <v>2358</v>
      </c>
      <c r="H22" s="242"/>
      <c r="K22" s="165"/>
      <c r="L22" s="165"/>
      <c r="M22" s="165"/>
      <c r="N22" s="165"/>
      <c r="O22" s="165"/>
      <c r="P22" s="165"/>
      <c r="Q22" s="178"/>
    </row>
    <row r="23" spans="1:17" ht="20.149999999999999" customHeight="1">
      <c r="A23" s="458"/>
      <c r="B23" s="460"/>
      <c r="C23" s="460"/>
      <c r="D23" s="243">
        <v>9999998</v>
      </c>
      <c r="E23" s="244" t="s">
        <v>589</v>
      </c>
      <c r="F23" s="453"/>
      <c r="G23" s="245"/>
      <c r="H23" s="242" t="s">
        <v>2040</v>
      </c>
      <c r="K23" s="165"/>
      <c r="L23" s="165"/>
      <c r="M23" s="165"/>
      <c r="N23" s="165"/>
      <c r="O23" s="165"/>
      <c r="P23" s="165"/>
      <c r="Q23" s="178"/>
    </row>
    <row r="24" spans="1:17" ht="20.149999999999999" customHeight="1">
      <c r="A24" s="459"/>
      <c r="B24" s="461"/>
      <c r="C24" s="461"/>
      <c r="D24" s="243">
        <v>9999999</v>
      </c>
      <c r="E24" s="244" t="s">
        <v>3634</v>
      </c>
      <c r="F24" s="454"/>
      <c r="G24" s="245">
        <v>67</v>
      </c>
      <c r="H24" s="242">
        <v>2.8413910093299406</v>
      </c>
      <c r="K24" s="165"/>
      <c r="L24" s="165"/>
      <c r="M24" s="165"/>
      <c r="N24" s="165"/>
      <c r="O24" s="165"/>
      <c r="P24" s="165"/>
      <c r="Q24" s="178"/>
    </row>
    <row r="25" spans="1:17" ht="20.149999999999999" customHeight="1">
      <c r="A25" s="415" t="s">
        <v>4412</v>
      </c>
      <c r="B25" s="338" t="s">
        <v>3648</v>
      </c>
      <c r="C25" s="338" t="s">
        <v>3719</v>
      </c>
      <c r="D25" s="77"/>
      <c r="E25" s="78"/>
      <c r="F25" s="438" t="s">
        <v>285</v>
      </c>
      <c r="G25" s="131">
        <v>67</v>
      </c>
      <c r="H25" s="81"/>
      <c r="K25" s="165"/>
      <c r="L25" s="165"/>
      <c r="M25" s="165"/>
      <c r="N25" s="165"/>
      <c r="O25" s="165"/>
      <c r="P25" s="165"/>
      <c r="Q25" s="178"/>
    </row>
    <row r="26" spans="1:17" ht="20.149999999999999" customHeight="1">
      <c r="A26" s="416"/>
      <c r="B26" s="339"/>
      <c r="C26" s="339"/>
      <c r="D26" s="77">
        <v>1</v>
      </c>
      <c r="E26" s="78" t="s">
        <v>3636</v>
      </c>
      <c r="F26" s="439"/>
      <c r="G26" s="80">
        <v>17</v>
      </c>
      <c r="H26" s="81">
        <v>25.373134328358208</v>
      </c>
      <c r="K26" s="165"/>
      <c r="L26" s="165"/>
      <c r="M26" s="165"/>
      <c r="N26" s="165"/>
      <c r="O26" s="165"/>
      <c r="P26" s="165"/>
      <c r="Q26" s="178"/>
    </row>
    <row r="27" spans="1:17" ht="20.149999999999999" customHeight="1">
      <c r="A27" s="416"/>
      <c r="B27" s="339"/>
      <c r="C27" s="339"/>
      <c r="D27" s="77">
        <v>2</v>
      </c>
      <c r="E27" s="78" t="s">
        <v>3637</v>
      </c>
      <c r="F27" s="439"/>
      <c r="G27" s="80">
        <v>1</v>
      </c>
      <c r="H27" s="81">
        <v>1.4925373134328357</v>
      </c>
      <c r="K27" s="165"/>
      <c r="L27" s="165"/>
      <c r="M27" s="165"/>
      <c r="N27" s="165"/>
      <c r="O27" s="165"/>
      <c r="P27" s="165"/>
      <c r="Q27" s="178"/>
    </row>
    <row r="28" spans="1:17" ht="20.149999999999999" customHeight="1">
      <c r="A28" s="416"/>
      <c r="B28" s="339"/>
      <c r="C28" s="339"/>
      <c r="D28" s="77">
        <v>3</v>
      </c>
      <c r="E28" s="78" t="s">
        <v>3638</v>
      </c>
      <c r="F28" s="439"/>
      <c r="G28" s="80">
        <v>6</v>
      </c>
      <c r="H28" s="81">
        <v>8.9552238805970141</v>
      </c>
      <c r="K28" s="165"/>
      <c r="L28" s="165"/>
      <c r="M28" s="165"/>
      <c r="N28" s="165"/>
      <c r="O28" s="165"/>
      <c r="P28" s="165"/>
      <c r="Q28" s="178"/>
    </row>
    <row r="29" spans="1:17" ht="20.149999999999999" customHeight="1">
      <c r="A29" s="416"/>
      <c r="B29" s="339"/>
      <c r="C29" s="339"/>
      <c r="D29" s="77">
        <v>4</v>
      </c>
      <c r="E29" s="78" t="s">
        <v>3639</v>
      </c>
      <c r="F29" s="439"/>
      <c r="G29" s="80">
        <v>12</v>
      </c>
      <c r="H29" s="81">
        <v>17.910447761194028</v>
      </c>
      <c r="K29" s="165"/>
      <c r="L29" s="165"/>
      <c r="M29" s="165"/>
      <c r="N29" s="165"/>
      <c r="O29" s="165"/>
      <c r="P29" s="165"/>
      <c r="Q29" s="178"/>
    </row>
    <row r="30" spans="1:17" ht="20.149999999999999" customHeight="1">
      <c r="A30" s="416"/>
      <c r="B30" s="339"/>
      <c r="C30" s="339"/>
      <c r="D30" s="77">
        <v>5</v>
      </c>
      <c r="E30" s="78" t="s">
        <v>3640</v>
      </c>
      <c r="F30" s="439"/>
      <c r="G30" s="80">
        <v>11</v>
      </c>
      <c r="H30" s="81">
        <v>16.417910447761194</v>
      </c>
      <c r="K30" s="165"/>
      <c r="L30" s="165"/>
      <c r="M30" s="165"/>
      <c r="N30" s="165"/>
      <c r="O30" s="165"/>
      <c r="P30" s="165"/>
      <c r="Q30" s="178"/>
    </row>
    <row r="31" spans="1:17" ht="20.149999999999999" customHeight="1">
      <c r="A31" s="416"/>
      <c r="B31" s="339"/>
      <c r="C31" s="339"/>
      <c r="D31" s="77">
        <v>6</v>
      </c>
      <c r="E31" s="78" t="s">
        <v>3641</v>
      </c>
      <c r="F31" s="439"/>
      <c r="G31" s="80">
        <v>5</v>
      </c>
      <c r="H31" s="81">
        <v>7.4626865671641784</v>
      </c>
      <c r="K31" s="165"/>
      <c r="L31" s="165"/>
      <c r="M31" s="165"/>
      <c r="N31" s="165"/>
      <c r="O31" s="165"/>
      <c r="P31" s="165"/>
      <c r="Q31" s="178"/>
    </row>
    <row r="32" spans="1:17" ht="20.149999999999999" customHeight="1">
      <c r="A32" s="416"/>
      <c r="B32" s="339"/>
      <c r="C32" s="339"/>
      <c r="D32" s="77">
        <v>7</v>
      </c>
      <c r="E32" s="78" t="s">
        <v>3642</v>
      </c>
      <c r="F32" s="439"/>
      <c r="G32" s="80">
        <v>4</v>
      </c>
      <c r="H32" s="81">
        <v>5.9701492537313428</v>
      </c>
      <c r="K32" s="165"/>
      <c r="L32" s="165"/>
      <c r="M32" s="165"/>
      <c r="N32" s="165"/>
      <c r="O32" s="165"/>
      <c r="P32" s="165"/>
      <c r="Q32" s="178"/>
    </row>
    <row r="33" spans="1:17" ht="20.149999999999999" customHeight="1">
      <c r="A33" s="416"/>
      <c r="B33" s="339"/>
      <c r="C33" s="339"/>
      <c r="D33" s="77">
        <v>8</v>
      </c>
      <c r="E33" s="78" t="s">
        <v>3643</v>
      </c>
      <c r="F33" s="439"/>
      <c r="G33" s="80">
        <v>7</v>
      </c>
      <c r="H33" s="81">
        <v>10.44776119402985</v>
      </c>
      <c r="K33" s="165"/>
      <c r="L33" s="165"/>
      <c r="M33" s="165"/>
      <c r="N33" s="165"/>
      <c r="O33" s="165"/>
      <c r="P33" s="165"/>
      <c r="Q33" s="178"/>
    </row>
    <row r="34" spans="1:17" ht="20.149999999999999" customHeight="1">
      <c r="A34" s="416"/>
      <c r="B34" s="339"/>
      <c r="C34" s="339"/>
      <c r="D34" s="77">
        <v>9</v>
      </c>
      <c r="E34" s="78" t="s">
        <v>3644</v>
      </c>
      <c r="F34" s="439"/>
      <c r="G34" s="80">
        <v>3</v>
      </c>
      <c r="H34" s="81">
        <v>4.4776119402985071</v>
      </c>
      <c r="K34" s="165"/>
      <c r="L34" s="165"/>
      <c r="M34" s="165"/>
      <c r="N34" s="165"/>
      <c r="O34" s="165"/>
      <c r="P34" s="165"/>
      <c r="Q34" s="178"/>
    </row>
    <row r="35" spans="1:17" ht="20.149999999999999" customHeight="1">
      <c r="A35" s="416"/>
      <c r="B35" s="339"/>
      <c r="C35" s="339"/>
      <c r="D35" s="77">
        <v>10</v>
      </c>
      <c r="E35" s="78" t="s">
        <v>3645</v>
      </c>
      <c r="F35" s="439"/>
      <c r="G35" s="80">
        <v>1</v>
      </c>
      <c r="H35" s="81">
        <v>1.4925373134328357</v>
      </c>
      <c r="K35" s="165"/>
      <c r="L35" s="165"/>
      <c r="M35" s="165"/>
      <c r="N35" s="165"/>
      <c r="O35" s="165"/>
      <c r="P35" s="165"/>
      <c r="Q35" s="178"/>
    </row>
    <row r="36" spans="1:17" ht="20.149999999999999" customHeight="1">
      <c r="A36" s="416"/>
      <c r="B36" s="339"/>
      <c r="C36" s="339"/>
      <c r="D36" s="77">
        <v>11</v>
      </c>
      <c r="E36" s="78" t="s">
        <v>3646</v>
      </c>
      <c r="F36" s="439"/>
      <c r="G36" s="80"/>
      <c r="H36" s="81" t="s">
        <v>2040</v>
      </c>
      <c r="K36" s="165"/>
      <c r="L36" s="165"/>
      <c r="M36" s="165"/>
      <c r="N36" s="165"/>
      <c r="O36" s="165"/>
      <c r="P36" s="165"/>
      <c r="Q36" s="178"/>
    </row>
    <row r="37" spans="1:17" ht="20.149999999999999" customHeight="1">
      <c r="A37" s="416"/>
      <c r="B37" s="339"/>
      <c r="C37" s="339"/>
      <c r="D37" s="77">
        <v>98</v>
      </c>
      <c r="E37" s="78" t="s">
        <v>589</v>
      </c>
      <c r="F37" s="439"/>
      <c r="G37" s="80"/>
      <c r="H37" s="81" t="s">
        <v>2040</v>
      </c>
      <c r="K37" s="165"/>
      <c r="L37" s="165"/>
      <c r="M37" s="165"/>
      <c r="N37" s="165"/>
      <c r="O37" s="165"/>
      <c r="P37" s="165"/>
      <c r="Q37" s="178"/>
    </row>
    <row r="38" spans="1:17" ht="20.149999999999999" customHeight="1">
      <c r="A38" s="417"/>
      <c r="B38" s="340"/>
      <c r="C38" s="340"/>
      <c r="D38" s="77">
        <v>99</v>
      </c>
      <c r="E38" s="78" t="s">
        <v>621</v>
      </c>
      <c r="F38" s="440"/>
      <c r="G38" s="80"/>
      <c r="H38" s="81" t="s">
        <v>2040</v>
      </c>
      <c r="K38" s="165"/>
      <c r="L38" s="165"/>
      <c r="M38" s="165"/>
      <c r="N38" s="165"/>
      <c r="O38" s="165"/>
      <c r="P38" s="165"/>
      <c r="Q38" s="178"/>
    </row>
    <row r="39" spans="1:17" ht="20.149999999999999" customHeight="1">
      <c r="A39" s="444" t="s">
        <v>4329</v>
      </c>
      <c r="B39" s="445" t="s">
        <v>4419</v>
      </c>
      <c r="C39" s="445" t="s">
        <v>4423</v>
      </c>
      <c r="D39" s="243"/>
      <c r="E39" s="244"/>
      <c r="F39" s="448" t="s">
        <v>2446</v>
      </c>
      <c r="G39" s="238">
        <v>2358</v>
      </c>
      <c r="H39" s="242"/>
      <c r="K39" s="165"/>
      <c r="L39" s="165"/>
      <c r="M39" s="165"/>
      <c r="N39" s="165"/>
      <c r="O39" s="165"/>
      <c r="P39" s="165"/>
      <c r="Q39" s="178"/>
    </row>
    <row r="40" spans="1:17" ht="20.149999999999999" customHeight="1">
      <c r="A40" s="451"/>
      <c r="B40" s="446"/>
      <c r="C40" s="446"/>
      <c r="D40" s="243">
        <v>9999998</v>
      </c>
      <c r="E40" s="244" t="s">
        <v>589</v>
      </c>
      <c r="F40" s="449"/>
      <c r="G40" s="245"/>
      <c r="H40" s="242" t="s">
        <v>2040</v>
      </c>
      <c r="K40" s="165"/>
      <c r="L40" s="165"/>
      <c r="M40" s="165"/>
      <c r="N40" s="165"/>
      <c r="O40" s="165"/>
      <c r="P40" s="165"/>
      <c r="Q40" s="178"/>
    </row>
    <row r="41" spans="1:17" ht="20.149999999999999" customHeight="1">
      <c r="A41" s="452"/>
      <c r="B41" s="447"/>
      <c r="C41" s="447"/>
      <c r="D41" s="243">
        <v>9999999</v>
      </c>
      <c r="E41" s="244" t="s">
        <v>3634</v>
      </c>
      <c r="F41" s="450"/>
      <c r="G41" s="245"/>
      <c r="H41" s="242" t="s">
        <v>2040</v>
      </c>
      <c r="K41" s="165"/>
      <c r="L41" s="165"/>
      <c r="M41" s="165"/>
      <c r="N41" s="165"/>
      <c r="O41" s="165"/>
      <c r="P41" s="165"/>
      <c r="Q41" s="178"/>
    </row>
    <row r="42" spans="1:17" s="165" customFormat="1" ht="20.149999999999999" customHeight="1">
      <c r="A42" s="444" t="s">
        <v>4418</v>
      </c>
      <c r="B42" s="445" t="s">
        <v>4420</v>
      </c>
      <c r="C42" s="445" t="s">
        <v>4423</v>
      </c>
      <c r="D42" s="243"/>
      <c r="E42" s="244"/>
      <c r="F42" s="448" t="s">
        <v>2446</v>
      </c>
      <c r="G42" s="238">
        <v>2358</v>
      </c>
      <c r="H42" s="242"/>
      <c r="Q42" s="178"/>
    </row>
    <row r="43" spans="1:17" s="165" customFormat="1" ht="20.149999999999999" customHeight="1">
      <c r="A43" s="451"/>
      <c r="B43" s="446"/>
      <c r="C43" s="446"/>
      <c r="D43" s="243">
        <v>9999998</v>
      </c>
      <c r="E43" s="244" t="s">
        <v>589</v>
      </c>
      <c r="F43" s="449"/>
      <c r="G43" s="245"/>
      <c r="H43" s="242" t="s">
        <v>2040</v>
      </c>
      <c r="Q43" s="178"/>
    </row>
    <row r="44" spans="1:17" s="165" customFormat="1" ht="20.149999999999999" customHeight="1">
      <c r="A44" s="452"/>
      <c r="B44" s="447"/>
      <c r="C44" s="447"/>
      <c r="D44" s="243">
        <v>9999999</v>
      </c>
      <c r="E44" s="244" t="s">
        <v>3634</v>
      </c>
      <c r="F44" s="450"/>
      <c r="G44" s="245"/>
      <c r="H44" s="242" t="s">
        <v>2040</v>
      </c>
      <c r="Q44" s="178"/>
    </row>
    <row r="45" spans="1:17" s="165" customFormat="1" ht="20.149999999999999" customHeight="1">
      <c r="A45" s="444" t="s">
        <v>4421</v>
      </c>
      <c r="B45" s="445" t="s">
        <v>4422</v>
      </c>
      <c r="C45" s="445" t="s">
        <v>4423</v>
      </c>
      <c r="D45" s="243"/>
      <c r="E45" s="244"/>
      <c r="F45" s="448" t="s">
        <v>2446</v>
      </c>
      <c r="G45" s="238">
        <v>2358</v>
      </c>
      <c r="H45" s="242"/>
      <c r="Q45" s="178"/>
    </row>
    <row r="46" spans="1:17" s="165" customFormat="1" ht="20.149999999999999" customHeight="1">
      <c r="A46" s="451"/>
      <c r="B46" s="446"/>
      <c r="C46" s="446"/>
      <c r="D46" s="243">
        <v>9999998</v>
      </c>
      <c r="E46" s="244" t="s">
        <v>589</v>
      </c>
      <c r="F46" s="449"/>
      <c r="G46" s="245"/>
      <c r="H46" s="242" t="s">
        <v>2040</v>
      </c>
      <c r="Q46" s="178"/>
    </row>
    <row r="47" spans="1:17" s="165" customFormat="1" ht="20.149999999999999" customHeight="1">
      <c r="A47" s="452"/>
      <c r="B47" s="447"/>
      <c r="C47" s="447"/>
      <c r="D47" s="243">
        <v>9999999</v>
      </c>
      <c r="E47" s="244" t="s">
        <v>3634</v>
      </c>
      <c r="F47" s="450"/>
      <c r="G47" s="245"/>
      <c r="H47" s="242" t="s">
        <v>2040</v>
      </c>
      <c r="Q47" s="178"/>
    </row>
    <row r="48" spans="1:17" ht="20.149999999999999" customHeight="1">
      <c r="A48" s="415" t="s">
        <v>3649</v>
      </c>
      <c r="B48" s="338" t="s">
        <v>3650</v>
      </c>
      <c r="C48" s="338" t="s">
        <v>188</v>
      </c>
      <c r="D48" s="77"/>
      <c r="E48" s="78"/>
      <c r="F48" s="431" t="s">
        <v>2446</v>
      </c>
      <c r="G48" s="131">
        <v>3691</v>
      </c>
      <c r="H48" s="81"/>
      <c r="K48" s="165"/>
      <c r="L48" s="165"/>
      <c r="M48" s="165"/>
      <c r="N48" s="165"/>
      <c r="O48" s="165"/>
      <c r="P48" s="165"/>
      <c r="Q48" s="178"/>
    </row>
    <row r="49" spans="1:17" ht="20.149999999999999" customHeight="1">
      <c r="A49" s="416"/>
      <c r="B49" s="339"/>
      <c r="C49" s="339"/>
      <c r="D49" s="77">
        <v>9999998</v>
      </c>
      <c r="E49" s="78" t="s">
        <v>589</v>
      </c>
      <c r="F49" s="439"/>
      <c r="G49" s="80"/>
      <c r="H49" s="81" t="s">
        <v>2040</v>
      </c>
      <c r="K49" s="165"/>
      <c r="L49" s="165"/>
      <c r="M49" s="165"/>
      <c r="N49" s="165"/>
      <c r="O49" s="165"/>
      <c r="P49" s="165"/>
      <c r="Q49" s="178"/>
    </row>
    <row r="50" spans="1:17" ht="20.149999999999999" customHeight="1">
      <c r="A50" s="417"/>
      <c r="B50" s="340"/>
      <c r="C50" s="340"/>
      <c r="D50" s="77">
        <v>9999999</v>
      </c>
      <c r="E50" s="78" t="s">
        <v>3634</v>
      </c>
      <c r="F50" s="440"/>
      <c r="G50" s="80"/>
      <c r="H50" s="81" t="s">
        <v>2040</v>
      </c>
      <c r="K50" s="165"/>
      <c r="L50" s="165"/>
      <c r="M50" s="165"/>
      <c r="N50" s="165"/>
      <c r="O50" s="165"/>
      <c r="P50" s="165"/>
      <c r="Q50" s="178"/>
    </row>
    <row r="51" spans="1:17" ht="20.149999999999999" customHeight="1">
      <c r="A51" s="415" t="s">
        <v>3651</v>
      </c>
      <c r="B51" s="338" t="s">
        <v>3652</v>
      </c>
      <c r="C51" s="338" t="s">
        <v>3721</v>
      </c>
      <c r="D51" s="77"/>
      <c r="E51" s="78"/>
      <c r="F51" s="438" t="s">
        <v>285</v>
      </c>
      <c r="G51" s="132" t="s">
        <v>2040</v>
      </c>
      <c r="H51" s="81"/>
      <c r="K51" s="165"/>
      <c r="L51" s="165"/>
      <c r="M51" s="165"/>
      <c r="N51" s="165"/>
      <c r="O51" s="165"/>
      <c r="P51" s="165"/>
      <c r="Q51" s="178"/>
    </row>
    <row r="52" spans="1:17" ht="20.149999999999999" customHeight="1">
      <c r="A52" s="416"/>
      <c r="B52" s="339"/>
      <c r="C52" s="339"/>
      <c r="D52" s="77">
        <v>1</v>
      </c>
      <c r="E52" s="78" t="s">
        <v>3636</v>
      </c>
      <c r="F52" s="432"/>
      <c r="G52" s="80"/>
      <c r="H52" s="81" t="s">
        <v>2040</v>
      </c>
      <c r="K52" s="165"/>
      <c r="L52" s="165"/>
      <c r="M52" s="165"/>
      <c r="N52" s="165"/>
      <c r="O52" s="165"/>
      <c r="P52" s="165"/>
      <c r="Q52" s="178"/>
    </row>
    <row r="53" spans="1:17" ht="20.149999999999999" customHeight="1">
      <c r="A53" s="416"/>
      <c r="B53" s="339"/>
      <c r="C53" s="339"/>
      <c r="D53" s="77">
        <v>2</v>
      </c>
      <c r="E53" s="78" t="s">
        <v>3637</v>
      </c>
      <c r="F53" s="432"/>
      <c r="G53" s="80"/>
      <c r="H53" s="81" t="s">
        <v>2040</v>
      </c>
      <c r="K53" s="165"/>
      <c r="L53" s="165"/>
      <c r="M53" s="165"/>
      <c r="N53" s="165"/>
      <c r="O53" s="165"/>
      <c r="P53" s="165"/>
      <c r="Q53" s="178"/>
    </row>
    <row r="54" spans="1:17" ht="20.149999999999999" customHeight="1">
      <c r="A54" s="416"/>
      <c r="B54" s="339"/>
      <c r="C54" s="339"/>
      <c r="D54" s="77">
        <v>3</v>
      </c>
      <c r="E54" s="78" t="s">
        <v>3638</v>
      </c>
      <c r="F54" s="432"/>
      <c r="G54" s="80"/>
      <c r="H54" s="81" t="s">
        <v>2040</v>
      </c>
      <c r="K54" s="165"/>
      <c r="L54" s="165"/>
      <c r="M54" s="165"/>
      <c r="N54" s="165"/>
      <c r="O54" s="165"/>
      <c r="P54" s="165"/>
      <c r="Q54" s="178"/>
    </row>
    <row r="55" spans="1:17" ht="20.149999999999999" customHeight="1">
      <c r="A55" s="416"/>
      <c r="B55" s="339"/>
      <c r="C55" s="339"/>
      <c r="D55" s="77">
        <v>4</v>
      </c>
      <c r="E55" s="78" t="s">
        <v>3639</v>
      </c>
      <c r="F55" s="432"/>
      <c r="G55" s="80"/>
      <c r="H55" s="81" t="s">
        <v>2040</v>
      </c>
      <c r="K55" s="165"/>
      <c r="L55" s="165"/>
      <c r="M55" s="165"/>
      <c r="N55" s="165"/>
      <c r="O55" s="165"/>
      <c r="P55" s="165"/>
      <c r="Q55" s="178"/>
    </row>
    <row r="56" spans="1:17" ht="20.149999999999999" customHeight="1">
      <c r="A56" s="416"/>
      <c r="B56" s="339"/>
      <c r="C56" s="339"/>
      <c r="D56" s="77">
        <v>5</v>
      </c>
      <c r="E56" s="78" t="s">
        <v>3640</v>
      </c>
      <c r="F56" s="432"/>
      <c r="G56" s="80"/>
      <c r="H56" s="81" t="s">
        <v>2040</v>
      </c>
      <c r="K56" s="165"/>
      <c r="L56" s="165"/>
      <c r="M56" s="165"/>
      <c r="N56" s="165"/>
      <c r="O56" s="165"/>
      <c r="P56" s="165"/>
      <c r="Q56" s="178"/>
    </row>
    <row r="57" spans="1:17" ht="20.149999999999999" customHeight="1">
      <c r="A57" s="416"/>
      <c r="B57" s="339"/>
      <c r="C57" s="339"/>
      <c r="D57" s="77">
        <v>6</v>
      </c>
      <c r="E57" s="78" t="s">
        <v>3641</v>
      </c>
      <c r="F57" s="432"/>
      <c r="G57" s="80"/>
      <c r="H57" s="81" t="s">
        <v>2040</v>
      </c>
      <c r="K57" s="165"/>
      <c r="L57" s="165"/>
      <c r="M57" s="165"/>
      <c r="N57" s="165"/>
      <c r="O57" s="165"/>
      <c r="P57" s="165"/>
      <c r="Q57" s="178"/>
    </row>
    <row r="58" spans="1:17" ht="20.149999999999999" customHeight="1">
      <c r="A58" s="416"/>
      <c r="B58" s="339"/>
      <c r="C58" s="339"/>
      <c r="D58" s="77">
        <v>7</v>
      </c>
      <c r="E58" s="78" t="s">
        <v>3642</v>
      </c>
      <c r="F58" s="432"/>
      <c r="G58" s="80"/>
      <c r="H58" s="81" t="s">
        <v>2040</v>
      </c>
      <c r="K58" s="165"/>
      <c r="L58" s="165"/>
      <c r="M58" s="165"/>
      <c r="N58" s="165"/>
      <c r="O58" s="165"/>
      <c r="P58" s="165"/>
      <c r="Q58" s="178"/>
    </row>
    <row r="59" spans="1:17" ht="20.149999999999999" customHeight="1">
      <c r="A59" s="416"/>
      <c r="B59" s="339"/>
      <c r="C59" s="339"/>
      <c r="D59" s="77">
        <v>8</v>
      </c>
      <c r="E59" s="78" t="s">
        <v>3643</v>
      </c>
      <c r="F59" s="432"/>
      <c r="G59" s="80"/>
      <c r="H59" s="81" t="s">
        <v>2040</v>
      </c>
      <c r="K59" s="165"/>
      <c r="L59" s="165"/>
      <c r="M59" s="165"/>
      <c r="N59" s="165"/>
      <c r="O59" s="165"/>
      <c r="P59" s="165"/>
      <c r="Q59" s="178"/>
    </row>
    <row r="60" spans="1:17" ht="20.149999999999999" customHeight="1">
      <c r="A60" s="416"/>
      <c r="B60" s="339"/>
      <c r="C60" s="339"/>
      <c r="D60" s="77">
        <v>9</v>
      </c>
      <c r="E60" s="78" t="s">
        <v>3644</v>
      </c>
      <c r="F60" s="432"/>
      <c r="G60" s="80"/>
      <c r="H60" s="81" t="s">
        <v>2040</v>
      </c>
      <c r="K60" s="165"/>
      <c r="L60" s="165"/>
      <c r="M60" s="165"/>
      <c r="N60" s="165"/>
      <c r="O60" s="165"/>
      <c r="P60" s="165"/>
      <c r="Q60" s="178"/>
    </row>
    <row r="61" spans="1:17" ht="20.149999999999999" customHeight="1">
      <c r="A61" s="416"/>
      <c r="B61" s="339"/>
      <c r="C61" s="339"/>
      <c r="D61" s="77">
        <v>10</v>
      </c>
      <c r="E61" s="78" t="s">
        <v>3645</v>
      </c>
      <c r="F61" s="432"/>
      <c r="G61" s="80"/>
      <c r="H61" s="81" t="s">
        <v>2040</v>
      </c>
      <c r="K61" s="165"/>
      <c r="L61" s="165"/>
      <c r="M61" s="165"/>
      <c r="N61" s="165"/>
      <c r="O61" s="165"/>
      <c r="P61" s="165"/>
      <c r="Q61" s="178"/>
    </row>
    <row r="62" spans="1:17" ht="20.149999999999999" customHeight="1">
      <c r="A62" s="416"/>
      <c r="B62" s="339"/>
      <c r="C62" s="339"/>
      <c r="D62" s="77">
        <v>11</v>
      </c>
      <c r="E62" s="78" t="s">
        <v>3646</v>
      </c>
      <c r="F62" s="432"/>
      <c r="G62" s="80"/>
      <c r="H62" s="81" t="s">
        <v>2040</v>
      </c>
      <c r="K62" s="165"/>
      <c r="L62" s="165"/>
      <c r="M62" s="165"/>
      <c r="N62" s="165"/>
      <c r="O62" s="165"/>
      <c r="P62" s="165"/>
      <c r="Q62" s="178"/>
    </row>
    <row r="63" spans="1:17" ht="20.149999999999999" customHeight="1">
      <c r="A63" s="416"/>
      <c r="B63" s="339"/>
      <c r="C63" s="339"/>
      <c r="D63" s="77">
        <v>98</v>
      </c>
      <c r="E63" s="78" t="s">
        <v>589</v>
      </c>
      <c r="F63" s="432"/>
      <c r="G63" s="80"/>
      <c r="H63" s="81" t="s">
        <v>2040</v>
      </c>
      <c r="K63" s="165"/>
      <c r="L63" s="165"/>
      <c r="M63" s="165"/>
      <c r="N63" s="165"/>
      <c r="O63" s="165"/>
      <c r="P63" s="165"/>
      <c r="Q63" s="178"/>
    </row>
    <row r="64" spans="1:17" ht="20.149999999999999" customHeight="1">
      <c r="A64" s="417"/>
      <c r="B64" s="340"/>
      <c r="C64" s="340"/>
      <c r="D64" s="77">
        <v>99</v>
      </c>
      <c r="E64" s="78" t="s">
        <v>621</v>
      </c>
      <c r="F64" s="433"/>
      <c r="G64" s="80"/>
      <c r="H64" s="81" t="s">
        <v>2040</v>
      </c>
      <c r="K64" s="165"/>
      <c r="L64" s="165"/>
      <c r="M64" s="165"/>
      <c r="N64" s="165"/>
      <c r="O64" s="165"/>
      <c r="P64" s="165"/>
      <c r="Q64" s="178"/>
    </row>
    <row r="65" spans="1:17" ht="20.149999999999999" customHeight="1">
      <c r="A65" s="415" t="s">
        <v>3653</v>
      </c>
      <c r="B65" s="338" t="s">
        <v>3654</v>
      </c>
      <c r="C65" s="338" t="s">
        <v>188</v>
      </c>
      <c r="D65" s="77"/>
      <c r="E65" s="78"/>
      <c r="F65" s="431" t="s">
        <v>2446</v>
      </c>
      <c r="G65" s="131">
        <v>3691</v>
      </c>
      <c r="H65" s="81"/>
      <c r="K65" s="165"/>
      <c r="L65" s="165"/>
      <c r="M65" s="165"/>
      <c r="N65" s="165"/>
      <c r="O65" s="165"/>
      <c r="P65" s="165"/>
      <c r="Q65" s="178"/>
    </row>
    <row r="66" spans="1:17" ht="20.149999999999999" customHeight="1">
      <c r="A66" s="416"/>
      <c r="B66" s="339"/>
      <c r="C66" s="339"/>
      <c r="D66" s="77">
        <v>9999998</v>
      </c>
      <c r="E66" s="78" t="s">
        <v>589</v>
      </c>
      <c r="F66" s="439"/>
      <c r="G66" s="80"/>
      <c r="H66" s="81" t="s">
        <v>2040</v>
      </c>
      <c r="K66" s="165"/>
      <c r="L66" s="165"/>
      <c r="M66" s="165"/>
      <c r="N66" s="165"/>
      <c r="O66" s="165"/>
      <c r="P66" s="165"/>
      <c r="Q66" s="178"/>
    </row>
    <row r="67" spans="1:17" ht="20.149999999999999" customHeight="1">
      <c r="A67" s="417"/>
      <c r="B67" s="340"/>
      <c r="C67" s="340"/>
      <c r="D67" s="77">
        <v>9999999</v>
      </c>
      <c r="E67" s="78" t="s">
        <v>3634</v>
      </c>
      <c r="F67" s="440"/>
      <c r="G67" s="80"/>
      <c r="H67" s="81" t="s">
        <v>2040</v>
      </c>
      <c r="K67" s="165"/>
      <c r="L67" s="165"/>
      <c r="M67" s="165"/>
      <c r="N67" s="165"/>
      <c r="O67" s="165"/>
      <c r="P67" s="165"/>
      <c r="Q67" s="178"/>
    </row>
    <row r="68" spans="1:17" ht="20.149999999999999" customHeight="1">
      <c r="A68" s="415" t="s">
        <v>3655</v>
      </c>
      <c r="B68" s="338" t="s">
        <v>3656</v>
      </c>
      <c r="C68" s="338" t="s">
        <v>3722</v>
      </c>
      <c r="D68" s="77"/>
      <c r="E68" s="78"/>
      <c r="F68" s="438" t="s">
        <v>285</v>
      </c>
      <c r="G68" s="131" t="s">
        <v>2040</v>
      </c>
      <c r="H68" s="81"/>
      <c r="K68" s="165"/>
      <c r="L68" s="165"/>
      <c r="M68" s="165"/>
      <c r="N68" s="165"/>
      <c r="O68" s="165"/>
      <c r="P68" s="165"/>
      <c r="Q68" s="178"/>
    </row>
    <row r="69" spans="1:17" ht="20.149999999999999" customHeight="1">
      <c r="A69" s="416"/>
      <c r="B69" s="339"/>
      <c r="C69" s="339"/>
      <c r="D69" s="77">
        <v>1</v>
      </c>
      <c r="E69" s="78" t="s">
        <v>3636</v>
      </c>
      <c r="F69" s="432"/>
      <c r="G69" s="80"/>
      <c r="H69" s="81" t="s">
        <v>2040</v>
      </c>
      <c r="K69" s="165"/>
      <c r="L69" s="165"/>
      <c r="M69" s="165"/>
      <c r="N69" s="165"/>
      <c r="O69" s="165"/>
      <c r="P69" s="165"/>
      <c r="Q69" s="178"/>
    </row>
    <row r="70" spans="1:17" ht="20.149999999999999" customHeight="1">
      <c r="A70" s="416"/>
      <c r="B70" s="339"/>
      <c r="C70" s="339"/>
      <c r="D70" s="77">
        <v>2</v>
      </c>
      <c r="E70" s="78" t="s">
        <v>3637</v>
      </c>
      <c r="F70" s="432"/>
      <c r="G70" s="80"/>
      <c r="H70" s="81" t="s">
        <v>2040</v>
      </c>
      <c r="K70" s="165"/>
      <c r="L70" s="165"/>
      <c r="M70" s="165"/>
      <c r="N70" s="165"/>
      <c r="O70" s="165"/>
      <c r="P70" s="165"/>
      <c r="Q70" s="178"/>
    </row>
    <row r="71" spans="1:17" ht="20.149999999999999" customHeight="1">
      <c r="A71" s="416"/>
      <c r="B71" s="339"/>
      <c r="C71" s="339"/>
      <c r="D71" s="77">
        <v>3</v>
      </c>
      <c r="E71" s="78" t="s">
        <v>3638</v>
      </c>
      <c r="F71" s="432"/>
      <c r="G71" s="80"/>
      <c r="H71" s="81" t="s">
        <v>2040</v>
      </c>
      <c r="K71" s="165"/>
      <c r="L71" s="165"/>
      <c r="M71" s="165"/>
      <c r="N71" s="165"/>
      <c r="O71" s="165"/>
      <c r="P71" s="165"/>
      <c r="Q71" s="178"/>
    </row>
    <row r="72" spans="1:17" ht="20.149999999999999" customHeight="1">
      <c r="A72" s="416"/>
      <c r="B72" s="339"/>
      <c r="C72" s="339"/>
      <c r="D72" s="77">
        <v>4</v>
      </c>
      <c r="E72" s="78" t="s">
        <v>3639</v>
      </c>
      <c r="F72" s="432"/>
      <c r="G72" s="80"/>
      <c r="H72" s="81" t="s">
        <v>2040</v>
      </c>
      <c r="K72" s="165"/>
      <c r="L72" s="165"/>
      <c r="M72" s="165"/>
      <c r="N72" s="165"/>
      <c r="O72" s="165"/>
      <c r="P72" s="165"/>
      <c r="Q72" s="178"/>
    </row>
    <row r="73" spans="1:17" ht="20.149999999999999" customHeight="1">
      <c r="A73" s="416"/>
      <c r="B73" s="339"/>
      <c r="C73" s="339"/>
      <c r="D73" s="77">
        <v>5</v>
      </c>
      <c r="E73" s="78" t="s">
        <v>3640</v>
      </c>
      <c r="F73" s="432"/>
      <c r="G73" s="80"/>
      <c r="H73" s="81" t="s">
        <v>2040</v>
      </c>
      <c r="K73" s="165"/>
      <c r="L73" s="165"/>
      <c r="M73" s="165"/>
      <c r="N73" s="165"/>
      <c r="O73" s="165"/>
      <c r="P73" s="165"/>
      <c r="Q73" s="178"/>
    </row>
    <row r="74" spans="1:17" ht="20.149999999999999" customHeight="1">
      <c r="A74" s="416"/>
      <c r="B74" s="339"/>
      <c r="C74" s="339"/>
      <c r="D74" s="77">
        <v>6</v>
      </c>
      <c r="E74" s="78" t="s">
        <v>3641</v>
      </c>
      <c r="F74" s="432"/>
      <c r="G74" s="80"/>
      <c r="H74" s="81" t="s">
        <v>2040</v>
      </c>
      <c r="K74" s="165"/>
      <c r="L74" s="165"/>
      <c r="M74" s="165"/>
      <c r="N74" s="165"/>
      <c r="O74" s="165"/>
      <c r="P74" s="165"/>
      <c r="Q74" s="178"/>
    </row>
    <row r="75" spans="1:17" ht="20.149999999999999" customHeight="1">
      <c r="A75" s="416"/>
      <c r="B75" s="339"/>
      <c r="C75" s="339"/>
      <c r="D75" s="77">
        <v>7</v>
      </c>
      <c r="E75" s="78" t="s">
        <v>3642</v>
      </c>
      <c r="F75" s="432"/>
      <c r="G75" s="80"/>
      <c r="H75" s="81" t="s">
        <v>2040</v>
      </c>
    </row>
    <row r="76" spans="1:17" ht="20.149999999999999" customHeight="1">
      <c r="A76" s="416"/>
      <c r="B76" s="339"/>
      <c r="C76" s="339"/>
      <c r="D76" s="77">
        <v>8</v>
      </c>
      <c r="E76" s="78" t="s">
        <v>3643</v>
      </c>
      <c r="F76" s="432"/>
      <c r="G76" s="80"/>
      <c r="H76" s="81" t="s">
        <v>2040</v>
      </c>
    </row>
    <row r="77" spans="1:17" ht="20.149999999999999" customHeight="1">
      <c r="A77" s="416"/>
      <c r="B77" s="339"/>
      <c r="C77" s="339"/>
      <c r="D77" s="77">
        <v>9</v>
      </c>
      <c r="E77" s="78" t="s">
        <v>3644</v>
      </c>
      <c r="F77" s="432"/>
      <c r="G77" s="80"/>
      <c r="H77" s="81" t="s">
        <v>2040</v>
      </c>
    </row>
    <row r="78" spans="1:17" ht="20.149999999999999" customHeight="1">
      <c r="A78" s="416"/>
      <c r="B78" s="339"/>
      <c r="C78" s="339"/>
      <c r="D78" s="77">
        <v>10</v>
      </c>
      <c r="E78" s="78" t="s">
        <v>3645</v>
      </c>
      <c r="F78" s="432"/>
      <c r="G78" s="80"/>
      <c r="H78" s="81" t="s">
        <v>2040</v>
      </c>
    </row>
    <row r="79" spans="1:17" ht="20.149999999999999" customHeight="1">
      <c r="A79" s="416"/>
      <c r="B79" s="339"/>
      <c r="C79" s="339"/>
      <c r="D79" s="77">
        <v>11</v>
      </c>
      <c r="E79" s="78" t="s">
        <v>3646</v>
      </c>
      <c r="F79" s="432"/>
      <c r="G79" s="80"/>
      <c r="H79" s="81" t="s">
        <v>2040</v>
      </c>
    </row>
    <row r="80" spans="1:17" ht="20.149999999999999" customHeight="1">
      <c r="A80" s="416"/>
      <c r="B80" s="339"/>
      <c r="C80" s="339"/>
      <c r="D80" s="77">
        <v>98</v>
      </c>
      <c r="E80" s="78" t="s">
        <v>589</v>
      </c>
      <c r="F80" s="432"/>
      <c r="G80" s="80"/>
      <c r="H80" s="81" t="s">
        <v>2040</v>
      </c>
    </row>
    <row r="81" spans="1:8" ht="20.149999999999999" customHeight="1">
      <c r="A81" s="417"/>
      <c r="B81" s="340"/>
      <c r="C81" s="340"/>
      <c r="D81" s="77">
        <v>99</v>
      </c>
      <c r="E81" s="78" t="s">
        <v>621</v>
      </c>
      <c r="F81" s="433"/>
      <c r="G81" s="80"/>
      <c r="H81" s="81" t="s">
        <v>2040</v>
      </c>
    </row>
    <row r="82" spans="1:8" ht="20.149999999999999" customHeight="1">
      <c r="A82" s="415" t="s">
        <v>3657</v>
      </c>
      <c r="B82" s="338" t="s">
        <v>3658</v>
      </c>
      <c r="C82" s="338" t="s">
        <v>188</v>
      </c>
      <c r="D82" s="77"/>
      <c r="E82" s="78"/>
      <c r="F82" s="431" t="s">
        <v>2446</v>
      </c>
      <c r="G82" s="131">
        <v>3691</v>
      </c>
      <c r="H82" s="81"/>
    </row>
    <row r="83" spans="1:8" ht="20.149999999999999" customHeight="1">
      <c r="A83" s="416"/>
      <c r="B83" s="339"/>
      <c r="C83" s="339"/>
      <c r="D83" s="77">
        <v>9999998</v>
      </c>
      <c r="E83" s="78" t="s">
        <v>589</v>
      </c>
      <c r="F83" s="439"/>
      <c r="G83" s="80"/>
      <c r="H83" s="81" t="s">
        <v>2040</v>
      </c>
    </row>
    <row r="84" spans="1:8" ht="20.149999999999999" customHeight="1">
      <c r="A84" s="417"/>
      <c r="B84" s="340"/>
      <c r="C84" s="340"/>
      <c r="D84" s="77">
        <v>9999999</v>
      </c>
      <c r="E84" s="78" t="s">
        <v>3634</v>
      </c>
      <c r="F84" s="440"/>
      <c r="G84" s="80"/>
      <c r="H84" s="81" t="s">
        <v>2040</v>
      </c>
    </row>
    <row r="85" spans="1:8" ht="20.149999999999999" customHeight="1">
      <c r="A85" s="415" t="s">
        <v>3659</v>
      </c>
      <c r="B85" s="338" t="s">
        <v>3660</v>
      </c>
      <c r="C85" s="338" t="s">
        <v>3723</v>
      </c>
      <c r="D85" s="77"/>
      <c r="E85" s="78"/>
      <c r="F85" s="438" t="s">
        <v>285</v>
      </c>
      <c r="G85" s="132" t="s">
        <v>2040</v>
      </c>
      <c r="H85" s="81"/>
    </row>
    <row r="86" spans="1:8" ht="20.149999999999999" customHeight="1">
      <c r="A86" s="416"/>
      <c r="B86" s="339"/>
      <c r="C86" s="339"/>
      <c r="D86" s="77">
        <v>1</v>
      </c>
      <c r="E86" s="78" t="s">
        <v>3636</v>
      </c>
      <c r="F86" s="432"/>
      <c r="G86" s="80"/>
      <c r="H86" s="81" t="s">
        <v>2040</v>
      </c>
    </row>
    <row r="87" spans="1:8" ht="20.149999999999999" customHeight="1">
      <c r="A87" s="416"/>
      <c r="B87" s="339"/>
      <c r="C87" s="339"/>
      <c r="D87" s="77">
        <v>2</v>
      </c>
      <c r="E87" s="78" t="s">
        <v>3637</v>
      </c>
      <c r="F87" s="432"/>
      <c r="G87" s="80"/>
      <c r="H87" s="81" t="s">
        <v>2040</v>
      </c>
    </row>
    <row r="88" spans="1:8" ht="20.149999999999999" customHeight="1">
      <c r="A88" s="416"/>
      <c r="B88" s="339"/>
      <c r="C88" s="339"/>
      <c r="D88" s="77">
        <v>3</v>
      </c>
      <c r="E88" s="78" t="s">
        <v>3638</v>
      </c>
      <c r="F88" s="432"/>
      <c r="G88" s="80"/>
      <c r="H88" s="81" t="s">
        <v>2040</v>
      </c>
    </row>
    <row r="89" spans="1:8" ht="20.149999999999999" customHeight="1">
      <c r="A89" s="416"/>
      <c r="B89" s="339"/>
      <c r="C89" s="339"/>
      <c r="D89" s="77">
        <v>4</v>
      </c>
      <c r="E89" s="78" t="s">
        <v>3639</v>
      </c>
      <c r="F89" s="432"/>
      <c r="G89" s="80"/>
      <c r="H89" s="81" t="s">
        <v>2040</v>
      </c>
    </row>
    <row r="90" spans="1:8" ht="20.149999999999999" customHeight="1">
      <c r="A90" s="416"/>
      <c r="B90" s="339"/>
      <c r="C90" s="339"/>
      <c r="D90" s="77">
        <v>5</v>
      </c>
      <c r="E90" s="78" t="s">
        <v>3640</v>
      </c>
      <c r="F90" s="432"/>
      <c r="G90" s="80"/>
      <c r="H90" s="81" t="s">
        <v>2040</v>
      </c>
    </row>
    <row r="91" spans="1:8" ht="20.149999999999999" customHeight="1">
      <c r="A91" s="416"/>
      <c r="B91" s="339"/>
      <c r="C91" s="339"/>
      <c r="D91" s="77">
        <v>6</v>
      </c>
      <c r="E91" s="78" t="s">
        <v>3641</v>
      </c>
      <c r="F91" s="432"/>
      <c r="G91" s="80"/>
      <c r="H91" s="81" t="s">
        <v>2040</v>
      </c>
    </row>
    <row r="92" spans="1:8" ht="20.149999999999999" customHeight="1">
      <c r="A92" s="416"/>
      <c r="B92" s="339"/>
      <c r="C92" s="339"/>
      <c r="D92" s="77">
        <v>7</v>
      </c>
      <c r="E92" s="78" t="s">
        <v>3642</v>
      </c>
      <c r="F92" s="432"/>
      <c r="G92" s="80"/>
      <c r="H92" s="81" t="s">
        <v>2040</v>
      </c>
    </row>
    <row r="93" spans="1:8" ht="20.149999999999999" customHeight="1">
      <c r="A93" s="416"/>
      <c r="B93" s="339"/>
      <c r="C93" s="339"/>
      <c r="D93" s="77">
        <v>8</v>
      </c>
      <c r="E93" s="78" t="s">
        <v>3643</v>
      </c>
      <c r="F93" s="432"/>
      <c r="G93" s="80"/>
      <c r="H93" s="81" t="s">
        <v>2040</v>
      </c>
    </row>
    <row r="94" spans="1:8" ht="20.149999999999999" customHeight="1">
      <c r="A94" s="416"/>
      <c r="B94" s="339"/>
      <c r="C94" s="339"/>
      <c r="D94" s="77">
        <v>9</v>
      </c>
      <c r="E94" s="78" t="s">
        <v>3644</v>
      </c>
      <c r="F94" s="432"/>
      <c r="G94" s="80"/>
      <c r="H94" s="81" t="s">
        <v>2040</v>
      </c>
    </row>
    <row r="95" spans="1:8" ht="20.149999999999999" customHeight="1">
      <c r="A95" s="416"/>
      <c r="B95" s="339"/>
      <c r="C95" s="339"/>
      <c r="D95" s="77">
        <v>10</v>
      </c>
      <c r="E95" s="78" t="s">
        <v>3645</v>
      </c>
      <c r="F95" s="432"/>
      <c r="G95" s="80"/>
      <c r="H95" s="81" t="s">
        <v>2040</v>
      </c>
    </row>
    <row r="96" spans="1:8" ht="20.149999999999999" customHeight="1">
      <c r="A96" s="416"/>
      <c r="B96" s="339"/>
      <c r="C96" s="339"/>
      <c r="D96" s="77">
        <v>11</v>
      </c>
      <c r="E96" s="78" t="s">
        <v>3646</v>
      </c>
      <c r="F96" s="432"/>
      <c r="G96" s="80"/>
      <c r="H96" s="81" t="s">
        <v>2040</v>
      </c>
    </row>
    <row r="97" spans="1:8" ht="20.149999999999999" customHeight="1">
      <c r="A97" s="416"/>
      <c r="B97" s="339"/>
      <c r="C97" s="339"/>
      <c r="D97" s="77">
        <v>98</v>
      </c>
      <c r="E97" s="78" t="s">
        <v>589</v>
      </c>
      <c r="F97" s="432"/>
      <c r="G97" s="80"/>
      <c r="H97" s="81" t="s">
        <v>2040</v>
      </c>
    </row>
    <row r="98" spans="1:8" ht="20.149999999999999" customHeight="1">
      <c r="A98" s="417"/>
      <c r="B98" s="340"/>
      <c r="C98" s="340"/>
      <c r="D98" s="77">
        <v>99</v>
      </c>
      <c r="E98" s="78" t="s">
        <v>621</v>
      </c>
      <c r="F98" s="433"/>
      <c r="G98" s="80"/>
      <c r="H98" s="81" t="s">
        <v>2040</v>
      </c>
    </row>
    <row r="99" spans="1:8" ht="20.149999999999999" customHeight="1">
      <c r="A99" s="415" t="s">
        <v>3661</v>
      </c>
      <c r="B99" s="338" t="s">
        <v>3662</v>
      </c>
      <c r="C99" s="338" t="s">
        <v>188</v>
      </c>
      <c r="D99" s="77"/>
      <c r="E99" s="78"/>
      <c r="F99" s="431" t="s">
        <v>2446</v>
      </c>
      <c r="G99" s="131">
        <v>3691</v>
      </c>
      <c r="H99" s="81"/>
    </row>
    <row r="100" spans="1:8" ht="20.149999999999999" customHeight="1">
      <c r="A100" s="416"/>
      <c r="B100" s="339"/>
      <c r="C100" s="339"/>
      <c r="D100" s="77">
        <v>9999998</v>
      </c>
      <c r="E100" s="78" t="s">
        <v>589</v>
      </c>
      <c r="F100" s="439"/>
      <c r="G100" s="80"/>
      <c r="H100" s="81" t="s">
        <v>2040</v>
      </c>
    </row>
    <row r="101" spans="1:8" ht="20.149999999999999" customHeight="1">
      <c r="A101" s="417"/>
      <c r="B101" s="340"/>
      <c r="C101" s="340"/>
      <c r="D101" s="77">
        <v>9999999</v>
      </c>
      <c r="E101" s="78" t="s">
        <v>3634</v>
      </c>
      <c r="F101" s="440"/>
      <c r="G101" s="80">
        <v>9</v>
      </c>
      <c r="H101" s="81">
        <v>0.24383635871037659</v>
      </c>
    </row>
    <row r="102" spans="1:8" ht="20.149999999999999" customHeight="1">
      <c r="A102" s="415" t="s">
        <v>3663</v>
      </c>
      <c r="B102" s="338" t="s">
        <v>3664</v>
      </c>
      <c r="C102" s="338" t="s">
        <v>3724</v>
      </c>
      <c r="D102" s="77"/>
      <c r="E102" s="78"/>
      <c r="F102" s="438" t="s">
        <v>285</v>
      </c>
      <c r="G102" s="131">
        <v>9</v>
      </c>
      <c r="H102" s="81"/>
    </row>
    <row r="103" spans="1:8" ht="20.149999999999999" customHeight="1">
      <c r="A103" s="416"/>
      <c r="B103" s="339"/>
      <c r="C103" s="339"/>
      <c r="D103" s="77">
        <v>1</v>
      </c>
      <c r="E103" s="78" t="s">
        <v>3636</v>
      </c>
      <c r="F103" s="432"/>
      <c r="G103" s="80">
        <v>5</v>
      </c>
      <c r="H103" s="81">
        <v>55.555555555555557</v>
      </c>
    </row>
    <row r="104" spans="1:8" ht="20.149999999999999" customHeight="1">
      <c r="A104" s="416"/>
      <c r="B104" s="339"/>
      <c r="C104" s="339"/>
      <c r="D104" s="77">
        <v>2</v>
      </c>
      <c r="E104" s="78" t="s">
        <v>3637</v>
      </c>
      <c r="F104" s="432"/>
      <c r="G104" s="80">
        <v>1</v>
      </c>
      <c r="H104" s="81">
        <v>11.111111111111111</v>
      </c>
    </row>
    <row r="105" spans="1:8" ht="20.149999999999999" customHeight="1">
      <c r="A105" s="416"/>
      <c r="B105" s="339"/>
      <c r="C105" s="339"/>
      <c r="D105" s="77">
        <v>3</v>
      </c>
      <c r="E105" s="78" t="s">
        <v>3638</v>
      </c>
      <c r="F105" s="432"/>
      <c r="G105" s="80"/>
      <c r="H105" s="81" t="s">
        <v>2040</v>
      </c>
    </row>
    <row r="106" spans="1:8" ht="20.149999999999999" customHeight="1">
      <c r="A106" s="416"/>
      <c r="B106" s="339"/>
      <c r="C106" s="339"/>
      <c r="D106" s="77">
        <v>4</v>
      </c>
      <c r="E106" s="78" t="s">
        <v>3639</v>
      </c>
      <c r="F106" s="432"/>
      <c r="G106" s="80"/>
      <c r="H106" s="81" t="s">
        <v>2040</v>
      </c>
    </row>
    <row r="107" spans="1:8" ht="20.149999999999999" customHeight="1">
      <c r="A107" s="416"/>
      <c r="B107" s="339"/>
      <c r="C107" s="339"/>
      <c r="D107" s="77">
        <v>5</v>
      </c>
      <c r="E107" s="78" t="s">
        <v>3640</v>
      </c>
      <c r="F107" s="432"/>
      <c r="G107" s="80"/>
      <c r="H107" s="81" t="s">
        <v>2040</v>
      </c>
    </row>
    <row r="108" spans="1:8" ht="20.149999999999999" customHeight="1">
      <c r="A108" s="416"/>
      <c r="B108" s="339"/>
      <c r="C108" s="339"/>
      <c r="D108" s="77">
        <v>6</v>
      </c>
      <c r="E108" s="78" t="s">
        <v>3641</v>
      </c>
      <c r="F108" s="432"/>
      <c r="G108" s="80">
        <v>3</v>
      </c>
      <c r="H108" s="81">
        <v>33.333333333333329</v>
      </c>
    </row>
    <row r="109" spans="1:8" ht="20.149999999999999" customHeight="1">
      <c r="A109" s="416"/>
      <c r="B109" s="339"/>
      <c r="C109" s="339"/>
      <c r="D109" s="77">
        <v>7</v>
      </c>
      <c r="E109" s="78" t="s">
        <v>3642</v>
      </c>
      <c r="F109" s="432"/>
      <c r="G109" s="80"/>
      <c r="H109" s="81" t="s">
        <v>2040</v>
      </c>
    </row>
    <row r="110" spans="1:8" ht="20.149999999999999" customHeight="1">
      <c r="A110" s="416"/>
      <c r="B110" s="339"/>
      <c r="C110" s="339"/>
      <c r="D110" s="77">
        <v>8</v>
      </c>
      <c r="E110" s="78" t="s">
        <v>3643</v>
      </c>
      <c r="F110" s="432"/>
      <c r="G110" s="80"/>
      <c r="H110" s="81" t="s">
        <v>2040</v>
      </c>
    </row>
    <row r="111" spans="1:8" ht="20.149999999999999" customHeight="1">
      <c r="A111" s="416"/>
      <c r="B111" s="339"/>
      <c r="C111" s="339"/>
      <c r="D111" s="77">
        <v>9</v>
      </c>
      <c r="E111" s="78" t="s">
        <v>3644</v>
      </c>
      <c r="F111" s="432"/>
      <c r="G111" s="80"/>
      <c r="H111" s="81" t="s">
        <v>2040</v>
      </c>
    </row>
    <row r="112" spans="1:8" ht="20.149999999999999" customHeight="1">
      <c r="A112" s="416"/>
      <c r="B112" s="339"/>
      <c r="C112" s="339"/>
      <c r="D112" s="77">
        <v>10</v>
      </c>
      <c r="E112" s="78" t="s">
        <v>3645</v>
      </c>
      <c r="F112" s="432"/>
      <c r="G112" s="80"/>
      <c r="H112" s="81" t="s">
        <v>2040</v>
      </c>
    </row>
    <row r="113" spans="1:8" ht="20.149999999999999" customHeight="1">
      <c r="A113" s="416"/>
      <c r="B113" s="339"/>
      <c r="C113" s="339"/>
      <c r="D113" s="77">
        <v>11</v>
      </c>
      <c r="E113" s="78" t="s">
        <v>3646</v>
      </c>
      <c r="F113" s="432"/>
      <c r="G113" s="80"/>
      <c r="H113" s="81" t="s">
        <v>2040</v>
      </c>
    </row>
    <row r="114" spans="1:8" ht="20.149999999999999" customHeight="1">
      <c r="A114" s="416"/>
      <c r="B114" s="339"/>
      <c r="C114" s="339"/>
      <c r="D114" s="77">
        <v>98</v>
      </c>
      <c r="E114" s="78" t="s">
        <v>589</v>
      </c>
      <c r="F114" s="432"/>
      <c r="G114" s="80"/>
      <c r="H114" s="81" t="s">
        <v>2040</v>
      </c>
    </row>
    <row r="115" spans="1:8" ht="20.149999999999999" customHeight="1">
      <c r="A115" s="417"/>
      <c r="B115" s="340"/>
      <c r="C115" s="340"/>
      <c r="D115" s="77">
        <v>99</v>
      </c>
      <c r="E115" s="78" t="s">
        <v>621</v>
      </c>
      <c r="F115" s="433"/>
      <c r="G115" s="80"/>
      <c r="H115" s="81" t="s">
        <v>2040</v>
      </c>
    </row>
    <row r="116" spans="1:8" ht="20.149999999999999" customHeight="1">
      <c r="A116" s="415" t="s">
        <v>3665</v>
      </c>
      <c r="B116" s="338" t="s">
        <v>3666</v>
      </c>
      <c r="C116" s="338" t="s">
        <v>188</v>
      </c>
      <c r="D116" s="77"/>
      <c r="E116" s="78"/>
      <c r="F116" s="431" t="s">
        <v>2446</v>
      </c>
      <c r="G116" s="131">
        <v>3691</v>
      </c>
      <c r="H116" s="81"/>
    </row>
    <row r="117" spans="1:8" ht="20.149999999999999" customHeight="1">
      <c r="A117" s="416"/>
      <c r="B117" s="339"/>
      <c r="C117" s="339"/>
      <c r="D117" s="77">
        <v>9999998</v>
      </c>
      <c r="E117" s="78" t="s">
        <v>589</v>
      </c>
      <c r="F117" s="439"/>
      <c r="G117" s="80"/>
      <c r="H117" s="81" t="s">
        <v>2040</v>
      </c>
    </row>
    <row r="118" spans="1:8" ht="20.149999999999999" customHeight="1">
      <c r="A118" s="417"/>
      <c r="B118" s="340"/>
      <c r="C118" s="340"/>
      <c r="D118" s="77">
        <v>9999999</v>
      </c>
      <c r="E118" s="78" t="s">
        <v>3634</v>
      </c>
      <c r="F118" s="440"/>
      <c r="G118" s="80">
        <v>34</v>
      </c>
      <c r="H118" s="81">
        <v>0.92115957735031151</v>
      </c>
    </row>
    <row r="119" spans="1:8" ht="20.149999999999999" customHeight="1">
      <c r="A119" s="415" t="s">
        <v>3667</v>
      </c>
      <c r="B119" s="338" t="s">
        <v>3668</v>
      </c>
      <c r="C119" s="338" t="s">
        <v>3725</v>
      </c>
      <c r="D119" s="77"/>
      <c r="E119" s="78"/>
      <c r="F119" s="438" t="s">
        <v>285</v>
      </c>
      <c r="G119" s="131">
        <v>34</v>
      </c>
      <c r="H119" s="81"/>
    </row>
    <row r="120" spans="1:8" ht="20.149999999999999" customHeight="1">
      <c r="A120" s="416"/>
      <c r="B120" s="339"/>
      <c r="C120" s="339"/>
      <c r="D120" s="77">
        <v>1</v>
      </c>
      <c r="E120" s="78" t="s">
        <v>3636</v>
      </c>
      <c r="F120" s="432"/>
      <c r="G120" s="80">
        <v>20</v>
      </c>
      <c r="H120" s="81">
        <v>58.82352941176471</v>
      </c>
    </row>
    <row r="121" spans="1:8" ht="20.149999999999999" customHeight="1">
      <c r="A121" s="416"/>
      <c r="B121" s="339"/>
      <c r="C121" s="339"/>
      <c r="D121" s="77">
        <v>2</v>
      </c>
      <c r="E121" s="78" t="s">
        <v>3637</v>
      </c>
      <c r="F121" s="432"/>
      <c r="G121" s="80">
        <v>5</v>
      </c>
      <c r="H121" s="81">
        <v>14.705882352941178</v>
      </c>
    </row>
    <row r="122" spans="1:8" ht="20.149999999999999" customHeight="1">
      <c r="A122" s="416"/>
      <c r="B122" s="339"/>
      <c r="C122" s="339"/>
      <c r="D122" s="77">
        <v>3</v>
      </c>
      <c r="E122" s="78" t="s">
        <v>3638</v>
      </c>
      <c r="F122" s="432"/>
      <c r="G122" s="80">
        <v>1</v>
      </c>
      <c r="H122" s="81">
        <v>2.9411764705882351</v>
      </c>
    </row>
    <row r="123" spans="1:8" ht="20.149999999999999" customHeight="1">
      <c r="A123" s="416"/>
      <c r="B123" s="339"/>
      <c r="C123" s="339"/>
      <c r="D123" s="77">
        <v>4</v>
      </c>
      <c r="E123" s="78" t="s">
        <v>3639</v>
      </c>
      <c r="F123" s="432"/>
      <c r="G123" s="80">
        <v>2</v>
      </c>
      <c r="H123" s="81">
        <v>5.8823529411764701</v>
      </c>
    </row>
    <row r="124" spans="1:8" ht="20.149999999999999" customHeight="1">
      <c r="A124" s="416"/>
      <c r="B124" s="339"/>
      <c r="C124" s="339"/>
      <c r="D124" s="77">
        <v>5</v>
      </c>
      <c r="E124" s="78" t="s">
        <v>3640</v>
      </c>
      <c r="F124" s="432"/>
      <c r="G124" s="80"/>
      <c r="H124" s="81" t="s">
        <v>2040</v>
      </c>
    </row>
    <row r="125" spans="1:8" ht="20.149999999999999" customHeight="1">
      <c r="A125" s="416"/>
      <c r="B125" s="339"/>
      <c r="C125" s="339"/>
      <c r="D125" s="77">
        <v>6</v>
      </c>
      <c r="E125" s="78" t="s">
        <v>3641</v>
      </c>
      <c r="F125" s="432"/>
      <c r="G125" s="80">
        <v>4</v>
      </c>
      <c r="H125" s="81">
        <v>11.76470588235294</v>
      </c>
    </row>
    <row r="126" spans="1:8" ht="20.149999999999999" customHeight="1">
      <c r="A126" s="416"/>
      <c r="B126" s="339"/>
      <c r="C126" s="339"/>
      <c r="D126" s="77">
        <v>7</v>
      </c>
      <c r="E126" s="78" t="s">
        <v>3642</v>
      </c>
      <c r="F126" s="432"/>
      <c r="G126" s="80">
        <v>2</v>
      </c>
      <c r="H126" s="81">
        <v>5.8823529411764701</v>
      </c>
    </row>
    <row r="127" spans="1:8" ht="20.149999999999999" customHeight="1">
      <c r="A127" s="416"/>
      <c r="B127" s="339"/>
      <c r="C127" s="339"/>
      <c r="D127" s="77">
        <v>8</v>
      </c>
      <c r="E127" s="78" t="s">
        <v>3643</v>
      </c>
      <c r="F127" s="432"/>
      <c r="G127" s="80"/>
      <c r="H127" s="81" t="s">
        <v>2040</v>
      </c>
    </row>
    <row r="128" spans="1:8" ht="20.149999999999999" customHeight="1">
      <c r="A128" s="416"/>
      <c r="B128" s="339"/>
      <c r="C128" s="339"/>
      <c r="D128" s="77">
        <v>9</v>
      </c>
      <c r="E128" s="78" t="s">
        <v>3644</v>
      </c>
      <c r="F128" s="432"/>
      <c r="G128" s="80"/>
      <c r="H128" s="81" t="s">
        <v>2040</v>
      </c>
    </row>
    <row r="129" spans="1:8" ht="20.149999999999999" customHeight="1">
      <c r="A129" s="416"/>
      <c r="B129" s="339"/>
      <c r="C129" s="339"/>
      <c r="D129" s="77">
        <v>10</v>
      </c>
      <c r="E129" s="78" t="s">
        <v>3645</v>
      </c>
      <c r="F129" s="432"/>
      <c r="G129" s="80"/>
      <c r="H129" s="81" t="s">
        <v>2040</v>
      </c>
    </row>
    <row r="130" spans="1:8" ht="20.149999999999999" customHeight="1">
      <c r="A130" s="416"/>
      <c r="B130" s="339"/>
      <c r="C130" s="339"/>
      <c r="D130" s="77">
        <v>11</v>
      </c>
      <c r="E130" s="78" t="s">
        <v>3646</v>
      </c>
      <c r="F130" s="432"/>
      <c r="G130" s="80"/>
      <c r="H130" s="81" t="s">
        <v>2040</v>
      </c>
    </row>
    <row r="131" spans="1:8" ht="20.149999999999999" customHeight="1">
      <c r="A131" s="416"/>
      <c r="B131" s="339"/>
      <c r="C131" s="339"/>
      <c r="D131" s="77">
        <v>98</v>
      </c>
      <c r="E131" s="78" t="s">
        <v>589</v>
      </c>
      <c r="F131" s="432"/>
      <c r="G131" s="80"/>
      <c r="H131" s="81" t="s">
        <v>2040</v>
      </c>
    </row>
    <row r="132" spans="1:8" ht="20.149999999999999" customHeight="1">
      <c r="A132" s="417"/>
      <c r="B132" s="340"/>
      <c r="C132" s="340"/>
      <c r="D132" s="77">
        <v>99</v>
      </c>
      <c r="E132" s="78" t="s">
        <v>621</v>
      </c>
      <c r="F132" s="433"/>
      <c r="G132" s="80"/>
      <c r="H132" s="81" t="s">
        <v>2040</v>
      </c>
    </row>
    <row r="133" spans="1:8" ht="20.149999999999999" customHeight="1">
      <c r="A133" s="421" t="s">
        <v>3669</v>
      </c>
      <c r="B133" s="424" t="s">
        <v>3670</v>
      </c>
      <c r="C133" s="424" t="s">
        <v>188</v>
      </c>
      <c r="D133" s="142"/>
      <c r="E133" s="143"/>
      <c r="F133" s="418" t="s">
        <v>2446</v>
      </c>
      <c r="G133" s="238">
        <v>3691</v>
      </c>
      <c r="H133" s="239"/>
    </row>
    <row r="134" spans="1:8" ht="20.149999999999999" customHeight="1">
      <c r="A134" s="422"/>
      <c r="B134" s="425"/>
      <c r="C134" s="425"/>
      <c r="D134" s="142">
        <v>9999998</v>
      </c>
      <c r="E134" s="143" t="s">
        <v>589</v>
      </c>
      <c r="F134" s="442"/>
      <c r="G134" s="240"/>
      <c r="H134" s="239" t="s">
        <v>2040</v>
      </c>
    </row>
    <row r="135" spans="1:8" ht="20.149999999999999" customHeight="1">
      <c r="A135" s="423"/>
      <c r="B135" s="426"/>
      <c r="C135" s="426"/>
      <c r="D135" s="142">
        <v>9999999</v>
      </c>
      <c r="E135" s="143" t="s">
        <v>3634</v>
      </c>
      <c r="F135" s="443"/>
      <c r="G135" s="240">
        <v>8</v>
      </c>
      <c r="H135" s="239">
        <f>G135/3691*100</f>
        <v>0.21674342996477919</v>
      </c>
    </row>
    <row r="136" spans="1:8" ht="20.149999999999999" customHeight="1">
      <c r="A136" s="421" t="s">
        <v>3671</v>
      </c>
      <c r="B136" s="424" t="s">
        <v>3672</v>
      </c>
      <c r="C136" s="424" t="s">
        <v>3726</v>
      </c>
      <c r="D136" s="142"/>
      <c r="E136" s="143"/>
      <c r="F136" s="441" t="s">
        <v>285</v>
      </c>
      <c r="G136" s="238">
        <v>8</v>
      </c>
      <c r="H136" s="239"/>
    </row>
    <row r="137" spans="1:8" ht="20.149999999999999" customHeight="1">
      <c r="A137" s="422"/>
      <c r="B137" s="425"/>
      <c r="C137" s="425"/>
      <c r="D137" s="142">
        <v>1</v>
      </c>
      <c r="E137" s="143" t="s">
        <v>3636</v>
      </c>
      <c r="F137" s="419"/>
      <c r="G137" s="240">
        <v>3</v>
      </c>
      <c r="H137" s="239">
        <v>30</v>
      </c>
    </row>
    <row r="138" spans="1:8" ht="20.149999999999999" customHeight="1">
      <c r="A138" s="422"/>
      <c r="B138" s="425"/>
      <c r="C138" s="425"/>
      <c r="D138" s="142">
        <v>2</v>
      </c>
      <c r="E138" s="143" t="s">
        <v>3637</v>
      </c>
      <c r="F138" s="419"/>
      <c r="G138" s="240"/>
      <c r="H138" s="239" t="s">
        <v>2040</v>
      </c>
    </row>
    <row r="139" spans="1:8" ht="20.149999999999999" customHeight="1">
      <c r="A139" s="422"/>
      <c r="B139" s="425"/>
      <c r="C139" s="425"/>
      <c r="D139" s="142">
        <v>3</v>
      </c>
      <c r="E139" s="143" t="s">
        <v>3638</v>
      </c>
      <c r="F139" s="419"/>
      <c r="G139" s="240">
        <v>2</v>
      </c>
      <c r="H139" s="239">
        <v>20</v>
      </c>
    </row>
    <row r="140" spans="1:8" ht="20.149999999999999" customHeight="1">
      <c r="A140" s="422"/>
      <c r="B140" s="425"/>
      <c r="C140" s="425"/>
      <c r="D140" s="142">
        <v>4</v>
      </c>
      <c r="E140" s="143" t="s">
        <v>3639</v>
      </c>
      <c r="F140" s="419"/>
      <c r="G140" s="240">
        <v>1</v>
      </c>
      <c r="H140" s="239">
        <v>10</v>
      </c>
    </row>
    <row r="141" spans="1:8" ht="20.149999999999999" customHeight="1">
      <c r="A141" s="422"/>
      <c r="B141" s="425"/>
      <c r="C141" s="425"/>
      <c r="D141" s="142">
        <v>5</v>
      </c>
      <c r="E141" s="143" t="s">
        <v>3640</v>
      </c>
      <c r="F141" s="419"/>
      <c r="G141" s="240">
        <v>1</v>
      </c>
      <c r="H141" s="239">
        <v>10</v>
      </c>
    </row>
    <row r="142" spans="1:8" ht="20.149999999999999" customHeight="1">
      <c r="A142" s="422"/>
      <c r="B142" s="425"/>
      <c r="C142" s="425"/>
      <c r="D142" s="142">
        <v>6</v>
      </c>
      <c r="E142" s="143" t="s">
        <v>3641</v>
      </c>
      <c r="F142" s="419"/>
      <c r="G142" s="240">
        <v>1</v>
      </c>
      <c r="H142" s="239">
        <v>10</v>
      </c>
    </row>
    <row r="143" spans="1:8" ht="20.149999999999999" customHeight="1">
      <c r="A143" s="422"/>
      <c r="B143" s="425"/>
      <c r="C143" s="425"/>
      <c r="D143" s="142">
        <v>7</v>
      </c>
      <c r="E143" s="143" t="s">
        <v>3642</v>
      </c>
      <c r="F143" s="419"/>
      <c r="G143" s="240"/>
      <c r="H143" s="239" t="s">
        <v>2040</v>
      </c>
    </row>
    <row r="144" spans="1:8" ht="20.149999999999999" customHeight="1">
      <c r="A144" s="422"/>
      <c r="B144" s="425"/>
      <c r="C144" s="425"/>
      <c r="D144" s="142">
        <v>8</v>
      </c>
      <c r="E144" s="143" t="s">
        <v>3643</v>
      </c>
      <c r="F144" s="419"/>
      <c r="G144" s="240"/>
      <c r="H144" s="239" t="s">
        <v>2040</v>
      </c>
    </row>
    <row r="145" spans="1:8" ht="20.149999999999999" customHeight="1">
      <c r="A145" s="422"/>
      <c r="B145" s="425"/>
      <c r="C145" s="425"/>
      <c r="D145" s="142">
        <v>9</v>
      </c>
      <c r="E145" s="143" t="s">
        <v>3644</v>
      </c>
      <c r="F145" s="419"/>
      <c r="G145" s="240"/>
      <c r="H145" s="239" t="s">
        <v>2040</v>
      </c>
    </row>
    <row r="146" spans="1:8" ht="20.149999999999999" customHeight="1">
      <c r="A146" s="422"/>
      <c r="B146" s="425"/>
      <c r="C146" s="425"/>
      <c r="D146" s="142">
        <v>10</v>
      </c>
      <c r="E146" s="143" t="s">
        <v>3645</v>
      </c>
      <c r="F146" s="419"/>
      <c r="G146" s="240"/>
      <c r="H146" s="239" t="s">
        <v>2040</v>
      </c>
    </row>
    <row r="147" spans="1:8" ht="20.149999999999999" customHeight="1">
      <c r="A147" s="422"/>
      <c r="B147" s="425"/>
      <c r="C147" s="425"/>
      <c r="D147" s="142">
        <v>11</v>
      </c>
      <c r="E147" s="143" t="s">
        <v>3646</v>
      </c>
      <c r="F147" s="419"/>
      <c r="G147" s="240"/>
      <c r="H147" s="239" t="s">
        <v>2040</v>
      </c>
    </row>
    <row r="148" spans="1:8" ht="20.149999999999999" customHeight="1">
      <c r="A148" s="422"/>
      <c r="B148" s="425"/>
      <c r="C148" s="425"/>
      <c r="D148" s="142">
        <v>98</v>
      </c>
      <c r="E148" s="143" t="s">
        <v>589</v>
      </c>
      <c r="F148" s="419"/>
      <c r="G148" s="240"/>
      <c r="H148" s="239" t="s">
        <v>2040</v>
      </c>
    </row>
    <row r="149" spans="1:8" ht="20.149999999999999" customHeight="1">
      <c r="A149" s="423"/>
      <c r="B149" s="426"/>
      <c r="C149" s="426"/>
      <c r="D149" s="142">
        <v>99</v>
      </c>
      <c r="E149" s="143" t="s">
        <v>621</v>
      </c>
      <c r="F149" s="420"/>
      <c r="G149" s="240"/>
      <c r="H149" s="239" t="s">
        <v>2040</v>
      </c>
    </row>
    <row r="150" spans="1:8" ht="20.149999999999999" customHeight="1">
      <c r="A150" s="444" t="s">
        <v>3673</v>
      </c>
      <c r="B150" s="445" t="s">
        <v>3674</v>
      </c>
      <c r="C150" s="445" t="s">
        <v>188</v>
      </c>
      <c r="D150" s="243"/>
      <c r="E150" s="244"/>
      <c r="F150" s="448" t="s">
        <v>2446</v>
      </c>
      <c r="G150" s="238">
        <v>3691</v>
      </c>
      <c r="H150" s="242"/>
    </row>
    <row r="151" spans="1:8" ht="20.149999999999999" customHeight="1">
      <c r="A151" s="458"/>
      <c r="B151" s="460"/>
      <c r="C151" s="460"/>
      <c r="D151" s="243">
        <v>9999998</v>
      </c>
      <c r="E151" s="244" t="s">
        <v>589</v>
      </c>
      <c r="F151" s="453"/>
      <c r="G151" s="245"/>
      <c r="H151" s="242" t="s">
        <v>2040</v>
      </c>
    </row>
    <row r="152" spans="1:8" ht="20.149999999999999" customHeight="1">
      <c r="A152" s="459"/>
      <c r="B152" s="461"/>
      <c r="C152" s="461"/>
      <c r="D152" s="243">
        <v>9999999</v>
      </c>
      <c r="E152" s="244" t="s">
        <v>3634</v>
      </c>
      <c r="F152" s="454"/>
      <c r="G152" s="245">
        <v>14</v>
      </c>
      <c r="H152" s="242">
        <v>0.37930100243836362</v>
      </c>
    </row>
    <row r="153" spans="1:8" ht="20.149999999999999" customHeight="1">
      <c r="A153" s="444" t="s">
        <v>3675</v>
      </c>
      <c r="B153" s="445" t="s">
        <v>3676</v>
      </c>
      <c r="C153" s="445" t="s">
        <v>3727</v>
      </c>
      <c r="D153" s="243"/>
      <c r="E153" s="244"/>
      <c r="F153" s="455" t="s">
        <v>285</v>
      </c>
      <c r="G153" s="238">
        <v>14</v>
      </c>
      <c r="H153" s="242"/>
    </row>
    <row r="154" spans="1:8" ht="20.149999999999999" customHeight="1">
      <c r="A154" s="458"/>
      <c r="B154" s="460"/>
      <c r="C154" s="460"/>
      <c r="D154" s="243">
        <v>1</v>
      </c>
      <c r="E154" s="244" t="s">
        <v>3636</v>
      </c>
      <c r="F154" s="456"/>
      <c r="G154" s="245">
        <v>8</v>
      </c>
      <c r="H154" s="242">
        <v>57.142857142857139</v>
      </c>
    </row>
    <row r="155" spans="1:8" ht="20.149999999999999" customHeight="1">
      <c r="A155" s="458"/>
      <c r="B155" s="460"/>
      <c r="C155" s="460"/>
      <c r="D155" s="243">
        <v>2</v>
      </c>
      <c r="E155" s="244" t="s">
        <v>3637</v>
      </c>
      <c r="F155" s="456"/>
      <c r="G155" s="245">
        <v>2</v>
      </c>
      <c r="H155" s="242">
        <v>14.285714285714285</v>
      </c>
    </row>
    <row r="156" spans="1:8" ht="20.149999999999999" customHeight="1">
      <c r="A156" s="458"/>
      <c r="B156" s="460"/>
      <c r="C156" s="460"/>
      <c r="D156" s="243">
        <v>3</v>
      </c>
      <c r="E156" s="244" t="s">
        <v>3638</v>
      </c>
      <c r="F156" s="456"/>
      <c r="G156" s="245">
        <v>1</v>
      </c>
      <c r="H156" s="242">
        <v>7.1428571428571423</v>
      </c>
    </row>
    <row r="157" spans="1:8" ht="20.149999999999999" customHeight="1">
      <c r="A157" s="458"/>
      <c r="B157" s="460"/>
      <c r="C157" s="460"/>
      <c r="D157" s="243">
        <v>4</v>
      </c>
      <c r="E157" s="244" t="s">
        <v>3639</v>
      </c>
      <c r="F157" s="456"/>
      <c r="G157" s="245"/>
      <c r="H157" s="242" t="s">
        <v>2040</v>
      </c>
    </row>
    <row r="158" spans="1:8" ht="20.149999999999999" customHeight="1">
      <c r="A158" s="458"/>
      <c r="B158" s="460"/>
      <c r="C158" s="460"/>
      <c r="D158" s="243">
        <v>5</v>
      </c>
      <c r="E158" s="244" t="s">
        <v>3640</v>
      </c>
      <c r="F158" s="456"/>
      <c r="G158" s="245"/>
      <c r="H158" s="242" t="s">
        <v>2040</v>
      </c>
    </row>
    <row r="159" spans="1:8" ht="20.149999999999999" customHeight="1">
      <c r="A159" s="458"/>
      <c r="B159" s="460"/>
      <c r="C159" s="460"/>
      <c r="D159" s="243">
        <v>6</v>
      </c>
      <c r="E159" s="244" t="s">
        <v>3641</v>
      </c>
      <c r="F159" s="456"/>
      <c r="G159" s="245"/>
      <c r="H159" s="242" t="s">
        <v>2040</v>
      </c>
    </row>
    <row r="160" spans="1:8" ht="20.149999999999999" customHeight="1">
      <c r="A160" s="458"/>
      <c r="B160" s="460"/>
      <c r="C160" s="460"/>
      <c r="D160" s="243">
        <v>7</v>
      </c>
      <c r="E160" s="244" t="s">
        <v>3642</v>
      </c>
      <c r="F160" s="456"/>
      <c r="G160" s="245">
        <v>1</v>
      </c>
      <c r="H160" s="242">
        <v>7.1428571428571423</v>
      </c>
    </row>
    <row r="161" spans="1:16" ht="20.149999999999999" customHeight="1">
      <c r="A161" s="458"/>
      <c r="B161" s="460"/>
      <c r="C161" s="460"/>
      <c r="D161" s="243">
        <v>8</v>
      </c>
      <c r="E161" s="244" t="s">
        <v>3643</v>
      </c>
      <c r="F161" s="456"/>
      <c r="G161" s="245">
        <v>1</v>
      </c>
      <c r="H161" s="242">
        <v>7.1428571428571423</v>
      </c>
    </row>
    <row r="162" spans="1:16" ht="20.149999999999999" customHeight="1">
      <c r="A162" s="458"/>
      <c r="B162" s="460"/>
      <c r="C162" s="460"/>
      <c r="D162" s="243">
        <v>9</v>
      </c>
      <c r="E162" s="244" t="s">
        <v>3644</v>
      </c>
      <c r="F162" s="456"/>
      <c r="G162" s="245"/>
      <c r="H162" s="242" t="s">
        <v>2040</v>
      </c>
    </row>
    <row r="163" spans="1:16" ht="20.149999999999999" customHeight="1">
      <c r="A163" s="458"/>
      <c r="B163" s="460"/>
      <c r="C163" s="460"/>
      <c r="D163" s="243">
        <v>10</v>
      </c>
      <c r="E163" s="244" t="s">
        <v>3645</v>
      </c>
      <c r="F163" s="456"/>
      <c r="G163" s="245"/>
      <c r="H163" s="242" t="s">
        <v>2040</v>
      </c>
    </row>
    <row r="164" spans="1:16" ht="20.149999999999999" customHeight="1">
      <c r="A164" s="458"/>
      <c r="B164" s="460"/>
      <c r="C164" s="460"/>
      <c r="D164" s="243">
        <v>11</v>
      </c>
      <c r="E164" s="244" t="s">
        <v>3646</v>
      </c>
      <c r="F164" s="456"/>
      <c r="G164" s="245"/>
      <c r="H164" s="242" t="s">
        <v>2040</v>
      </c>
    </row>
    <row r="165" spans="1:16" ht="20.149999999999999" customHeight="1">
      <c r="A165" s="458"/>
      <c r="B165" s="460"/>
      <c r="C165" s="460"/>
      <c r="D165" s="243">
        <v>98</v>
      </c>
      <c r="E165" s="244" t="s">
        <v>589</v>
      </c>
      <c r="F165" s="456"/>
      <c r="G165" s="245"/>
      <c r="H165" s="242" t="s">
        <v>2040</v>
      </c>
    </row>
    <row r="166" spans="1:16" ht="20.149999999999999" customHeight="1">
      <c r="A166" s="459"/>
      <c r="B166" s="461"/>
      <c r="C166" s="461"/>
      <c r="D166" s="243">
        <v>99</v>
      </c>
      <c r="E166" s="244" t="s">
        <v>621</v>
      </c>
      <c r="F166" s="457"/>
      <c r="G166" s="245">
        <v>1</v>
      </c>
      <c r="H166" s="242">
        <v>7.1428571428571423</v>
      </c>
    </row>
    <row r="167" spans="1:16" ht="20.149999999999999" customHeight="1">
      <c r="A167" s="444" t="s">
        <v>4413</v>
      </c>
      <c r="B167" s="445" t="s">
        <v>3677</v>
      </c>
      <c r="C167" s="445" t="s">
        <v>188</v>
      </c>
      <c r="D167" s="243"/>
      <c r="E167" s="244"/>
      <c r="F167" s="448" t="s">
        <v>2446</v>
      </c>
      <c r="G167" s="238">
        <v>3691</v>
      </c>
      <c r="H167" s="242"/>
    </row>
    <row r="168" spans="1:16" ht="20.149999999999999" customHeight="1">
      <c r="A168" s="458"/>
      <c r="B168" s="460"/>
      <c r="C168" s="460"/>
      <c r="D168" s="243">
        <v>9999998</v>
      </c>
      <c r="E168" s="244" t="s">
        <v>589</v>
      </c>
      <c r="F168" s="453"/>
      <c r="G168" s="245"/>
      <c r="H168" s="242" t="s">
        <v>2040</v>
      </c>
    </row>
    <row r="169" spans="1:16" ht="20.149999999999999" customHeight="1">
      <c r="A169" s="459"/>
      <c r="B169" s="461"/>
      <c r="C169" s="461"/>
      <c r="D169" s="243">
        <v>9999999</v>
      </c>
      <c r="E169" s="244" t="s">
        <v>3634</v>
      </c>
      <c r="F169" s="454"/>
      <c r="G169" s="245">
        <v>55</v>
      </c>
      <c r="H169" s="242">
        <v>1.4901110810078568</v>
      </c>
    </row>
    <row r="170" spans="1:16" ht="20.149999999999999" customHeight="1">
      <c r="A170" s="444" t="s">
        <v>3678</v>
      </c>
      <c r="B170" s="445" t="s">
        <v>3679</v>
      </c>
      <c r="C170" s="445" t="s">
        <v>3728</v>
      </c>
      <c r="D170" s="243"/>
      <c r="E170" s="244"/>
      <c r="F170" s="455" t="s">
        <v>285</v>
      </c>
      <c r="G170" s="238">
        <v>55</v>
      </c>
      <c r="H170" s="242"/>
      <c r="J170" s="165"/>
      <c r="K170" s="165"/>
      <c r="L170" s="165"/>
      <c r="M170" s="165"/>
      <c r="N170" s="165"/>
      <c r="O170" s="165"/>
      <c r="P170" s="178"/>
    </row>
    <row r="171" spans="1:16" ht="20.149999999999999" customHeight="1">
      <c r="A171" s="458"/>
      <c r="B171" s="460"/>
      <c r="C171" s="460"/>
      <c r="D171" s="243">
        <v>1</v>
      </c>
      <c r="E171" s="244" t="s">
        <v>3636</v>
      </c>
      <c r="F171" s="456"/>
      <c r="G171" s="245">
        <v>49</v>
      </c>
      <c r="H171" s="242">
        <v>80.645161290322577</v>
      </c>
      <c r="J171" s="165"/>
      <c r="K171" s="165"/>
      <c r="L171" s="165"/>
      <c r="M171" s="165"/>
      <c r="N171" s="165"/>
      <c r="O171" s="165"/>
      <c r="P171" s="178"/>
    </row>
    <row r="172" spans="1:16" ht="20.149999999999999" customHeight="1">
      <c r="A172" s="458"/>
      <c r="B172" s="460"/>
      <c r="C172" s="460"/>
      <c r="D172" s="243">
        <v>2</v>
      </c>
      <c r="E172" s="244" t="s">
        <v>3637</v>
      </c>
      <c r="F172" s="456"/>
      <c r="G172" s="245"/>
      <c r="H172" s="242" t="s">
        <v>2040</v>
      </c>
      <c r="J172" s="165"/>
      <c r="K172" s="165"/>
      <c r="L172" s="165"/>
      <c r="M172" s="165"/>
      <c r="N172" s="165"/>
      <c r="O172" s="165"/>
      <c r="P172" s="178"/>
    </row>
    <row r="173" spans="1:16" ht="20.149999999999999" customHeight="1">
      <c r="A173" s="458"/>
      <c r="B173" s="460"/>
      <c r="C173" s="460"/>
      <c r="D173" s="243">
        <v>3</v>
      </c>
      <c r="E173" s="244" t="s">
        <v>3638</v>
      </c>
      <c r="F173" s="456"/>
      <c r="G173" s="245">
        <v>2</v>
      </c>
      <c r="H173" s="242">
        <v>3.225806451612903</v>
      </c>
      <c r="J173" s="165"/>
      <c r="K173" s="165"/>
      <c r="L173" s="165"/>
      <c r="M173" s="165"/>
      <c r="N173" s="165"/>
      <c r="O173" s="165"/>
      <c r="P173" s="178"/>
    </row>
    <row r="174" spans="1:16" ht="20.149999999999999" customHeight="1">
      <c r="A174" s="458"/>
      <c r="B174" s="460"/>
      <c r="C174" s="460"/>
      <c r="D174" s="243">
        <v>4</v>
      </c>
      <c r="E174" s="244" t="s">
        <v>3639</v>
      </c>
      <c r="F174" s="456"/>
      <c r="G174" s="245"/>
      <c r="H174" s="242" t="s">
        <v>2040</v>
      </c>
      <c r="J174" s="165"/>
      <c r="K174" s="165"/>
      <c r="L174" s="165"/>
      <c r="M174" s="165"/>
      <c r="N174" s="165"/>
      <c r="O174" s="165"/>
      <c r="P174" s="178"/>
    </row>
    <row r="175" spans="1:16" ht="20.149999999999999" customHeight="1">
      <c r="A175" s="458"/>
      <c r="B175" s="460"/>
      <c r="C175" s="460"/>
      <c r="D175" s="243">
        <v>5</v>
      </c>
      <c r="E175" s="244" t="s">
        <v>3640</v>
      </c>
      <c r="F175" s="456"/>
      <c r="G175" s="245">
        <v>1</v>
      </c>
      <c r="H175" s="242">
        <v>1.6129032258064515</v>
      </c>
      <c r="J175" s="165"/>
      <c r="K175" s="165"/>
      <c r="L175" s="165"/>
      <c r="M175" s="165"/>
      <c r="N175" s="165"/>
      <c r="O175" s="165"/>
      <c r="P175" s="178"/>
    </row>
    <row r="176" spans="1:16" ht="20.149999999999999" customHeight="1">
      <c r="A176" s="458"/>
      <c r="B176" s="460"/>
      <c r="C176" s="460"/>
      <c r="D176" s="243">
        <v>6</v>
      </c>
      <c r="E176" s="244" t="s">
        <v>3641</v>
      </c>
      <c r="F176" s="456"/>
      <c r="G176" s="245">
        <v>1</v>
      </c>
      <c r="H176" s="242">
        <v>1.6129032258064515</v>
      </c>
      <c r="J176" s="165"/>
      <c r="K176" s="165"/>
      <c r="L176" s="165"/>
      <c r="M176" s="165"/>
      <c r="N176" s="165"/>
      <c r="O176" s="165"/>
      <c r="P176" s="178"/>
    </row>
    <row r="177" spans="1:16" ht="20.149999999999999" customHeight="1">
      <c r="A177" s="458"/>
      <c r="B177" s="460"/>
      <c r="C177" s="460"/>
      <c r="D177" s="243">
        <v>7</v>
      </c>
      <c r="E177" s="244" t="s">
        <v>3642</v>
      </c>
      <c r="F177" s="456"/>
      <c r="G177" s="245"/>
      <c r="H177" s="242" t="s">
        <v>2040</v>
      </c>
      <c r="J177" s="165"/>
      <c r="K177" s="165"/>
      <c r="L177" s="165"/>
      <c r="M177" s="165"/>
      <c r="N177" s="165"/>
      <c r="O177" s="165"/>
      <c r="P177" s="178"/>
    </row>
    <row r="178" spans="1:16" ht="20.149999999999999" customHeight="1">
      <c r="A178" s="458"/>
      <c r="B178" s="460"/>
      <c r="C178" s="460"/>
      <c r="D178" s="243">
        <v>8</v>
      </c>
      <c r="E178" s="244" t="s">
        <v>3643</v>
      </c>
      <c r="F178" s="456"/>
      <c r="G178" s="245">
        <v>2</v>
      </c>
      <c r="H178" s="242">
        <v>3.225806451612903</v>
      </c>
      <c r="J178" s="165"/>
      <c r="K178" s="165"/>
      <c r="L178" s="165"/>
      <c r="M178" s="165"/>
      <c r="N178" s="165"/>
      <c r="O178" s="165"/>
      <c r="P178" s="178"/>
    </row>
    <row r="179" spans="1:16" ht="20.149999999999999" customHeight="1">
      <c r="A179" s="458"/>
      <c r="B179" s="460"/>
      <c r="C179" s="460"/>
      <c r="D179" s="243">
        <v>9</v>
      </c>
      <c r="E179" s="244" t="s">
        <v>3644</v>
      </c>
      <c r="F179" s="456"/>
      <c r="G179" s="245"/>
      <c r="H179" s="242" t="s">
        <v>2040</v>
      </c>
      <c r="J179" s="165"/>
      <c r="K179" s="165"/>
      <c r="L179" s="165"/>
      <c r="M179" s="165"/>
      <c r="N179" s="165"/>
      <c r="O179" s="165"/>
      <c r="P179" s="178"/>
    </row>
    <row r="180" spans="1:16" ht="20.149999999999999" customHeight="1">
      <c r="A180" s="458"/>
      <c r="B180" s="460"/>
      <c r="C180" s="460"/>
      <c r="D180" s="243">
        <v>10</v>
      </c>
      <c r="E180" s="244" t="s">
        <v>3645</v>
      </c>
      <c r="F180" s="456"/>
      <c r="G180" s="245"/>
      <c r="H180" s="239" t="s">
        <v>2040</v>
      </c>
    </row>
    <row r="181" spans="1:16" ht="20.149999999999999" customHeight="1">
      <c r="A181" s="458"/>
      <c r="B181" s="460"/>
      <c r="C181" s="460"/>
      <c r="D181" s="243">
        <v>11</v>
      </c>
      <c r="E181" s="244" t="s">
        <v>3646</v>
      </c>
      <c r="F181" s="456"/>
      <c r="G181" s="245"/>
      <c r="H181" s="239" t="s">
        <v>2040</v>
      </c>
    </row>
    <row r="182" spans="1:16" ht="20.149999999999999" customHeight="1">
      <c r="A182" s="458"/>
      <c r="B182" s="460"/>
      <c r="C182" s="460"/>
      <c r="D182" s="243">
        <v>98</v>
      </c>
      <c r="E182" s="244" t="s">
        <v>589</v>
      </c>
      <c r="F182" s="456"/>
      <c r="G182" s="245"/>
      <c r="H182" s="242" t="s">
        <v>2040</v>
      </c>
    </row>
    <row r="183" spans="1:16" ht="20.149999999999999" customHeight="1">
      <c r="A183" s="459"/>
      <c r="B183" s="461"/>
      <c r="C183" s="461"/>
      <c r="D183" s="243">
        <v>99</v>
      </c>
      <c r="E183" s="244" t="s">
        <v>621</v>
      </c>
      <c r="F183" s="457"/>
      <c r="G183" s="245"/>
      <c r="H183" s="242" t="s">
        <v>2040</v>
      </c>
    </row>
    <row r="184" spans="1:16" ht="20.149999999999999" customHeight="1">
      <c r="A184" s="444" t="s">
        <v>3680</v>
      </c>
      <c r="B184" s="445" t="s">
        <v>3681</v>
      </c>
      <c r="C184" s="445" t="s">
        <v>188</v>
      </c>
      <c r="D184" s="243"/>
      <c r="E184" s="244"/>
      <c r="F184" s="448" t="s">
        <v>2446</v>
      </c>
      <c r="G184" s="238">
        <v>3691</v>
      </c>
      <c r="H184" s="242"/>
    </row>
    <row r="185" spans="1:16" ht="20.149999999999999" customHeight="1">
      <c r="A185" s="458"/>
      <c r="B185" s="460"/>
      <c r="C185" s="460"/>
      <c r="D185" s="243">
        <v>9999998</v>
      </c>
      <c r="E185" s="244" t="s">
        <v>589</v>
      </c>
      <c r="F185" s="453"/>
      <c r="G185" s="245"/>
      <c r="H185" s="242" t="s">
        <v>2040</v>
      </c>
    </row>
    <row r="186" spans="1:16" ht="20.149999999999999" customHeight="1">
      <c r="A186" s="459"/>
      <c r="B186" s="461"/>
      <c r="C186" s="461"/>
      <c r="D186" s="243">
        <v>9999999</v>
      </c>
      <c r="E186" s="244" t="s">
        <v>3634</v>
      </c>
      <c r="F186" s="454"/>
      <c r="G186" s="245">
        <v>107</v>
      </c>
      <c r="H186" s="242">
        <v>2.8989433757789218</v>
      </c>
    </row>
    <row r="187" spans="1:16" ht="20.149999999999999" customHeight="1">
      <c r="A187" s="444" t="s">
        <v>4414</v>
      </c>
      <c r="B187" s="445" t="s">
        <v>3682</v>
      </c>
      <c r="C187" s="445" t="s">
        <v>3729</v>
      </c>
      <c r="D187" s="243"/>
      <c r="E187" s="244"/>
      <c r="F187" s="455" t="s">
        <v>285</v>
      </c>
      <c r="G187" s="238">
        <v>107</v>
      </c>
      <c r="H187" s="242"/>
    </row>
    <row r="188" spans="1:16" ht="20.149999999999999" customHeight="1">
      <c r="A188" s="458"/>
      <c r="B188" s="460"/>
      <c r="C188" s="460"/>
      <c r="D188" s="243">
        <v>1</v>
      </c>
      <c r="E188" s="244" t="s">
        <v>3636</v>
      </c>
      <c r="F188" s="456"/>
      <c r="G188" s="245">
        <v>85</v>
      </c>
      <c r="H188" s="242">
        <v>79.43925233644859</v>
      </c>
    </row>
    <row r="189" spans="1:16" ht="20.149999999999999" customHeight="1">
      <c r="A189" s="458"/>
      <c r="B189" s="460"/>
      <c r="C189" s="460"/>
      <c r="D189" s="243">
        <v>2</v>
      </c>
      <c r="E189" s="244" t="s">
        <v>3637</v>
      </c>
      <c r="F189" s="456"/>
      <c r="G189" s="245">
        <v>5</v>
      </c>
      <c r="H189" s="242">
        <v>4.6728971962616823</v>
      </c>
    </row>
    <row r="190" spans="1:16" ht="20.149999999999999" customHeight="1">
      <c r="A190" s="458"/>
      <c r="B190" s="460"/>
      <c r="C190" s="460"/>
      <c r="D190" s="243">
        <v>3</v>
      </c>
      <c r="E190" s="244" t="s">
        <v>3638</v>
      </c>
      <c r="F190" s="456"/>
      <c r="G190" s="245">
        <v>2</v>
      </c>
      <c r="H190" s="242">
        <v>1.8691588785046727</v>
      </c>
    </row>
    <row r="191" spans="1:16" ht="20.149999999999999" customHeight="1">
      <c r="A191" s="458"/>
      <c r="B191" s="460"/>
      <c r="C191" s="460"/>
      <c r="D191" s="243">
        <v>4</v>
      </c>
      <c r="E191" s="244" t="s">
        <v>3639</v>
      </c>
      <c r="F191" s="456"/>
      <c r="G191" s="245"/>
      <c r="H191" s="242" t="s">
        <v>2040</v>
      </c>
    </row>
    <row r="192" spans="1:16" ht="20.149999999999999" customHeight="1">
      <c r="A192" s="458"/>
      <c r="B192" s="460"/>
      <c r="C192" s="460"/>
      <c r="D192" s="243">
        <v>5</v>
      </c>
      <c r="E192" s="244" t="s">
        <v>3640</v>
      </c>
      <c r="F192" s="456"/>
      <c r="G192" s="245">
        <v>3</v>
      </c>
      <c r="H192" s="242">
        <v>2.8037383177570092</v>
      </c>
    </row>
    <row r="193" spans="1:8" ht="20.149999999999999" customHeight="1">
      <c r="A193" s="458"/>
      <c r="B193" s="460"/>
      <c r="C193" s="460"/>
      <c r="D193" s="243">
        <v>6</v>
      </c>
      <c r="E193" s="244" t="s">
        <v>3641</v>
      </c>
      <c r="F193" s="456"/>
      <c r="G193" s="245">
        <v>5</v>
      </c>
      <c r="H193" s="242">
        <v>4.6728971962616823</v>
      </c>
    </row>
    <row r="194" spans="1:8" ht="20.149999999999999" customHeight="1">
      <c r="A194" s="458"/>
      <c r="B194" s="460"/>
      <c r="C194" s="460"/>
      <c r="D194" s="243">
        <v>7</v>
      </c>
      <c r="E194" s="244" t="s">
        <v>3642</v>
      </c>
      <c r="F194" s="456"/>
      <c r="G194" s="245">
        <v>3</v>
      </c>
      <c r="H194" s="242">
        <v>2.8037383177570092</v>
      </c>
    </row>
    <row r="195" spans="1:8" ht="20.149999999999999" customHeight="1">
      <c r="A195" s="458"/>
      <c r="B195" s="460"/>
      <c r="C195" s="460"/>
      <c r="D195" s="243">
        <v>8</v>
      </c>
      <c r="E195" s="244" t="s">
        <v>3643</v>
      </c>
      <c r="F195" s="456"/>
      <c r="G195" s="245">
        <v>2</v>
      </c>
      <c r="H195" s="242">
        <v>1.8691588785046727</v>
      </c>
    </row>
    <row r="196" spans="1:8" ht="20.149999999999999" customHeight="1">
      <c r="A196" s="458"/>
      <c r="B196" s="460"/>
      <c r="C196" s="460"/>
      <c r="D196" s="243">
        <v>9</v>
      </c>
      <c r="E196" s="244" t="s">
        <v>3644</v>
      </c>
      <c r="F196" s="456"/>
      <c r="G196" s="245"/>
      <c r="H196" s="242" t="s">
        <v>2040</v>
      </c>
    </row>
    <row r="197" spans="1:8" ht="20.149999999999999" customHeight="1">
      <c r="A197" s="458"/>
      <c r="B197" s="460"/>
      <c r="C197" s="460"/>
      <c r="D197" s="243">
        <v>10</v>
      </c>
      <c r="E197" s="244" t="s">
        <v>3645</v>
      </c>
      <c r="F197" s="456"/>
      <c r="G197" s="245"/>
      <c r="H197" s="242" t="s">
        <v>2040</v>
      </c>
    </row>
    <row r="198" spans="1:8" ht="20.149999999999999" customHeight="1">
      <c r="A198" s="458"/>
      <c r="B198" s="460"/>
      <c r="C198" s="460"/>
      <c r="D198" s="243">
        <v>11</v>
      </c>
      <c r="E198" s="244" t="s">
        <v>3646</v>
      </c>
      <c r="F198" s="456"/>
      <c r="G198" s="245"/>
      <c r="H198" s="242" t="s">
        <v>2040</v>
      </c>
    </row>
    <row r="199" spans="1:8" ht="20.149999999999999" customHeight="1">
      <c r="A199" s="458"/>
      <c r="B199" s="460"/>
      <c r="C199" s="460"/>
      <c r="D199" s="243">
        <v>98</v>
      </c>
      <c r="E199" s="244" t="s">
        <v>589</v>
      </c>
      <c r="F199" s="456"/>
      <c r="G199" s="245"/>
      <c r="H199" s="242" t="s">
        <v>2040</v>
      </c>
    </row>
    <row r="200" spans="1:8" ht="20.149999999999999" customHeight="1">
      <c r="A200" s="459"/>
      <c r="B200" s="461"/>
      <c r="C200" s="461"/>
      <c r="D200" s="243">
        <v>99</v>
      </c>
      <c r="E200" s="244" t="s">
        <v>621</v>
      </c>
      <c r="F200" s="457"/>
      <c r="G200" s="245">
        <v>2</v>
      </c>
      <c r="H200" s="242">
        <v>1.8691588785046727</v>
      </c>
    </row>
    <row r="201" spans="1:8" ht="20.149999999999999" customHeight="1">
      <c r="A201" s="444" t="s">
        <v>3683</v>
      </c>
      <c r="B201" s="445" t="s">
        <v>3684</v>
      </c>
      <c r="C201" s="445" t="s">
        <v>188</v>
      </c>
      <c r="D201" s="243"/>
      <c r="E201" s="244"/>
      <c r="F201" s="448" t="s">
        <v>2446</v>
      </c>
      <c r="G201" s="238">
        <v>3691</v>
      </c>
      <c r="H201" s="242"/>
    </row>
    <row r="202" spans="1:8" ht="20.149999999999999" customHeight="1">
      <c r="A202" s="458"/>
      <c r="B202" s="460"/>
      <c r="C202" s="460"/>
      <c r="D202" s="243">
        <v>9999998</v>
      </c>
      <c r="E202" s="244" t="s">
        <v>589</v>
      </c>
      <c r="F202" s="453"/>
      <c r="G202" s="245"/>
      <c r="H202" s="242" t="s">
        <v>2040</v>
      </c>
    </row>
    <row r="203" spans="1:8" ht="20.149999999999999" customHeight="1">
      <c r="A203" s="459"/>
      <c r="B203" s="461"/>
      <c r="C203" s="461"/>
      <c r="D203" s="243">
        <v>9999999</v>
      </c>
      <c r="E203" s="244" t="s">
        <v>3634</v>
      </c>
      <c r="F203" s="454"/>
      <c r="G203" s="245">
        <v>17</v>
      </c>
      <c r="H203" s="242">
        <v>0.46057978867515575</v>
      </c>
    </row>
    <row r="204" spans="1:8" ht="20.149999999999999" customHeight="1">
      <c r="A204" s="444" t="s">
        <v>3685</v>
      </c>
      <c r="B204" s="445" t="s">
        <v>3686</v>
      </c>
      <c r="C204" s="445" t="s">
        <v>3730</v>
      </c>
      <c r="D204" s="243"/>
      <c r="E204" s="244"/>
      <c r="F204" s="455" t="s">
        <v>285</v>
      </c>
      <c r="G204" s="238">
        <v>17</v>
      </c>
      <c r="H204" s="242"/>
    </row>
    <row r="205" spans="1:8" ht="20.149999999999999" customHeight="1">
      <c r="A205" s="458"/>
      <c r="B205" s="460"/>
      <c r="C205" s="460"/>
      <c r="D205" s="243">
        <v>1</v>
      </c>
      <c r="E205" s="244" t="s">
        <v>3636</v>
      </c>
      <c r="F205" s="456"/>
      <c r="G205" s="245">
        <v>14</v>
      </c>
      <c r="H205" s="242">
        <v>82.35294117647058</v>
      </c>
    </row>
    <row r="206" spans="1:8" ht="20.149999999999999" customHeight="1">
      <c r="A206" s="458"/>
      <c r="B206" s="460"/>
      <c r="C206" s="460"/>
      <c r="D206" s="243">
        <v>2</v>
      </c>
      <c r="E206" s="244" t="s">
        <v>3637</v>
      </c>
      <c r="F206" s="456"/>
      <c r="G206" s="245">
        <v>1</v>
      </c>
      <c r="H206" s="242">
        <v>5.8823529411764701</v>
      </c>
    </row>
    <row r="207" spans="1:8" ht="20.149999999999999" customHeight="1">
      <c r="A207" s="458"/>
      <c r="B207" s="460"/>
      <c r="C207" s="460"/>
      <c r="D207" s="243">
        <v>3</v>
      </c>
      <c r="E207" s="244" t="s">
        <v>3638</v>
      </c>
      <c r="F207" s="456"/>
      <c r="G207" s="245"/>
      <c r="H207" s="242" t="s">
        <v>2040</v>
      </c>
    </row>
    <row r="208" spans="1:8" ht="20.149999999999999" customHeight="1">
      <c r="A208" s="458"/>
      <c r="B208" s="460"/>
      <c r="C208" s="460"/>
      <c r="D208" s="243">
        <v>4</v>
      </c>
      <c r="E208" s="244" t="s">
        <v>3639</v>
      </c>
      <c r="F208" s="456"/>
      <c r="G208" s="245">
        <v>1</v>
      </c>
      <c r="H208" s="242">
        <v>5.8823529411764701</v>
      </c>
    </row>
    <row r="209" spans="1:8" ht="20.149999999999999" customHeight="1">
      <c r="A209" s="458"/>
      <c r="B209" s="460"/>
      <c r="C209" s="460"/>
      <c r="D209" s="243">
        <v>5</v>
      </c>
      <c r="E209" s="244" t="s">
        <v>3640</v>
      </c>
      <c r="F209" s="456"/>
      <c r="G209" s="245"/>
      <c r="H209" s="242" t="s">
        <v>2040</v>
      </c>
    </row>
    <row r="210" spans="1:8" ht="20.149999999999999" customHeight="1">
      <c r="A210" s="458"/>
      <c r="B210" s="460"/>
      <c r="C210" s="460"/>
      <c r="D210" s="243">
        <v>6</v>
      </c>
      <c r="E210" s="244" t="s">
        <v>3641</v>
      </c>
      <c r="F210" s="456"/>
      <c r="G210" s="245">
        <v>1</v>
      </c>
      <c r="H210" s="242">
        <v>5.8823529411764701</v>
      </c>
    </row>
    <row r="211" spans="1:8" ht="20.149999999999999" customHeight="1">
      <c r="A211" s="458"/>
      <c r="B211" s="460"/>
      <c r="C211" s="460"/>
      <c r="D211" s="243">
        <v>7</v>
      </c>
      <c r="E211" s="244" t="s">
        <v>3642</v>
      </c>
      <c r="F211" s="456"/>
      <c r="G211" s="245"/>
      <c r="H211" s="242" t="s">
        <v>2040</v>
      </c>
    </row>
    <row r="212" spans="1:8" ht="20.149999999999999" customHeight="1">
      <c r="A212" s="458"/>
      <c r="B212" s="460"/>
      <c r="C212" s="460"/>
      <c r="D212" s="243">
        <v>8</v>
      </c>
      <c r="E212" s="244" t="s">
        <v>3643</v>
      </c>
      <c r="F212" s="456"/>
      <c r="G212" s="245"/>
      <c r="H212" s="242" t="s">
        <v>2040</v>
      </c>
    </row>
    <row r="213" spans="1:8" ht="20.149999999999999" customHeight="1">
      <c r="A213" s="458"/>
      <c r="B213" s="460"/>
      <c r="C213" s="460"/>
      <c r="D213" s="243">
        <v>9</v>
      </c>
      <c r="E213" s="244" t="s">
        <v>3644</v>
      </c>
      <c r="F213" s="456"/>
      <c r="G213" s="245"/>
      <c r="H213" s="242" t="s">
        <v>2040</v>
      </c>
    </row>
    <row r="214" spans="1:8" ht="20.149999999999999" customHeight="1">
      <c r="A214" s="458"/>
      <c r="B214" s="460"/>
      <c r="C214" s="460"/>
      <c r="D214" s="243">
        <v>10</v>
      </c>
      <c r="E214" s="244" t="s">
        <v>3645</v>
      </c>
      <c r="F214" s="456"/>
      <c r="G214" s="245"/>
      <c r="H214" s="242" t="s">
        <v>2040</v>
      </c>
    </row>
    <row r="215" spans="1:8" ht="20.149999999999999" customHeight="1">
      <c r="A215" s="458"/>
      <c r="B215" s="460"/>
      <c r="C215" s="460"/>
      <c r="D215" s="243">
        <v>11</v>
      </c>
      <c r="E215" s="244" t="s">
        <v>3646</v>
      </c>
      <c r="F215" s="456"/>
      <c r="G215" s="245"/>
      <c r="H215" s="242" t="s">
        <v>2040</v>
      </c>
    </row>
    <row r="216" spans="1:8" ht="20.149999999999999" customHeight="1">
      <c r="A216" s="458"/>
      <c r="B216" s="460"/>
      <c r="C216" s="460"/>
      <c r="D216" s="243">
        <v>98</v>
      </c>
      <c r="E216" s="244" t="s">
        <v>589</v>
      </c>
      <c r="F216" s="456"/>
      <c r="G216" s="245"/>
      <c r="H216" s="242" t="s">
        <v>2040</v>
      </c>
    </row>
    <row r="217" spans="1:8" ht="20.149999999999999" customHeight="1">
      <c r="A217" s="459"/>
      <c r="B217" s="461"/>
      <c r="C217" s="461"/>
      <c r="D217" s="243">
        <v>99</v>
      </c>
      <c r="E217" s="244" t="s">
        <v>621</v>
      </c>
      <c r="F217" s="457"/>
      <c r="G217" s="245"/>
      <c r="H217" s="242" t="s">
        <v>2040</v>
      </c>
    </row>
    <row r="218" spans="1:8" ht="20.149999999999999" customHeight="1">
      <c r="A218" s="444" t="s">
        <v>3687</v>
      </c>
      <c r="B218" s="445" t="s">
        <v>3688</v>
      </c>
      <c r="C218" s="445" t="s">
        <v>188</v>
      </c>
      <c r="D218" s="243"/>
      <c r="E218" s="244"/>
      <c r="F218" s="448" t="s">
        <v>2446</v>
      </c>
      <c r="G218" s="238">
        <v>3691</v>
      </c>
      <c r="H218" s="242"/>
    </row>
    <row r="219" spans="1:8" ht="20.149999999999999" customHeight="1">
      <c r="A219" s="458"/>
      <c r="B219" s="460"/>
      <c r="C219" s="460"/>
      <c r="D219" s="243">
        <v>9999998</v>
      </c>
      <c r="E219" s="244" t="s">
        <v>589</v>
      </c>
      <c r="F219" s="453"/>
      <c r="G219" s="245"/>
      <c r="H219" s="242" t="s">
        <v>2040</v>
      </c>
    </row>
    <row r="220" spans="1:8" ht="20.149999999999999" customHeight="1">
      <c r="A220" s="459"/>
      <c r="B220" s="461"/>
      <c r="C220" s="461"/>
      <c r="D220" s="243">
        <v>9999999</v>
      </c>
      <c r="E220" s="244" t="s">
        <v>3634</v>
      </c>
      <c r="F220" s="454"/>
      <c r="G220" s="245">
        <v>24</v>
      </c>
      <c r="H220" s="242">
        <v>0.65023028989433762</v>
      </c>
    </row>
    <row r="221" spans="1:8" ht="20.149999999999999" customHeight="1">
      <c r="A221" s="444" t="s">
        <v>3689</v>
      </c>
      <c r="B221" s="445" t="s">
        <v>3690</v>
      </c>
      <c r="C221" s="445" t="s">
        <v>3731</v>
      </c>
      <c r="D221" s="243"/>
      <c r="E221" s="244"/>
      <c r="F221" s="455" t="s">
        <v>285</v>
      </c>
      <c r="G221" s="238">
        <v>24</v>
      </c>
      <c r="H221" s="242"/>
    </row>
    <row r="222" spans="1:8" ht="20.149999999999999" customHeight="1">
      <c r="A222" s="458"/>
      <c r="B222" s="460"/>
      <c r="C222" s="460"/>
      <c r="D222" s="243">
        <v>1</v>
      </c>
      <c r="E222" s="244" t="s">
        <v>3636</v>
      </c>
      <c r="F222" s="456"/>
      <c r="G222" s="245">
        <v>23</v>
      </c>
      <c r="H222" s="242">
        <v>95.833333333333343</v>
      </c>
    </row>
    <row r="223" spans="1:8" ht="20.149999999999999" customHeight="1">
      <c r="A223" s="458"/>
      <c r="B223" s="460"/>
      <c r="C223" s="460"/>
      <c r="D223" s="243">
        <v>2</v>
      </c>
      <c r="E223" s="244" t="s">
        <v>3637</v>
      </c>
      <c r="F223" s="456"/>
      <c r="G223" s="245"/>
      <c r="H223" s="242" t="s">
        <v>2040</v>
      </c>
    </row>
    <row r="224" spans="1:8" ht="20.149999999999999" customHeight="1">
      <c r="A224" s="458"/>
      <c r="B224" s="460"/>
      <c r="C224" s="460"/>
      <c r="D224" s="243">
        <v>3</v>
      </c>
      <c r="E224" s="244" t="s">
        <v>3638</v>
      </c>
      <c r="F224" s="456"/>
      <c r="G224" s="245"/>
      <c r="H224" s="242" t="s">
        <v>2040</v>
      </c>
    </row>
    <row r="225" spans="1:8" ht="20.149999999999999" customHeight="1">
      <c r="A225" s="458"/>
      <c r="B225" s="460"/>
      <c r="C225" s="460"/>
      <c r="D225" s="243">
        <v>4</v>
      </c>
      <c r="E225" s="244" t="s">
        <v>3639</v>
      </c>
      <c r="F225" s="456"/>
      <c r="G225" s="245"/>
      <c r="H225" s="242" t="s">
        <v>2040</v>
      </c>
    </row>
    <row r="226" spans="1:8" ht="20.149999999999999" customHeight="1">
      <c r="A226" s="458"/>
      <c r="B226" s="460"/>
      <c r="C226" s="460"/>
      <c r="D226" s="243">
        <v>5</v>
      </c>
      <c r="E226" s="244" t="s">
        <v>3640</v>
      </c>
      <c r="F226" s="456"/>
      <c r="G226" s="245"/>
      <c r="H226" s="242" t="s">
        <v>2040</v>
      </c>
    </row>
    <row r="227" spans="1:8" ht="20.149999999999999" customHeight="1">
      <c r="A227" s="458"/>
      <c r="B227" s="460"/>
      <c r="C227" s="460"/>
      <c r="D227" s="243">
        <v>6</v>
      </c>
      <c r="E227" s="244" t="s">
        <v>3641</v>
      </c>
      <c r="F227" s="456"/>
      <c r="G227" s="245"/>
      <c r="H227" s="242" t="s">
        <v>2040</v>
      </c>
    </row>
    <row r="228" spans="1:8" ht="20.149999999999999" customHeight="1">
      <c r="A228" s="458"/>
      <c r="B228" s="460"/>
      <c r="C228" s="460"/>
      <c r="D228" s="243">
        <v>7</v>
      </c>
      <c r="E228" s="244" t="s">
        <v>3642</v>
      </c>
      <c r="F228" s="456"/>
      <c r="G228" s="245">
        <v>1</v>
      </c>
      <c r="H228" s="242">
        <v>4.1666666666666661</v>
      </c>
    </row>
    <row r="229" spans="1:8" ht="20.149999999999999" customHeight="1">
      <c r="A229" s="458"/>
      <c r="B229" s="460"/>
      <c r="C229" s="460"/>
      <c r="D229" s="243">
        <v>8</v>
      </c>
      <c r="E229" s="244" t="s">
        <v>3643</v>
      </c>
      <c r="F229" s="456"/>
      <c r="G229" s="245"/>
      <c r="H229" s="242" t="s">
        <v>2040</v>
      </c>
    </row>
    <row r="230" spans="1:8" ht="20.149999999999999" customHeight="1">
      <c r="A230" s="458"/>
      <c r="B230" s="460"/>
      <c r="C230" s="460"/>
      <c r="D230" s="243">
        <v>9</v>
      </c>
      <c r="E230" s="244" t="s">
        <v>3644</v>
      </c>
      <c r="F230" s="456"/>
      <c r="G230" s="245"/>
      <c r="H230" s="242" t="s">
        <v>2040</v>
      </c>
    </row>
    <row r="231" spans="1:8" ht="20.149999999999999" customHeight="1">
      <c r="A231" s="458"/>
      <c r="B231" s="460"/>
      <c r="C231" s="460"/>
      <c r="D231" s="243">
        <v>10</v>
      </c>
      <c r="E231" s="244" t="s">
        <v>3645</v>
      </c>
      <c r="F231" s="456"/>
      <c r="G231" s="245"/>
      <c r="H231" s="242" t="s">
        <v>2040</v>
      </c>
    </row>
    <row r="232" spans="1:8" ht="20.149999999999999" customHeight="1">
      <c r="A232" s="458"/>
      <c r="B232" s="460"/>
      <c r="C232" s="460"/>
      <c r="D232" s="243">
        <v>11</v>
      </c>
      <c r="E232" s="244" t="s">
        <v>3646</v>
      </c>
      <c r="F232" s="456"/>
      <c r="G232" s="245"/>
      <c r="H232" s="242" t="s">
        <v>2040</v>
      </c>
    </row>
    <row r="233" spans="1:8" ht="20.149999999999999" customHeight="1">
      <c r="A233" s="458"/>
      <c r="B233" s="460"/>
      <c r="C233" s="460"/>
      <c r="D233" s="243">
        <v>98</v>
      </c>
      <c r="E233" s="244" t="s">
        <v>589</v>
      </c>
      <c r="F233" s="456"/>
      <c r="G233" s="245"/>
      <c r="H233" s="242" t="s">
        <v>2040</v>
      </c>
    </row>
    <row r="234" spans="1:8" ht="20.149999999999999" customHeight="1">
      <c r="A234" s="459"/>
      <c r="B234" s="461"/>
      <c r="C234" s="461"/>
      <c r="D234" s="243">
        <v>99</v>
      </c>
      <c r="E234" s="244" t="s">
        <v>621</v>
      </c>
      <c r="F234" s="457"/>
      <c r="G234" s="245"/>
      <c r="H234" s="242" t="s">
        <v>2040</v>
      </c>
    </row>
    <row r="235" spans="1:8" ht="20.149999999999999" customHeight="1">
      <c r="A235" s="444" t="s">
        <v>3691</v>
      </c>
      <c r="B235" s="445" t="s">
        <v>3692</v>
      </c>
      <c r="C235" s="445" t="s">
        <v>188</v>
      </c>
      <c r="D235" s="243"/>
      <c r="E235" s="244"/>
      <c r="F235" s="448" t="s">
        <v>2446</v>
      </c>
      <c r="G235" s="238">
        <v>3691</v>
      </c>
      <c r="H235" s="242"/>
    </row>
    <row r="236" spans="1:8" ht="20.149999999999999" customHeight="1">
      <c r="A236" s="458"/>
      <c r="B236" s="460"/>
      <c r="C236" s="460"/>
      <c r="D236" s="243">
        <v>9999998</v>
      </c>
      <c r="E236" s="244" t="s">
        <v>589</v>
      </c>
      <c r="F236" s="453"/>
      <c r="G236" s="245"/>
      <c r="H236" s="242" t="s">
        <v>2040</v>
      </c>
    </row>
    <row r="237" spans="1:8" ht="20.149999999999999" customHeight="1">
      <c r="A237" s="459"/>
      <c r="B237" s="461"/>
      <c r="C237" s="461"/>
      <c r="D237" s="243">
        <v>9999999</v>
      </c>
      <c r="E237" s="244" t="s">
        <v>3634</v>
      </c>
      <c r="F237" s="454"/>
      <c r="G237" s="245">
        <v>47</v>
      </c>
      <c r="H237" s="242">
        <v>1.2733676510430776</v>
      </c>
    </row>
    <row r="238" spans="1:8" ht="20.149999999999999" customHeight="1">
      <c r="A238" s="444" t="s">
        <v>3693</v>
      </c>
      <c r="B238" s="445" t="s">
        <v>3694</v>
      </c>
      <c r="C238" s="445" t="s">
        <v>3732</v>
      </c>
      <c r="D238" s="243"/>
      <c r="E238" s="244"/>
      <c r="F238" s="455" t="s">
        <v>285</v>
      </c>
      <c r="G238" s="238">
        <v>47</v>
      </c>
      <c r="H238" s="242"/>
    </row>
    <row r="239" spans="1:8" ht="20.149999999999999" customHeight="1">
      <c r="A239" s="458"/>
      <c r="B239" s="460"/>
      <c r="C239" s="460"/>
      <c r="D239" s="243">
        <v>1</v>
      </c>
      <c r="E239" s="244" t="s">
        <v>3636</v>
      </c>
      <c r="F239" s="456"/>
      <c r="G239" s="245">
        <v>44</v>
      </c>
      <c r="H239" s="242">
        <v>93.61702127659575</v>
      </c>
    </row>
    <row r="240" spans="1:8" ht="20.149999999999999" customHeight="1">
      <c r="A240" s="458"/>
      <c r="B240" s="460"/>
      <c r="C240" s="460"/>
      <c r="D240" s="243">
        <v>2</v>
      </c>
      <c r="E240" s="244" t="s">
        <v>3637</v>
      </c>
      <c r="F240" s="456"/>
      <c r="G240" s="245"/>
      <c r="H240" s="242" t="s">
        <v>2040</v>
      </c>
    </row>
    <row r="241" spans="1:8" ht="20.149999999999999" customHeight="1">
      <c r="A241" s="458"/>
      <c r="B241" s="460"/>
      <c r="C241" s="460"/>
      <c r="D241" s="243">
        <v>3</v>
      </c>
      <c r="E241" s="244" t="s">
        <v>3638</v>
      </c>
      <c r="F241" s="456"/>
      <c r="G241" s="245">
        <v>1</v>
      </c>
      <c r="H241" s="242">
        <v>2.1276595744680851</v>
      </c>
    </row>
    <row r="242" spans="1:8" ht="20.149999999999999" customHeight="1">
      <c r="A242" s="458"/>
      <c r="B242" s="460"/>
      <c r="C242" s="460"/>
      <c r="D242" s="243">
        <v>4</v>
      </c>
      <c r="E242" s="244" t="s">
        <v>3639</v>
      </c>
      <c r="F242" s="456"/>
      <c r="G242" s="245">
        <v>1</v>
      </c>
      <c r="H242" s="242">
        <v>2.1276595744680851</v>
      </c>
    </row>
    <row r="243" spans="1:8" ht="20.149999999999999" customHeight="1">
      <c r="A243" s="458"/>
      <c r="B243" s="460"/>
      <c r="C243" s="460"/>
      <c r="D243" s="243">
        <v>5</v>
      </c>
      <c r="E243" s="244" t="s">
        <v>3640</v>
      </c>
      <c r="F243" s="456"/>
      <c r="G243" s="245"/>
      <c r="H243" s="242" t="s">
        <v>2040</v>
      </c>
    </row>
    <row r="244" spans="1:8" ht="20.149999999999999" customHeight="1">
      <c r="A244" s="458"/>
      <c r="B244" s="460"/>
      <c r="C244" s="460"/>
      <c r="D244" s="243">
        <v>6</v>
      </c>
      <c r="E244" s="244" t="s">
        <v>3641</v>
      </c>
      <c r="F244" s="456"/>
      <c r="G244" s="245">
        <v>1</v>
      </c>
      <c r="H244" s="242">
        <v>2.1276595744680851</v>
      </c>
    </row>
    <row r="245" spans="1:8" ht="20.149999999999999" customHeight="1">
      <c r="A245" s="458"/>
      <c r="B245" s="460"/>
      <c r="C245" s="460"/>
      <c r="D245" s="243">
        <v>7</v>
      </c>
      <c r="E245" s="244" t="s">
        <v>3642</v>
      </c>
      <c r="F245" s="456"/>
      <c r="G245" s="245"/>
      <c r="H245" s="242" t="s">
        <v>2040</v>
      </c>
    </row>
    <row r="246" spans="1:8" ht="20.149999999999999" customHeight="1">
      <c r="A246" s="458"/>
      <c r="B246" s="460"/>
      <c r="C246" s="460"/>
      <c r="D246" s="243">
        <v>8</v>
      </c>
      <c r="E246" s="244" t="s">
        <v>3643</v>
      </c>
      <c r="F246" s="456"/>
      <c r="G246" s="245"/>
      <c r="H246" s="242" t="s">
        <v>2040</v>
      </c>
    </row>
    <row r="247" spans="1:8" ht="20.149999999999999" customHeight="1">
      <c r="A247" s="458"/>
      <c r="B247" s="460"/>
      <c r="C247" s="460"/>
      <c r="D247" s="243">
        <v>9</v>
      </c>
      <c r="E247" s="244" t="s">
        <v>3644</v>
      </c>
      <c r="F247" s="456"/>
      <c r="G247" s="245"/>
      <c r="H247" s="242" t="s">
        <v>2040</v>
      </c>
    </row>
    <row r="248" spans="1:8" ht="20.149999999999999" customHeight="1">
      <c r="A248" s="458"/>
      <c r="B248" s="460"/>
      <c r="C248" s="460"/>
      <c r="D248" s="243">
        <v>10</v>
      </c>
      <c r="E248" s="244" t="s">
        <v>3645</v>
      </c>
      <c r="F248" s="456"/>
      <c r="G248" s="245"/>
      <c r="H248" s="242" t="s">
        <v>2040</v>
      </c>
    </row>
    <row r="249" spans="1:8" ht="20.149999999999999" customHeight="1">
      <c r="A249" s="458"/>
      <c r="B249" s="460"/>
      <c r="C249" s="460"/>
      <c r="D249" s="243">
        <v>11</v>
      </c>
      <c r="E249" s="244" t="s">
        <v>3646</v>
      </c>
      <c r="F249" s="456"/>
      <c r="G249" s="245"/>
      <c r="H249" s="242" t="s">
        <v>2040</v>
      </c>
    </row>
    <row r="250" spans="1:8" ht="20.149999999999999" customHeight="1">
      <c r="A250" s="458"/>
      <c r="B250" s="460"/>
      <c r="C250" s="460"/>
      <c r="D250" s="243">
        <v>98</v>
      </c>
      <c r="E250" s="244" t="s">
        <v>589</v>
      </c>
      <c r="F250" s="456"/>
      <c r="G250" s="245"/>
      <c r="H250" s="242" t="s">
        <v>2040</v>
      </c>
    </row>
    <row r="251" spans="1:8" ht="20.149999999999999" customHeight="1">
      <c r="A251" s="459"/>
      <c r="B251" s="461"/>
      <c r="C251" s="461"/>
      <c r="D251" s="243">
        <v>99</v>
      </c>
      <c r="E251" s="244" t="s">
        <v>621</v>
      </c>
      <c r="F251" s="457"/>
      <c r="G251" s="245"/>
      <c r="H251" s="242" t="s">
        <v>2040</v>
      </c>
    </row>
    <row r="252" spans="1:8" ht="20.149999999999999" customHeight="1">
      <c r="A252" s="444" t="s">
        <v>3695</v>
      </c>
      <c r="B252" s="445" t="s">
        <v>3696</v>
      </c>
      <c r="C252" s="445" t="s">
        <v>188</v>
      </c>
      <c r="D252" s="243"/>
      <c r="E252" s="244"/>
      <c r="F252" s="448" t="s">
        <v>2446</v>
      </c>
      <c r="G252" s="238">
        <v>3691</v>
      </c>
      <c r="H252" s="242"/>
    </row>
    <row r="253" spans="1:8" ht="20.149999999999999" customHeight="1">
      <c r="A253" s="458"/>
      <c r="B253" s="460"/>
      <c r="C253" s="460"/>
      <c r="D253" s="243">
        <v>9999998</v>
      </c>
      <c r="E253" s="244" t="s">
        <v>589</v>
      </c>
      <c r="F253" s="453"/>
      <c r="G253" s="245"/>
      <c r="H253" s="242" t="s">
        <v>2040</v>
      </c>
    </row>
    <row r="254" spans="1:8" ht="20.149999999999999" customHeight="1">
      <c r="A254" s="459"/>
      <c r="B254" s="461"/>
      <c r="C254" s="461"/>
      <c r="D254" s="243">
        <v>9999999</v>
      </c>
      <c r="E254" s="244" t="s">
        <v>3634</v>
      </c>
      <c r="F254" s="454"/>
      <c r="G254" s="245">
        <v>74</v>
      </c>
      <c r="H254" s="242">
        <v>2.0048767271742074</v>
      </c>
    </row>
    <row r="255" spans="1:8" ht="20.149999999999999" customHeight="1">
      <c r="A255" s="444" t="s">
        <v>3697</v>
      </c>
      <c r="B255" s="445" t="s">
        <v>3698</v>
      </c>
      <c r="C255" s="445" t="s">
        <v>3733</v>
      </c>
      <c r="D255" s="243"/>
      <c r="E255" s="244"/>
      <c r="F255" s="455" t="s">
        <v>285</v>
      </c>
      <c r="G255" s="238">
        <v>74</v>
      </c>
      <c r="H255" s="242"/>
    </row>
    <row r="256" spans="1:8" ht="20.149999999999999" customHeight="1">
      <c r="A256" s="458"/>
      <c r="B256" s="460"/>
      <c r="C256" s="460"/>
      <c r="D256" s="243">
        <v>1</v>
      </c>
      <c r="E256" s="244" t="s">
        <v>3636</v>
      </c>
      <c r="F256" s="456"/>
      <c r="G256" s="245">
        <v>66</v>
      </c>
      <c r="H256" s="242">
        <v>89.189189189189193</v>
      </c>
    </row>
    <row r="257" spans="1:8" ht="20.149999999999999" customHeight="1">
      <c r="A257" s="458"/>
      <c r="B257" s="460"/>
      <c r="C257" s="460"/>
      <c r="D257" s="243">
        <v>2</v>
      </c>
      <c r="E257" s="244" t="s">
        <v>3637</v>
      </c>
      <c r="F257" s="456"/>
      <c r="G257" s="245">
        <v>1</v>
      </c>
      <c r="H257" s="242">
        <v>1.3513513513513513</v>
      </c>
    </row>
    <row r="258" spans="1:8" ht="20.149999999999999" customHeight="1">
      <c r="A258" s="458"/>
      <c r="B258" s="460"/>
      <c r="C258" s="460"/>
      <c r="D258" s="243">
        <v>3</v>
      </c>
      <c r="E258" s="244" t="s">
        <v>3638</v>
      </c>
      <c r="F258" s="456"/>
      <c r="G258" s="245">
        <v>2</v>
      </c>
      <c r="H258" s="242">
        <v>2.7027027027027026</v>
      </c>
    </row>
    <row r="259" spans="1:8" ht="20.149999999999999" customHeight="1">
      <c r="A259" s="458"/>
      <c r="B259" s="460"/>
      <c r="C259" s="460"/>
      <c r="D259" s="243">
        <v>4</v>
      </c>
      <c r="E259" s="244" t="s">
        <v>3639</v>
      </c>
      <c r="F259" s="456"/>
      <c r="G259" s="245">
        <v>1</v>
      </c>
      <c r="H259" s="242">
        <v>1.3513513513513513</v>
      </c>
    </row>
    <row r="260" spans="1:8" ht="20.149999999999999" customHeight="1">
      <c r="A260" s="458"/>
      <c r="B260" s="460"/>
      <c r="C260" s="460"/>
      <c r="D260" s="243">
        <v>5</v>
      </c>
      <c r="E260" s="244" t="s">
        <v>3640</v>
      </c>
      <c r="F260" s="456"/>
      <c r="G260" s="245">
        <v>3</v>
      </c>
      <c r="H260" s="242">
        <v>4.0540540540540544</v>
      </c>
    </row>
    <row r="261" spans="1:8" ht="20.149999999999999" customHeight="1">
      <c r="A261" s="458"/>
      <c r="B261" s="460"/>
      <c r="C261" s="460"/>
      <c r="D261" s="243">
        <v>6</v>
      </c>
      <c r="E261" s="244" t="s">
        <v>3641</v>
      </c>
      <c r="F261" s="456"/>
      <c r="G261" s="245"/>
      <c r="H261" s="242" t="s">
        <v>2040</v>
      </c>
    </row>
    <row r="262" spans="1:8" ht="20.149999999999999" customHeight="1">
      <c r="A262" s="458"/>
      <c r="B262" s="460"/>
      <c r="C262" s="460"/>
      <c r="D262" s="243">
        <v>7</v>
      </c>
      <c r="E262" s="244" t="s">
        <v>3642</v>
      </c>
      <c r="F262" s="456"/>
      <c r="G262" s="245"/>
      <c r="H262" s="242" t="s">
        <v>2040</v>
      </c>
    </row>
    <row r="263" spans="1:8" ht="20.149999999999999" customHeight="1">
      <c r="A263" s="458"/>
      <c r="B263" s="460"/>
      <c r="C263" s="460"/>
      <c r="D263" s="243">
        <v>8</v>
      </c>
      <c r="E263" s="244" t="s">
        <v>3643</v>
      </c>
      <c r="F263" s="456"/>
      <c r="G263" s="245"/>
      <c r="H263" s="242" t="s">
        <v>2040</v>
      </c>
    </row>
    <row r="264" spans="1:8" ht="20.149999999999999" customHeight="1">
      <c r="A264" s="458"/>
      <c r="B264" s="460"/>
      <c r="C264" s="460"/>
      <c r="D264" s="243">
        <v>9</v>
      </c>
      <c r="E264" s="244" t="s">
        <v>3644</v>
      </c>
      <c r="F264" s="456"/>
      <c r="G264" s="245"/>
      <c r="H264" s="242" t="s">
        <v>2040</v>
      </c>
    </row>
    <row r="265" spans="1:8" ht="20.149999999999999" customHeight="1">
      <c r="A265" s="458"/>
      <c r="B265" s="460"/>
      <c r="C265" s="460"/>
      <c r="D265" s="243">
        <v>10</v>
      </c>
      <c r="E265" s="244" t="s">
        <v>3645</v>
      </c>
      <c r="F265" s="456"/>
      <c r="G265" s="245">
        <v>1</v>
      </c>
      <c r="H265" s="242">
        <v>1.3513513513513513</v>
      </c>
    </row>
    <row r="266" spans="1:8" ht="20.149999999999999" customHeight="1">
      <c r="A266" s="458"/>
      <c r="B266" s="460"/>
      <c r="C266" s="460"/>
      <c r="D266" s="243">
        <v>11</v>
      </c>
      <c r="E266" s="244" t="s">
        <v>3646</v>
      </c>
      <c r="F266" s="456"/>
      <c r="G266" s="245"/>
      <c r="H266" s="242" t="s">
        <v>2040</v>
      </c>
    </row>
    <row r="267" spans="1:8" ht="20.149999999999999" customHeight="1">
      <c r="A267" s="458"/>
      <c r="B267" s="460"/>
      <c r="C267" s="460"/>
      <c r="D267" s="243">
        <v>98</v>
      </c>
      <c r="E267" s="244" t="s">
        <v>589</v>
      </c>
      <c r="F267" s="456"/>
      <c r="G267" s="245"/>
      <c r="H267" s="242" t="s">
        <v>2040</v>
      </c>
    </row>
    <row r="268" spans="1:8" ht="20.149999999999999" customHeight="1">
      <c r="A268" s="459"/>
      <c r="B268" s="461"/>
      <c r="C268" s="461"/>
      <c r="D268" s="243">
        <v>99</v>
      </c>
      <c r="E268" s="244" t="s">
        <v>621</v>
      </c>
      <c r="F268" s="457"/>
      <c r="G268" s="245"/>
      <c r="H268" s="242" t="s">
        <v>2040</v>
      </c>
    </row>
    <row r="269" spans="1:8" ht="20.149999999999999" customHeight="1">
      <c r="A269" s="444" t="s">
        <v>3699</v>
      </c>
      <c r="B269" s="445" t="s">
        <v>3700</v>
      </c>
      <c r="C269" s="445" t="s">
        <v>188</v>
      </c>
      <c r="D269" s="243"/>
      <c r="E269" s="244"/>
      <c r="F269" s="448" t="s">
        <v>2446</v>
      </c>
      <c r="G269" s="238">
        <v>3691</v>
      </c>
      <c r="H269" s="242"/>
    </row>
    <row r="270" spans="1:8" ht="20.149999999999999" customHeight="1">
      <c r="A270" s="458"/>
      <c r="B270" s="460"/>
      <c r="C270" s="460"/>
      <c r="D270" s="243">
        <v>9999998</v>
      </c>
      <c r="E270" s="244" t="s">
        <v>589</v>
      </c>
      <c r="F270" s="453"/>
      <c r="G270" s="245"/>
      <c r="H270" s="242" t="s">
        <v>2040</v>
      </c>
    </row>
    <row r="271" spans="1:8" ht="20.149999999999999" customHeight="1">
      <c r="A271" s="459"/>
      <c r="B271" s="461"/>
      <c r="C271" s="461"/>
      <c r="D271" s="243">
        <v>9999999</v>
      </c>
      <c r="E271" s="244" t="s">
        <v>3634</v>
      </c>
      <c r="F271" s="454"/>
      <c r="G271" s="245">
        <v>13</v>
      </c>
      <c r="H271" s="242">
        <v>0.35220807369276619</v>
      </c>
    </row>
    <row r="272" spans="1:8" ht="20.149999999999999" customHeight="1">
      <c r="A272" s="444" t="s">
        <v>3701</v>
      </c>
      <c r="B272" s="445" t="s">
        <v>3702</v>
      </c>
      <c r="C272" s="445" t="s">
        <v>3734</v>
      </c>
      <c r="D272" s="243"/>
      <c r="E272" s="244"/>
      <c r="F272" s="455" t="s">
        <v>285</v>
      </c>
      <c r="G272" s="238">
        <v>13</v>
      </c>
      <c r="H272" s="242"/>
    </row>
    <row r="273" spans="1:8" ht="20.149999999999999" customHeight="1">
      <c r="A273" s="458"/>
      <c r="B273" s="460"/>
      <c r="C273" s="460"/>
      <c r="D273" s="243">
        <v>1</v>
      </c>
      <c r="E273" s="244" t="s">
        <v>3636</v>
      </c>
      <c r="F273" s="456"/>
      <c r="G273" s="245">
        <v>10</v>
      </c>
      <c r="H273" s="242">
        <v>76.923076923076934</v>
      </c>
    </row>
    <row r="274" spans="1:8" ht="20.149999999999999" customHeight="1">
      <c r="A274" s="458"/>
      <c r="B274" s="460"/>
      <c r="C274" s="460"/>
      <c r="D274" s="243">
        <v>2</v>
      </c>
      <c r="E274" s="244" t="s">
        <v>3637</v>
      </c>
      <c r="F274" s="456"/>
      <c r="G274" s="245">
        <v>1</v>
      </c>
      <c r="H274" s="242">
        <v>7.6923076923076925</v>
      </c>
    </row>
    <row r="275" spans="1:8" ht="20.149999999999999" customHeight="1">
      <c r="A275" s="458"/>
      <c r="B275" s="460"/>
      <c r="C275" s="460"/>
      <c r="D275" s="243">
        <v>3</v>
      </c>
      <c r="E275" s="244" t="s">
        <v>3638</v>
      </c>
      <c r="F275" s="456"/>
      <c r="G275" s="245">
        <v>1</v>
      </c>
      <c r="H275" s="242">
        <v>7.6923076923076925</v>
      </c>
    </row>
    <row r="276" spans="1:8" ht="20.149999999999999" customHeight="1">
      <c r="A276" s="458"/>
      <c r="B276" s="460"/>
      <c r="C276" s="460"/>
      <c r="D276" s="243">
        <v>4</v>
      </c>
      <c r="E276" s="244" t="s">
        <v>3639</v>
      </c>
      <c r="F276" s="456"/>
      <c r="G276" s="245"/>
      <c r="H276" s="242" t="s">
        <v>2040</v>
      </c>
    </row>
    <row r="277" spans="1:8" ht="20.149999999999999" customHeight="1">
      <c r="A277" s="458"/>
      <c r="B277" s="460"/>
      <c r="C277" s="460"/>
      <c r="D277" s="243">
        <v>5</v>
      </c>
      <c r="E277" s="244" t="s">
        <v>3640</v>
      </c>
      <c r="F277" s="456"/>
      <c r="G277" s="245">
        <v>1</v>
      </c>
      <c r="H277" s="242">
        <v>7.6923076923076925</v>
      </c>
    </row>
    <row r="278" spans="1:8" ht="20.149999999999999" customHeight="1">
      <c r="A278" s="458"/>
      <c r="B278" s="460"/>
      <c r="C278" s="460"/>
      <c r="D278" s="243">
        <v>6</v>
      </c>
      <c r="E278" s="244" t="s">
        <v>3641</v>
      </c>
      <c r="F278" s="456"/>
      <c r="G278" s="245"/>
      <c r="H278" s="242" t="s">
        <v>2040</v>
      </c>
    </row>
    <row r="279" spans="1:8" ht="20.149999999999999" customHeight="1">
      <c r="A279" s="458"/>
      <c r="B279" s="460"/>
      <c r="C279" s="460"/>
      <c r="D279" s="243">
        <v>7</v>
      </c>
      <c r="E279" s="244" t="s">
        <v>3642</v>
      </c>
      <c r="F279" s="456"/>
      <c r="G279" s="245"/>
      <c r="H279" s="242" t="s">
        <v>2040</v>
      </c>
    </row>
    <row r="280" spans="1:8" ht="20.149999999999999" customHeight="1">
      <c r="A280" s="458"/>
      <c r="B280" s="460"/>
      <c r="C280" s="460"/>
      <c r="D280" s="243">
        <v>8</v>
      </c>
      <c r="E280" s="244" t="s">
        <v>3643</v>
      </c>
      <c r="F280" s="456"/>
      <c r="G280" s="245"/>
      <c r="H280" s="242" t="s">
        <v>2040</v>
      </c>
    </row>
    <row r="281" spans="1:8" ht="20.149999999999999" customHeight="1">
      <c r="A281" s="458"/>
      <c r="B281" s="460"/>
      <c r="C281" s="460"/>
      <c r="D281" s="243">
        <v>9</v>
      </c>
      <c r="E281" s="244" t="s">
        <v>3644</v>
      </c>
      <c r="F281" s="456"/>
      <c r="G281" s="245"/>
      <c r="H281" s="242" t="s">
        <v>2040</v>
      </c>
    </row>
    <row r="282" spans="1:8" ht="20.149999999999999" customHeight="1">
      <c r="A282" s="458"/>
      <c r="B282" s="460"/>
      <c r="C282" s="460"/>
      <c r="D282" s="243">
        <v>10</v>
      </c>
      <c r="E282" s="244" t="s">
        <v>3645</v>
      </c>
      <c r="F282" s="456"/>
      <c r="G282" s="245"/>
      <c r="H282" s="242" t="s">
        <v>2040</v>
      </c>
    </row>
    <row r="283" spans="1:8" ht="20.149999999999999" customHeight="1">
      <c r="A283" s="458"/>
      <c r="B283" s="460"/>
      <c r="C283" s="460"/>
      <c r="D283" s="243">
        <v>11</v>
      </c>
      <c r="E283" s="244" t="s">
        <v>3646</v>
      </c>
      <c r="F283" s="456"/>
      <c r="G283" s="245"/>
      <c r="H283" s="242" t="s">
        <v>2040</v>
      </c>
    </row>
    <row r="284" spans="1:8" ht="20.149999999999999" customHeight="1">
      <c r="A284" s="458"/>
      <c r="B284" s="460"/>
      <c r="C284" s="460"/>
      <c r="D284" s="243">
        <v>98</v>
      </c>
      <c r="E284" s="244" t="s">
        <v>589</v>
      </c>
      <c r="F284" s="456"/>
      <c r="G284" s="245"/>
      <c r="H284" s="242" t="s">
        <v>2040</v>
      </c>
    </row>
    <row r="285" spans="1:8" ht="20.149999999999999" customHeight="1">
      <c r="A285" s="459"/>
      <c r="B285" s="461"/>
      <c r="C285" s="461"/>
      <c r="D285" s="243">
        <v>99</v>
      </c>
      <c r="E285" s="244" t="s">
        <v>621</v>
      </c>
      <c r="F285" s="457"/>
      <c r="G285" s="245"/>
      <c r="H285" s="242" t="s">
        <v>2040</v>
      </c>
    </row>
    <row r="286" spans="1:8" ht="20.149999999999999" customHeight="1">
      <c r="A286" s="444" t="s">
        <v>3703</v>
      </c>
      <c r="B286" s="445" t="s">
        <v>3704</v>
      </c>
      <c r="C286" s="445" t="s">
        <v>188</v>
      </c>
      <c r="D286" s="243"/>
      <c r="E286" s="244"/>
      <c r="F286" s="448" t="s">
        <v>2446</v>
      </c>
      <c r="G286" s="238">
        <v>3691</v>
      </c>
      <c r="H286" s="242"/>
    </row>
    <row r="287" spans="1:8" ht="20.149999999999999" customHeight="1">
      <c r="A287" s="458"/>
      <c r="B287" s="460"/>
      <c r="C287" s="460"/>
      <c r="D287" s="243">
        <v>9999998</v>
      </c>
      <c r="E287" s="244" t="s">
        <v>589</v>
      </c>
      <c r="F287" s="453"/>
      <c r="G287" s="245"/>
      <c r="H287" s="242" t="s">
        <v>2040</v>
      </c>
    </row>
    <row r="288" spans="1:8" ht="20.149999999999999" customHeight="1">
      <c r="A288" s="459"/>
      <c r="B288" s="461"/>
      <c r="C288" s="461"/>
      <c r="D288" s="243">
        <v>9999999</v>
      </c>
      <c r="E288" s="244" t="s">
        <v>3634</v>
      </c>
      <c r="F288" s="454"/>
      <c r="G288" s="245">
        <v>24</v>
      </c>
      <c r="H288" s="242">
        <v>0.65023028989433762</v>
      </c>
    </row>
    <row r="289" spans="1:8" ht="20.149999999999999" customHeight="1">
      <c r="A289" s="444" t="s">
        <v>3705</v>
      </c>
      <c r="B289" s="445" t="s">
        <v>3706</v>
      </c>
      <c r="C289" s="445" t="s">
        <v>3735</v>
      </c>
      <c r="D289" s="243"/>
      <c r="E289" s="244"/>
      <c r="F289" s="455" t="s">
        <v>285</v>
      </c>
      <c r="G289" s="238">
        <v>24</v>
      </c>
      <c r="H289" s="242"/>
    </row>
    <row r="290" spans="1:8" ht="20.149999999999999" customHeight="1">
      <c r="A290" s="458"/>
      <c r="B290" s="460"/>
      <c r="C290" s="460"/>
      <c r="D290" s="243">
        <v>1</v>
      </c>
      <c r="E290" s="244" t="s">
        <v>3636</v>
      </c>
      <c r="F290" s="456"/>
      <c r="G290" s="245">
        <v>23</v>
      </c>
      <c r="H290" s="242">
        <v>95.833333333333343</v>
      </c>
    </row>
    <row r="291" spans="1:8" ht="20.149999999999999" customHeight="1">
      <c r="A291" s="458"/>
      <c r="B291" s="460"/>
      <c r="C291" s="460"/>
      <c r="D291" s="243">
        <v>2</v>
      </c>
      <c r="E291" s="244" t="s">
        <v>3637</v>
      </c>
      <c r="F291" s="456"/>
      <c r="G291" s="245">
        <v>1</v>
      </c>
      <c r="H291" s="242">
        <v>4.1666666666666661</v>
      </c>
    </row>
    <row r="292" spans="1:8" ht="20.149999999999999" customHeight="1">
      <c r="A292" s="458"/>
      <c r="B292" s="460"/>
      <c r="C292" s="460"/>
      <c r="D292" s="243">
        <v>3</v>
      </c>
      <c r="E292" s="244" t="s">
        <v>3638</v>
      </c>
      <c r="F292" s="456"/>
      <c r="G292" s="245"/>
      <c r="H292" s="242" t="s">
        <v>2040</v>
      </c>
    </row>
    <row r="293" spans="1:8" ht="20.149999999999999" customHeight="1">
      <c r="A293" s="458"/>
      <c r="B293" s="460"/>
      <c r="C293" s="460"/>
      <c r="D293" s="243">
        <v>4</v>
      </c>
      <c r="E293" s="244" t="s">
        <v>3639</v>
      </c>
      <c r="F293" s="456"/>
      <c r="G293" s="245"/>
      <c r="H293" s="242" t="s">
        <v>2040</v>
      </c>
    </row>
    <row r="294" spans="1:8" ht="20.149999999999999" customHeight="1">
      <c r="A294" s="458"/>
      <c r="B294" s="460"/>
      <c r="C294" s="460"/>
      <c r="D294" s="243">
        <v>5</v>
      </c>
      <c r="E294" s="244" t="s">
        <v>3640</v>
      </c>
      <c r="F294" s="456"/>
      <c r="G294" s="245"/>
      <c r="H294" s="242" t="s">
        <v>2040</v>
      </c>
    </row>
    <row r="295" spans="1:8" ht="20.149999999999999" customHeight="1">
      <c r="A295" s="458"/>
      <c r="B295" s="460"/>
      <c r="C295" s="460"/>
      <c r="D295" s="243">
        <v>6</v>
      </c>
      <c r="E295" s="244" t="s">
        <v>3641</v>
      </c>
      <c r="F295" s="456"/>
      <c r="G295" s="245"/>
      <c r="H295" s="242" t="s">
        <v>2040</v>
      </c>
    </row>
    <row r="296" spans="1:8" ht="20.149999999999999" customHeight="1">
      <c r="A296" s="458"/>
      <c r="B296" s="460"/>
      <c r="C296" s="460"/>
      <c r="D296" s="243">
        <v>7</v>
      </c>
      <c r="E296" s="244" t="s">
        <v>3642</v>
      </c>
      <c r="F296" s="456"/>
      <c r="G296" s="245"/>
      <c r="H296" s="242" t="s">
        <v>2040</v>
      </c>
    </row>
    <row r="297" spans="1:8" ht="20.149999999999999" customHeight="1">
      <c r="A297" s="458"/>
      <c r="B297" s="460"/>
      <c r="C297" s="460"/>
      <c r="D297" s="243">
        <v>8</v>
      </c>
      <c r="E297" s="244" t="s">
        <v>3643</v>
      </c>
      <c r="F297" s="456"/>
      <c r="G297" s="245"/>
      <c r="H297" s="242" t="s">
        <v>2040</v>
      </c>
    </row>
    <row r="298" spans="1:8" ht="20.149999999999999" customHeight="1">
      <c r="A298" s="458"/>
      <c r="B298" s="460"/>
      <c r="C298" s="460"/>
      <c r="D298" s="243">
        <v>9</v>
      </c>
      <c r="E298" s="244" t="s">
        <v>3644</v>
      </c>
      <c r="F298" s="456"/>
      <c r="G298" s="245"/>
      <c r="H298" s="242" t="s">
        <v>2040</v>
      </c>
    </row>
    <row r="299" spans="1:8" ht="20.149999999999999" customHeight="1">
      <c r="A299" s="458"/>
      <c r="B299" s="460"/>
      <c r="C299" s="460"/>
      <c r="D299" s="243">
        <v>10</v>
      </c>
      <c r="E299" s="244" t="s">
        <v>3645</v>
      </c>
      <c r="F299" s="456"/>
      <c r="G299" s="245"/>
      <c r="H299" s="242" t="s">
        <v>2040</v>
      </c>
    </row>
    <row r="300" spans="1:8" ht="20.149999999999999" customHeight="1">
      <c r="A300" s="458"/>
      <c r="B300" s="460"/>
      <c r="C300" s="460"/>
      <c r="D300" s="243">
        <v>11</v>
      </c>
      <c r="E300" s="244" t="s">
        <v>3646</v>
      </c>
      <c r="F300" s="456"/>
      <c r="G300" s="245"/>
      <c r="H300" s="242" t="s">
        <v>2040</v>
      </c>
    </row>
    <row r="301" spans="1:8" ht="20.149999999999999" customHeight="1">
      <c r="A301" s="458"/>
      <c r="B301" s="460"/>
      <c r="C301" s="460"/>
      <c r="D301" s="243">
        <v>98</v>
      </c>
      <c r="E301" s="244" t="s">
        <v>589</v>
      </c>
      <c r="F301" s="456"/>
      <c r="G301" s="245"/>
      <c r="H301" s="242" t="s">
        <v>2040</v>
      </c>
    </row>
    <row r="302" spans="1:8" ht="20.149999999999999" customHeight="1">
      <c r="A302" s="459"/>
      <c r="B302" s="461"/>
      <c r="C302" s="461"/>
      <c r="D302" s="243">
        <v>99</v>
      </c>
      <c r="E302" s="244" t="s">
        <v>621</v>
      </c>
      <c r="F302" s="457"/>
      <c r="G302" s="245"/>
      <c r="H302" s="242" t="s">
        <v>2040</v>
      </c>
    </row>
    <row r="303" spans="1:8" ht="20.149999999999999" customHeight="1">
      <c r="A303" s="444" t="s">
        <v>3707</v>
      </c>
      <c r="B303" s="445" t="s">
        <v>3708</v>
      </c>
      <c r="C303" s="445" t="s">
        <v>188</v>
      </c>
      <c r="D303" s="243"/>
      <c r="E303" s="244"/>
      <c r="F303" s="448" t="s">
        <v>2446</v>
      </c>
      <c r="G303" s="238">
        <v>3691</v>
      </c>
      <c r="H303" s="242"/>
    </row>
    <row r="304" spans="1:8" ht="20.149999999999999" customHeight="1">
      <c r="A304" s="458"/>
      <c r="B304" s="460"/>
      <c r="C304" s="460"/>
      <c r="D304" s="243">
        <v>9999998</v>
      </c>
      <c r="E304" s="244" t="s">
        <v>589</v>
      </c>
      <c r="F304" s="453"/>
      <c r="G304" s="245"/>
      <c r="H304" s="242" t="s">
        <v>2040</v>
      </c>
    </row>
    <row r="305" spans="1:8" ht="20.149999999999999" customHeight="1">
      <c r="A305" s="459"/>
      <c r="B305" s="461"/>
      <c r="C305" s="461"/>
      <c r="D305" s="243">
        <v>9999999</v>
      </c>
      <c r="E305" s="244" t="s">
        <v>3634</v>
      </c>
      <c r="F305" s="454"/>
      <c r="G305" s="245">
        <v>79</v>
      </c>
      <c r="H305" s="242">
        <v>2.1403413709021946</v>
      </c>
    </row>
    <row r="306" spans="1:8" ht="20.149999999999999" customHeight="1">
      <c r="A306" s="444" t="s">
        <v>3709</v>
      </c>
      <c r="B306" s="445" t="s">
        <v>3710</v>
      </c>
      <c r="C306" s="445" t="s">
        <v>3736</v>
      </c>
      <c r="D306" s="243"/>
      <c r="E306" s="244"/>
      <c r="F306" s="455" t="s">
        <v>285</v>
      </c>
      <c r="G306" s="238">
        <v>79</v>
      </c>
      <c r="H306" s="242"/>
    </row>
    <row r="307" spans="1:8" ht="20.149999999999999" customHeight="1">
      <c r="A307" s="458"/>
      <c r="B307" s="460"/>
      <c r="C307" s="460"/>
      <c r="D307" s="243">
        <v>1</v>
      </c>
      <c r="E307" s="244" t="s">
        <v>3636</v>
      </c>
      <c r="F307" s="456"/>
      <c r="G307" s="245">
        <v>74</v>
      </c>
      <c r="H307" s="242">
        <v>93.670886075949369</v>
      </c>
    </row>
    <row r="308" spans="1:8" ht="20.149999999999999" customHeight="1">
      <c r="A308" s="458"/>
      <c r="B308" s="460"/>
      <c r="C308" s="460"/>
      <c r="D308" s="243">
        <v>2</v>
      </c>
      <c r="E308" s="244" t="s">
        <v>3637</v>
      </c>
      <c r="F308" s="456"/>
      <c r="G308" s="245">
        <v>2</v>
      </c>
      <c r="H308" s="242">
        <v>2.5316455696202533</v>
      </c>
    </row>
    <row r="309" spans="1:8" ht="20.149999999999999" customHeight="1">
      <c r="A309" s="458"/>
      <c r="B309" s="460"/>
      <c r="C309" s="460"/>
      <c r="D309" s="243">
        <v>3</v>
      </c>
      <c r="E309" s="244" t="s">
        <v>3638</v>
      </c>
      <c r="F309" s="456"/>
      <c r="G309" s="245"/>
      <c r="H309" s="242" t="s">
        <v>2040</v>
      </c>
    </row>
    <row r="310" spans="1:8" ht="20.149999999999999" customHeight="1">
      <c r="A310" s="458"/>
      <c r="B310" s="460"/>
      <c r="C310" s="460"/>
      <c r="D310" s="243">
        <v>4</v>
      </c>
      <c r="E310" s="244" t="s">
        <v>3639</v>
      </c>
      <c r="F310" s="456"/>
      <c r="G310" s="245">
        <v>2</v>
      </c>
      <c r="H310" s="242">
        <v>2.5316455696202533</v>
      </c>
    </row>
    <row r="311" spans="1:8" ht="20.149999999999999" customHeight="1">
      <c r="A311" s="458"/>
      <c r="B311" s="460"/>
      <c r="C311" s="460"/>
      <c r="D311" s="243">
        <v>5</v>
      </c>
      <c r="E311" s="244" t="s">
        <v>3640</v>
      </c>
      <c r="F311" s="456"/>
      <c r="G311" s="245">
        <v>1</v>
      </c>
      <c r="H311" s="242">
        <v>1.2658227848101267</v>
      </c>
    </row>
    <row r="312" spans="1:8" ht="20.149999999999999" customHeight="1">
      <c r="A312" s="458"/>
      <c r="B312" s="460"/>
      <c r="C312" s="460"/>
      <c r="D312" s="243">
        <v>6</v>
      </c>
      <c r="E312" s="244" t="s">
        <v>3641</v>
      </c>
      <c r="F312" s="456"/>
      <c r="G312" s="245"/>
      <c r="H312" s="242" t="s">
        <v>2040</v>
      </c>
    </row>
    <row r="313" spans="1:8" ht="20.149999999999999" customHeight="1">
      <c r="A313" s="458"/>
      <c r="B313" s="460"/>
      <c r="C313" s="460"/>
      <c r="D313" s="243">
        <v>7</v>
      </c>
      <c r="E313" s="244" t="s">
        <v>3642</v>
      </c>
      <c r="F313" s="456"/>
      <c r="G313" s="245"/>
      <c r="H313" s="242" t="s">
        <v>2040</v>
      </c>
    </row>
    <row r="314" spans="1:8" ht="20.149999999999999" customHeight="1">
      <c r="A314" s="458"/>
      <c r="B314" s="460"/>
      <c r="C314" s="460"/>
      <c r="D314" s="243">
        <v>8</v>
      </c>
      <c r="E314" s="244" t="s">
        <v>3643</v>
      </c>
      <c r="F314" s="456"/>
      <c r="G314" s="245"/>
      <c r="H314" s="242" t="s">
        <v>2040</v>
      </c>
    </row>
    <row r="315" spans="1:8" ht="20.149999999999999" customHeight="1">
      <c r="A315" s="458"/>
      <c r="B315" s="460"/>
      <c r="C315" s="460"/>
      <c r="D315" s="243">
        <v>9</v>
      </c>
      <c r="E315" s="244" t="s">
        <v>3644</v>
      </c>
      <c r="F315" s="456"/>
      <c r="G315" s="245"/>
      <c r="H315" s="242" t="s">
        <v>2040</v>
      </c>
    </row>
    <row r="316" spans="1:8" ht="20.149999999999999" customHeight="1">
      <c r="A316" s="458"/>
      <c r="B316" s="460"/>
      <c r="C316" s="460"/>
      <c r="D316" s="243">
        <v>10</v>
      </c>
      <c r="E316" s="244" t="s">
        <v>3645</v>
      </c>
      <c r="F316" s="456"/>
      <c r="G316" s="245"/>
      <c r="H316" s="242" t="s">
        <v>2040</v>
      </c>
    </row>
    <row r="317" spans="1:8" ht="20.149999999999999" customHeight="1">
      <c r="A317" s="458"/>
      <c r="B317" s="460"/>
      <c r="C317" s="460"/>
      <c r="D317" s="243">
        <v>11</v>
      </c>
      <c r="E317" s="244" t="s">
        <v>3646</v>
      </c>
      <c r="F317" s="456"/>
      <c r="G317" s="245"/>
      <c r="H317" s="242" t="s">
        <v>2040</v>
      </c>
    </row>
    <row r="318" spans="1:8" ht="20.149999999999999" customHeight="1">
      <c r="A318" s="458"/>
      <c r="B318" s="460"/>
      <c r="C318" s="460"/>
      <c r="D318" s="243">
        <v>98</v>
      </c>
      <c r="E318" s="244" t="s">
        <v>589</v>
      </c>
      <c r="F318" s="456"/>
      <c r="G318" s="245"/>
      <c r="H318" s="242" t="s">
        <v>2040</v>
      </c>
    </row>
    <row r="319" spans="1:8" ht="20.149999999999999" customHeight="1">
      <c r="A319" s="459"/>
      <c r="B319" s="461"/>
      <c r="C319" s="461"/>
      <c r="D319" s="243">
        <v>99</v>
      </c>
      <c r="E319" s="244" t="s">
        <v>621</v>
      </c>
      <c r="F319" s="457"/>
      <c r="G319" s="245"/>
      <c r="H319" s="242" t="s">
        <v>2040</v>
      </c>
    </row>
    <row r="320" spans="1:8" ht="20.149999999999999" customHeight="1">
      <c r="A320" s="444" t="s">
        <v>3711</v>
      </c>
      <c r="B320" s="445" t="s">
        <v>3712</v>
      </c>
      <c r="C320" s="445" t="s">
        <v>188</v>
      </c>
      <c r="D320" s="243"/>
      <c r="E320" s="244"/>
      <c r="F320" s="448" t="s">
        <v>2446</v>
      </c>
      <c r="G320" s="238">
        <v>3691</v>
      </c>
      <c r="H320" s="242"/>
    </row>
    <row r="321" spans="1:8" ht="20.149999999999999" customHeight="1">
      <c r="A321" s="458"/>
      <c r="B321" s="460"/>
      <c r="C321" s="460"/>
      <c r="D321" s="243">
        <v>9999998</v>
      </c>
      <c r="E321" s="244" t="s">
        <v>589</v>
      </c>
      <c r="F321" s="453"/>
      <c r="G321" s="245"/>
      <c r="H321" s="242" t="s">
        <v>2040</v>
      </c>
    </row>
    <row r="322" spans="1:8" ht="20.149999999999999" customHeight="1">
      <c r="A322" s="459"/>
      <c r="B322" s="461"/>
      <c r="C322" s="461"/>
      <c r="D322" s="243">
        <v>9999999</v>
      </c>
      <c r="E322" s="244" t="s">
        <v>3634</v>
      </c>
      <c r="F322" s="454"/>
      <c r="G322" s="240">
        <v>21</v>
      </c>
      <c r="H322" s="239">
        <f>G322/3691*100</f>
        <v>0.56895150365754532</v>
      </c>
    </row>
    <row r="323" spans="1:8" ht="20.149999999999999" customHeight="1">
      <c r="A323" s="444" t="s">
        <v>3713</v>
      </c>
      <c r="B323" s="445" t="s">
        <v>3714</v>
      </c>
      <c r="C323" s="445" t="s">
        <v>3737</v>
      </c>
      <c r="D323" s="243"/>
      <c r="E323" s="244"/>
      <c r="F323" s="455" t="s">
        <v>285</v>
      </c>
      <c r="G323" s="238">
        <v>21</v>
      </c>
      <c r="H323" s="239"/>
    </row>
    <row r="324" spans="1:8" ht="20.149999999999999" customHeight="1">
      <c r="A324" s="458"/>
      <c r="B324" s="460"/>
      <c r="C324" s="460"/>
      <c r="D324" s="243">
        <v>1</v>
      </c>
      <c r="E324" s="244" t="s">
        <v>3636</v>
      </c>
      <c r="F324" s="456"/>
      <c r="G324" s="245">
        <v>14</v>
      </c>
      <c r="H324" s="242">
        <f>G324/21*100</f>
        <v>66.666666666666657</v>
      </c>
    </row>
    <row r="325" spans="1:8" ht="20.149999999999999" customHeight="1">
      <c r="A325" s="458"/>
      <c r="B325" s="460"/>
      <c r="C325" s="460"/>
      <c r="D325" s="243">
        <v>2</v>
      </c>
      <c r="E325" s="244" t="s">
        <v>3637</v>
      </c>
      <c r="F325" s="456"/>
      <c r="G325" s="245"/>
      <c r="H325" s="242" t="s">
        <v>2040</v>
      </c>
    </row>
    <row r="326" spans="1:8" ht="20.149999999999999" customHeight="1">
      <c r="A326" s="458"/>
      <c r="B326" s="460"/>
      <c r="C326" s="460"/>
      <c r="D326" s="243">
        <v>3</v>
      </c>
      <c r="E326" s="244" t="s">
        <v>3638</v>
      </c>
      <c r="F326" s="456"/>
      <c r="G326" s="245">
        <v>2</v>
      </c>
      <c r="H326" s="242">
        <f>G326/21*100</f>
        <v>9.5238095238095237</v>
      </c>
    </row>
    <row r="327" spans="1:8" ht="20.149999999999999" customHeight="1">
      <c r="A327" s="458"/>
      <c r="B327" s="460"/>
      <c r="C327" s="460"/>
      <c r="D327" s="243">
        <v>4</v>
      </c>
      <c r="E327" s="244" t="s">
        <v>3639</v>
      </c>
      <c r="F327" s="456"/>
      <c r="G327" s="245"/>
      <c r="H327" s="242" t="s">
        <v>2040</v>
      </c>
    </row>
    <row r="328" spans="1:8" ht="20.149999999999999" customHeight="1">
      <c r="A328" s="458"/>
      <c r="B328" s="460"/>
      <c r="C328" s="460"/>
      <c r="D328" s="243">
        <v>5</v>
      </c>
      <c r="E328" s="244" t="s">
        <v>3640</v>
      </c>
      <c r="F328" s="456"/>
      <c r="G328" s="245"/>
      <c r="H328" s="242" t="s">
        <v>2040</v>
      </c>
    </row>
    <row r="329" spans="1:8" ht="20.149999999999999" customHeight="1">
      <c r="A329" s="458"/>
      <c r="B329" s="460"/>
      <c r="C329" s="460"/>
      <c r="D329" s="243">
        <v>6</v>
      </c>
      <c r="E329" s="244" t="s">
        <v>3641</v>
      </c>
      <c r="F329" s="456"/>
      <c r="G329" s="245">
        <v>2</v>
      </c>
      <c r="H329" s="242">
        <f>G329/21*100</f>
        <v>9.5238095238095237</v>
      </c>
    </row>
    <row r="330" spans="1:8" ht="20.149999999999999" customHeight="1">
      <c r="A330" s="458"/>
      <c r="B330" s="460"/>
      <c r="C330" s="460"/>
      <c r="D330" s="243">
        <v>7</v>
      </c>
      <c r="E330" s="244" t="s">
        <v>3642</v>
      </c>
      <c r="F330" s="456"/>
      <c r="G330" s="245"/>
      <c r="H330" s="242" t="s">
        <v>2040</v>
      </c>
    </row>
    <row r="331" spans="1:8" ht="20.149999999999999" customHeight="1">
      <c r="A331" s="458"/>
      <c r="B331" s="460"/>
      <c r="C331" s="460"/>
      <c r="D331" s="243">
        <v>8</v>
      </c>
      <c r="E331" s="244" t="s">
        <v>3643</v>
      </c>
      <c r="F331" s="456"/>
      <c r="G331" s="245">
        <v>2</v>
      </c>
      <c r="H331" s="242">
        <f>G331/21*100</f>
        <v>9.5238095238095237</v>
      </c>
    </row>
    <row r="332" spans="1:8" ht="20.149999999999999" customHeight="1">
      <c r="A332" s="458"/>
      <c r="B332" s="460"/>
      <c r="C332" s="460"/>
      <c r="D332" s="243">
        <v>9</v>
      </c>
      <c r="E332" s="244" t="s">
        <v>3644</v>
      </c>
      <c r="F332" s="456"/>
      <c r="G332" s="245">
        <v>1</v>
      </c>
      <c r="H332" s="242">
        <f>G332/21*100</f>
        <v>4.7619047619047619</v>
      </c>
    </row>
    <row r="333" spans="1:8" ht="20.149999999999999" customHeight="1">
      <c r="A333" s="458"/>
      <c r="B333" s="460"/>
      <c r="C333" s="460"/>
      <c r="D333" s="243">
        <v>10</v>
      </c>
      <c r="E333" s="244" t="s">
        <v>3645</v>
      </c>
      <c r="F333" s="456"/>
      <c r="G333" s="245"/>
      <c r="H333" s="242" t="s">
        <v>2040</v>
      </c>
    </row>
    <row r="334" spans="1:8" ht="20.149999999999999" customHeight="1">
      <c r="A334" s="458"/>
      <c r="B334" s="460"/>
      <c r="C334" s="460"/>
      <c r="D334" s="243">
        <v>11</v>
      </c>
      <c r="E334" s="244" t="s">
        <v>3646</v>
      </c>
      <c r="F334" s="456"/>
      <c r="G334" s="245"/>
      <c r="H334" s="242" t="s">
        <v>2040</v>
      </c>
    </row>
    <row r="335" spans="1:8" ht="20.149999999999999" customHeight="1">
      <c r="A335" s="458"/>
      <c r="B335" s="460"/>
      <c r="C335" s="460"/>
      <c r="D335" s="243">
        <v>98</v>
      </c>
      <c r="E335" s="244" t="s">
        <v>589</v>
      </c>
      <c r="F335" s="456"/>
      <c r="G335" s="245"/>
      <c r="H335" s="242" t="s">
        <v>2040</v>
      </c>
    </row>
    <row r="336" spans="1:8" ht="20.149999999999999" customHeight="1">
      <c r="A336" s="459"/>
      <c r="B336" s="461"/>
      <c r="C336" s="461"/>
      <c r="D336" s="243">
        <v>99</v>
      </c>
      <c r="E336" s="244" t="s">
        <v>621</v>
      </c>
      <c r="F336" s="457"/>
      <c r="G336" s="245"/>
      <c r="H336" s="242" t="s">
        <v>2040</v>
      </c>
    </row>
    <row r="337" spans="1:17" s="165" customFormat="1" ht="20.149999999999999" customHeight="1">
      <c r="A337" s="444" t="s">
        <v>4424</v>
      </c>
      <c r="B337" s="424" t="s">
        <v>4425</v>
      </c>
      <c r="C337" s="445" t="s">
        <v>188</v>
      </c>
      <c r="D337" s="243"/>
      <c r="E337" s="244"/>
      <c r="F337" s="448" t="s">
        <v>2446</v>
      </c>
      <c r="G337" s="238">
        <v>3691</v>
      </c>
      <c r="H337" s="242"/>
      <c r="Q337" s="178"/>
    </row>
    <row r="338" spans="1:17" s="165" customFormat="1" ht="20.149999999999999" customHeight="1">
      <c r="A338" s="429"/>
      <c r="B338" s="427"/>
      <c r="C338" s="446"/>
      <c r="D338" s="243">
        <v>9999998</v>
      </c>
      <c r="E338" s="244" t="s">
        <v>589</v>
      </c>
      <c r="F338" s="449"/>
      <c r="G338" s="245"/>
      <c r="H338" s="242" t="s">
        <v>2040</v>
      </c>
      <c r="Q338" s="178"/>
    </row>
    <row r="339" spans="1:17" s="165" customFormat="1" ht="20.149999999999999" customHeight="1">
      <c r="A339" s="430"/>
      <c r="B339" s="428"/>
      <c r="C339" s="447"/>
      <c r="D339" s="243">
        <v>9999999</v>
      </c>
      <c r="E339" s="244" t="s">
        <v>3634</v>
      </c>
      <c r="F339" s="450"/>
      <c r="G339" s="245"/>
      <c r="H339" s="242" t="s">
        <v>2040</v>
      </c>
      <c r="Q339" s="178"/>
    </row>
    <row r="340" spans="1:17" s="165" customFormat="1" ht="20.149999999999999" customHeight="1">
      <c r="A340" s="444" t="s">
        <v>4426</v>
      </c>
      <c r="B340" s="424" t="s">
        <v>4431</v>
      </c>
      <c r="C340" s="445" t="s">
        <v>188</v>
      </c>
      <c r="D340" s="243"/>
      <c r="E340" s="244"/>
      <c r="F340" s="448" t="s">
        <v>2446</v>
      </c>
      <c r="G340" s="238">
        <v>3691</v>
      </c>
      <c r="H340" s="242"/>
      <c r="Q340" s="178"/>
    </row>
    <row r="341" spans="1:17" s="165" customFormat="1" ht="20.149999999999999" customHeight="1">
      <c r="A341" s="429"/>
      <c r="B341" s="427"/>
      <c r="C341" s="446"/>
      <c r="D341" s="243">
        <v>9999998</v>
      </c>
      <c r="E341" s="244" t="s">
        <v>589</v>
      </c>
      <c r="F341" s="449"/>
      <c r="G341" s="245"/>
      <c r="H341" s="242" t="s">
        <v>2040</v>
      </c>
      <c r="Q341" s="178"/>
    </row>
    <row r="342" spans="1:17" s="165" customFormat="1" ht="20.149999999999999" customHeight="1">
      <c r="A342" s="430"/>
      <c r="B342" s="428"/>
      <c r="C342" s="447"/>
      <c r="D342" s="243">
        <v>9999999</v>
      </c>
      <c r="E342" s="244" t="s">
        <v>3634</v>
      </c>
      <c r="F342" s="450"/>
      <c r="G342" s="245">
        <v>2</v>
      </c>
      <c r="H342" s="242">
        <f>G342/3691*100</f>
        <v>5.4185857491194797E-2</v>
      </c>
      <c r="Q342" s="178"/>
    </row>
    <row r="343" spans="1:17" s="165" customFormat="1" ht="20.149999999999999" customHeight="1">
      <c r="A343" s="444" t="s">
        <v>4427</v>
      </c>
      <c r="B343" s="424" t="s">
        <v>4432</v>
      </c>
      <c r="C343" s="445" t="s">
        <v>188</v>
      </c>
      <c r="D343" s="243"/>
      <c r="E343" s="244"/>
      <c r="F343" s="448" t="s">
        <v>2446</v>
      </c>
      <c r="G343" s="238">
        <v>3691</v>
      </c>
      <c r="H343" s="242"/>
      <c r="Q343" s="178"/>
    </row>
    <row r="344" spans="1:17" s="165" customFormat="1" ht="20.149999999999999" customHeight="1">
      <c r="A344" s="429"/>
      <c r="B344" s="427"/>
      <c r="C344" s="446"/>
      <c r="D344" s="243">
        <v>9999998</v>
      </c>
      <c r="E344" s="244" t="s">
        <v>589</v>
      </c>
      <c r="F344" s="449"/>
      <c r="G344" s="245"/>
      <c r="H344" s="242" t="s">
        <v>2040</v>
      </c>
      <c r="Q344" s="178"/>
    </row>
    <row r="345" spans="1:17" s="165" customFormat="1" ht="20.149999999999999" customHeight="1">
      <c r="A345" s="430"/>
      <c r="B345" s="428"/>
      <c r="C345" s="447"/>
      <c r="D345" s="243">
        <v>9999999</v>
      </c>
      <c r="E345" s="244" t="s">
        <v>3634</v>
      </c>
      <c r="F345" s="450"/>
      <c r="G345" s="245"/>
      <c r="H345" s="242" t="s">
        <v>2040</v>
      </c>
      <c r="Q345" s="178"/>
    </row>
    <row r="346" spans="1:17" s="165" customFormat="1" ht="20.149999999999999" customHeight="1">
      <c r="A346" s="444" t="s">
        <v>4428</v>
      </c>
      <c r="B346" s="424" t="s">
        <v>4433</v>
      </c>
      <c r="C346" s="445" t="s">
        <v>188</v>
      </c>
      <c r="D346" s="243"/>
      <c r="E346" s="244"/>
      <c r="F346" s="448" t="s">
        <v>2446</v>
      </c>
      <c r="G346" s="238">
        <v>3691</v>
      </c>
      <c r="H346" s="242"/>
      <c r="Q346" s="178"/>
    </row>
    <row r="347" spans="1:17" s="165" customFormat="1" ht="20.149999999999999" customHeight="1">
      <c r="A347" s="429"/>
      <c r="B347" s="427"/>
      <c r="C347" s="446"/>
      <c r="D347" s="243">
        <v>9999998</v>
      </c>
      <c r="E347" s="244" t="s">
        <v>589</v>
      </c>
      <c r="F347" s="449"/>
      <c r="G347" s="245"/>
      <c r="H347" s="242" t="s">
        <v>2040</v>
      </c>
      <c r="Q347" s="178"/>
    </row>
    <row r="348" spans="1:17" s="165" customFormat="1" ht="20.149999999999999" customHeight="1">
      <c r="A348" s="430"/>
      <c r="B348" s="428"/>
      <c r="C348" s="447"/>
      <c r="D348" s="243">
        <v>9999999</v>
      </c>
      <c r="E348" s="244" t="s">
        <v>3634</v>
      </c>
      <c r="F348" s="450"/>
      <c r="G348" s="245"/>
      <c r="H348" s="242" t="s">
        <v>2040</v>
      </c>
      <c r="Q348" s="178"/>
    </row>
    <row r="349" spans="1:17" s="165" customFormat="1" ht="20.149999999999999" customHeight="1">
      <c r="A349" s="444" t="s">
        <v>4429</v>
      </c>
      <c r="B349" s="424" t="s">
        <v>4434</v>
      </c>
      <c r="C349" s="445" t="s">
        <v>188</v>
      </c>
      <c r="D349" s="243"/>
      <c r="E349" s="244"/>
      <c r="F349" s="448" t="s">
        <v>2446</v>
      </c>
      <c r="G349" s="238">
        <v>3691</v>
      </c>
      <c r="H349" s="242"/>
      <c r="Q349" s="178"/>
    </row>
    <row r="350" spans="1:17" s="165" customFormat="1" ht="20.149999999999999" customHeight="1">
      <c r="A350" s="429"/>
      <c r="B350" s="427"/>
      <c r="C350" s="446"/>
      <c r="D350" s="243">
        <v>9999998</v>
      </c>
      <c r="E350" s="244" t="s">
        <v>589</v>
      </c>
      <c r="F350" s="449"/>
      <c r="G350" s="245"/>
      <c r="H350" s="242" t="s">
        <v>2040</v>
      </c>
      <c r="Q350" s="178"/>
    </row>
    <row r="351" spans="1:17" s="165" customFormat="1" ht="20.149999999999999" customHeight="1">
      <c r="A351" s="430"/>
      <c r="B351" s="428"/>
      <c r="C351" s="447"/>
      <c r="D351" s="243">
        <v>9999999</v>
      </c>
      <c r="E351" s="244" t="s">
        <v>3634</v>
      </c>
      <c r="F351" s="450"/>
      <c r="G351" s="245">
        <v>2</v>
      </c>
      <c r="H351" s="242">
        <f>G351/3691*100</f>
        <v>5.4185857491194797E-2</v>
      </c>
      <c r="Q351" s="178"/>
    </row>
    <row r="352" spans="1:17" s="165" customFormat="1" ht="20.149999999999999" customHeight="1">
      <c r="A352" s="444" t="s">
        <v>4430</v>
      </c>
      <c r="B352" s="424" t="s">
        <v>4435</v>
      </c>
      <c r="C352" s="445" t="s">
        <v>188</v>
      </c>
      <c r="D352" s="243"/>
      <c r="E352" s="244"/>
      <c r="F352" s="448" t="s">
        <v>2446</v>
      </c>
      <c r="G352" s="238">
        <v>3691</v>
      </c>
      <c r="H352" s="242"/>
      <c r="Q352" s="178"/>
    </row>
    <row r="353" spans="1:17" s="165" customFormat="1" ht="20.149999999999999" customHeight="1">
      <c r="A353" s="429"/>
      <c r="B353" s="427"/>
      <c r="C353" s="446"/>
      <c r="D353" s="243">
        <v>9999998</v>
      </c>
      <c r="E353" s="244" t="s">
        <v>589</v>
      </c>
      <c r="F353" s="449"/>
      <c r="G353" s="245"/>
      <c r="H353" s="242" t="s">
        <v>2040</v>
      </c>
      <c r="Q353" s="178"/>
    </row>
    <row r="354" spans="1:17" s="165" customFormat="1" ht="20.149999999999999" customHeight="1">
      <c r="A354" s="430"/>
      <c r="B354" s="428"/>
      <c r="C354" s="447"/>
      <c r="D354" s="243">
        <v>9999999</v>
      </c>
      <c r="E354" s="244" t="s">
        <v>3634</v>
      </c>
      <c r="F354" s="450"/>
      <c r="G354" s="245">
        <v>2</v>
      </c>
      <c r="H354" s="242">
        <f>G354/3691*100</f>
        <v>5.4185857491194797E-2</v>
      </c>
      <c r="Q354" s="178"/>
    </row>
  </sheetData>
  <mergeCells count="192">
    <mergeCell ref="A320:A322"/>
    <mergeCell ref="B320:B322"/>
    <mergeCell ref="A323:A336"/>
    <mergeCell ref="B323:B336"/>
    <mergeCell ref="C320:C322"/>
    <mergeCell ref="C323:C336"/>
    <mergeCell ref="F320:F322"/>
    <mergeCell ref="F323:F336"/>
    <mergeCell ref="F289:F302"/>
    <mergeCell ref="F303:F305"/>
    <mergeCell ref="F306:F319"/>
    <mergeCell ref="F269:F271"/>
    <mergeCell ref="F272:F285"/>
    <mergeCell ref="F286:F288"/>
    <mergeCell ref="A289:A302"/>
    <mergeCell ref="B289:B302"/>
    <mergeCell ref="A303:A305"/>
    <mergeCell ref="B303:B305"/>
    <mergeCell ref="A306:A319"/>
    <mergeCell ref="B306:B319"/>
    <mergeCell ref="C289:C302"/>
    <mergeCell ref="C303:C305"/>
    <mergeCell ref="C306:C319"/>
    <mergeCell ref="A269:A271"/>
    <mergeCell ref="B269:B271"/>
    <mergeCell ref="A272:A285"/>
    <mergeCell ref="B272:B285"/>
    <mergeCell ref="A286:A288"/>
    <mergeCell ref="B286:B288"/>
    <mergeCell ref="C269:C271"/>
    <mergeCell ref="C272:C285"/>
    <mergeCell ref="C286:C288"/>
    <mergeCell ref="F238:F251"/>
    <mergeCell ref="F252:F254"/>
    <mergeCell ref="F255:F268"/>
    <mergeCell ref="A218:A220"/>
    <mergeCell ref="B218:B220"/>
    <mergeCell ref="A221:A234"/>
    <mergeCell ref="B221:B234"/>
    <mergeCell ref="A235:A237"/>
    <mergeCell ref="B235:B237"/>
    <mergeCell ref="C218:C220"/>
    <mergeCell ref="C221:C234"/>
    <mergeCell ref="C235:C237"/>
    <mergeCell ref="F218:F220"/>
    <mergeCell ref="F221:F234"/>
    <mergeCell ref="F235:F237"/>
    <mergeCell ref="A238:A251"/>
    <mergeCell ref="B238:B251"/>
    <mergeCell ref="A252:A254"/>
    <mergeCell ref="B252:B254"/>
    <mergeCell ref="A255:A268"/>
    <mergeCell ref="B255:B268"/>
    <mergeCell ref="C238:C251"/>
    <mergeCell ref="C252:C254"/>
    <mergeCell ref="C255:C268"/>
    <mergeCell ref="F187:F200"/>
    <mergeCell ref="F201:F203"/>
    <mergeCell ref="F204:F217"/>
    <mergeCell ref="A167:A169"/>
    <mergeCell ref="B167:B169"/>
    <mergeCell ref="A170:A183"/>
    <mergeCell ref="B170:B183"/>
    <mergeCell ref="A184:A186"/>
    <mergeCell ref="B184:B186"/>
    <mergeCell ref="C167:C169"/>
    <mergeCell ref="C170:C183"/>
    <mergeCell ref="C184:C186"/>
    <mergeCell ref="F167:F169"/>
    <mergeCell ref="F170:F183"/>
    <mergeCell ref="F184:F186"/>
    <mergeCell ref="A187:A200"/>
    <mergeCell ref="B187:B200"/>
    <mergeCell ref="A201:A203"/>
    <mergeCell ref="B201:B203"/>
    <mergeCell ref="A204:A217"/>
    <mergeCell ref="B204:B217"/>
    <mergeCell ref="C187:C200"/>
    <mergeCell ref="C201:C203"/>
    <mergeCell ref="C204:C217"/>
    <mergeCell ref="A136:A149"/>
    <mergeCell ref="B136:B149"/>
    <mergeCell ref="A150:A152"/>
    <mergeCell ref="B150:B152"/>
    <mergeCell ref="A153:A166"/>
    <mergeCell ref="B153:B166"/>
    <mergeCell ref="C136:C149"/>
    <mergeCell ref="C150:C152"/>
    <mergeCell ref="C153:C166"/>
    <mergeCell ref="B116:B118"/>
    <mergeCell ref="A119:A132"/>
    <mergeCell ref="B119:B132"/>
    <mergeCell ref="A133:A135"/>
    <mergeCell ref="B133:B135"/>
    <mergeCell ref="C116:C118"/>
    <mergeCell ref="C119:C132"/>
    <mergeCell ref="C133:C135"/>
    <mergeCell ref="F116:F118"/>
    <mergeCell ref="F119:F132"/>
    <mergeCell ref="F133:F135"/>
    <mergeCell ref="C39:C41"/>
    <mergeCell ref="C48:C50"/>
    <mergeCell ref="C51:C64"/>
    <mergeCell ref="F39:F41"/>
    <mergeCell ref="F85:F98"/>
    <mergeCell ref="F99:F101"/>
    <mergeCell ref="F102:F115"/>
    <mergeCell ref="A65:A67"/>
    <mergeCell ref="B65:B67"/>
    <mergeCell ref="A68:A81"/>
    <mergeCell ref="B68:B81"/>
    <mergeCell ref="A82:A84"/>
    <mergeCell ref="B82:B84"/>
    <mergeCell ref="C65:C67"/>
    <mergeCell ref="C68:C81"/>
    <mergeCell ref="C82:C84"/>
    <mergeCell ref="F65:F67"/>
    <mergeCell ref="F68:F81"/>
    <mergeCell ref="F82:F84"/>
    <mergeCell ref="A85:A98"/>
    <mergeCell ref="B85:B98"/>
    <mergeCell ref="A99:A101"/>
    <mergeCell ref="B99:B101"/>
    <mergeCell ref="A102:A115"/>
    <mergeCell ref="A2:A4"/>
    <mergeCell ref="B2:B4"/>
    <mergeCell ref="A5:A7"/>
    <mergeCell ref="B5:B7"/>
    <mergeCell ref="C2:C4"/>
    <mergeCell ref="C5:C7"/>
    <mergeCell ref="F2:F4"/>
    <mergeCell ref="F5:F7"/>
    <mergeCell ref="F48:F50"/>
    <mergeCell ref="A8:A21"/>
    <mergeCell ref="B8:B21"/>
    <mergeCell ref="A22:A24"/>
    <mergeCell ref="B22:B24"/>
    <mergeCell ref="A25:A38"/>
    <mergeCell ref="B25:B38"/>
    <mergeCell ref="C8:C21"/>
    <mergeCell ref="C22:C24"/>
    <mergeCell ref="C25:C38"/>
    <mergeCell ref="F8:F21"/>
    <mergeCell ref="F22:F24"/>
    <mergeCell ref="F25:F38"/>
    <mergeCell ref="A39:A41"/>
    <mergeCell ref="B39:B41"/>
    <mergeCell ref="A48:A50"/>
    <mergeCell ref="A42:A44"/>
    <mergeCell ref="B42:B44"/>
    <mergeCell ref="C42:C44"/>
    <mergeCell ref="F42:F44"/>
    <mergeCell ref="A45:A47"/>
    <mergeCell ref="B45:B47"/>
    <mergeCell ref="C45:C47"/>
    <mergeCell ref="F45:F47"/>
    <mergeCell ref="A337:A339"/>
    <mergeCell ref="B337:B339"/>
    <mergeCell ref="C337:C339"/>
    <mergeCell ref="F337:F339"/>
    <mergeCell ref="F51:F64"/>
    <mergeCell ref="B48:B50"/>
    <mergeCell ref="A51:A64"/>
    <mergeCell ref="B51:B64"/>
    <mergeCell ref="B102:B115"/>
    <mergeCell ref="C85:C98"/>
    <mergeCell ref="C99:C101"/>
    <mergeCell ref="C102:C115"/>
    <mergeCell ref="F136:F149"/>
    <mergeCell ref="F150:F152"/>
    <mergeCell ref="F153:F166"/>
    <mergeCell ref="A116:A118"/>
    <mergeCell ref="A349:A351"/>
    <mergeCell ref="B349:B351"/>
    <mergeCell ref="C349:C351"/>
    <mergeCell ref="F349:F351"/>
    <mergeCell ref="A352:A354"/>
    <mergeCell ref="B352:B354"/>
    <mergeCell ref="C352:C354"/>
    <mergeCell ref="F352:F354"/>
    <mergeCell ref="A340:A342"/>
    <mergeCell ref="B340:B342"/>
    <mergeCell ref="C340:C342"/>
    <mergeCell ref="F340:F342"/>
    <mergeCell ref="A343:A345"/>
    <mergeCell ref="B343:B345"/>
    <mergeCell ref="C343:C345"/>
    <mergeCell ref="F343:F345"/>
    <mergeCell ref="A346:A348"/>
    <mergeCell ref="B346:B348"/>
    <mergeCell ref="C346:C348"/>
    <mergeCell ref="F346:F348"/>
  </mergeCells>
  <phoneticPr fontId="5" type="noConversion"/>
  <pageMargins left="0.25" right="0.25" top="0.75" bottom="0.75" header="0.3" footer="0.3"/>
  <pageSetup paperSize="9" scale="7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theme="8"/>
    <pageSetUpPr fitToPage="1"/>
  </sheetPr>
  <dimension ref="A1:N986"/>
  <sheetViews>
    <sheetView showGridLines="0" zoomScaleNormal="100" workbookViewId="0">
      <pane ySplit="1" topLeftCell="A2" activePane="bottomLeft" state="frozen"/>
      <selection sqref="A1:XFD1"/>
      <selection pane="bottomLeft" activeCell="A2" sqref="A2"/>
    </sheetView>
  </sheetViews>
  <sheetFormatPr defaultRowHeight="20.149999999999999" customHeight="1"/>
  <cols>
    <col min="1" max="1" width="16.08203125" style="22" bestFit="1" customWidth="1"/>
    <col min="2" max="2" width="56.58203125" style="22" bestFit="1" customWidth="1"/>
    <col min="3" max="3" width="17.83203125" style="22" customWidth="1"/>
    <col min="4" max="4" width="7.33203125" style="20" customWidth="1"/>
    <col min="5" max="5" width="53.75" style="26" customWidth="1"/>
    <col min="6" max="6" width="11.25" style="20" customWidth="1"/>
    <col min="7" max="7" width="9" style="24"/>
    <col min="8" max="8" width="9" style="28"/>
  </cols>
  <sheetData>
    <row r="1" spans="1:8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44" t="s">
        <v>417</v>
      </c>
    </row>
    <row r="2" spans="1:8" ht="20.149999999999999" customHeight="1">
      <c r="A2" s="82" t="s">
        <v>3999</v>
      </c>
      <c r="B2" s="78" t="s">
        <v>3738</v>
      </c>
      <c r="C2" s="78" t="s">
        <v>188</v>
      </c>
      <c r="D2" s="77"/>
      <c r="E2" s="78"/>
      <c r="F2" s="77"/>
      <c r="G2" s="134">
        <v>3691</v>
      </c>
      <c r="H2" s="90"/>
    </row>
    <row r="3" spans="1:8" ht="20.149999999999999" customHeight="1">
      <c r="A3" s="82" t="s">
        <v>3739</v>
      </c>
      <c r="B3" s="78" t="s">
        <v>3740</v>
      </c>
      <c r="C3" s="78" t="s">
        <v>4001</v>
      </c>
      <c r="D3" s="77"/>
      <c r="E3" s="78"/>
      <c r="F3" s="77"/>
      <c r="G3" s="134">
        <v>2761</v>
      </c>
      <c r="H3" s="90"/>
    </row>
    <row r="4" spans="1:8" ht="20.149999999999999" customHeight="1">
      <c r="A4" s="415" t="s">
        <v>3741</v>
      </c>
      <c r="B4" s="338" t="s">
        <v>3742</v>
      </c>
      <c r="C4" s="338" t="s">
        <v>4000</v>
      </c>
      <c r="D4" s="77"/>
      <c r="E4" s="78"/>
      <c r="F4" s="438"/>
      <c r="G4" s="134">
        <v>2761</v>
      </c>
      <c r="H4" s="90"/>
    </row>
    <row r="5" spans="1:8" ht="20.149999999999999" customHeight="1">
      <c r="A5" s="416"/>
      <c r="B5" s="339"/>
      <c r="C5" s="339"/>
      <c r="D5" s="77">
        <v>1</v>
      </c>
      <c r="E5" s="78" t="s">
        <v>3743</v>
      </c>
      <c r="F5" s="439"/>
      <c r="G5" s="79">
        <v>667</v>
      </c>
      <c r="H5" s="90">
        <v>24.157913799348062</v>
      </c>
    </row>
    <row r="6" spans="1:8" ht="20.149999999999999" customHeight="1">
      <c r="A6" s="417"/>
      <c r="B6" s="340"/>
      <c r="C6" s="340"/>
      <c r="D6" s="77">
        <v>2</v>
      </c>
      <c r="E6" s="78" t="s">
        <v>3744</v>
      </c>
      <c r="F6" s="440"/>
      <c r="G6" s="79">
        <v>2094</v>
      </c>
      <c r="H6" s="90">
        <v>75.842086200651934</v>
      </c>
    </row>
    <row r="7" spans="1:8" ht="20.149999999999999" customHeight="1">
      <c r="A7" s="415" t="s">
        <v>3745</v>
      </c>
      <c r="B7" s="338" t="s">
        <v>3746</v>
      </c>
      <c r="C7" s="338" t="s">
        <v>4000</v>
      </c>
      <c r="D7" s="77"/>
      <c r="E7" s="78"/>
      <c r="F7" s="438" t="s">
        <v>4002</v>
      </c>
      <c r="G7" s="134">
        <v>2761</v>
      </c>
      <c r="H7" s="90"/>
    </row>
    <row r="8" spans="1:8" ht="20.149999999999999" customHeight="1">
      <c r="A8" s="416"/>
      <c r="B8" s="339"/>
      <c r="C8" s="339"/>
      <c r="D8" s="77">
        <v>9998</v>
      </c>
      <c r="E8" s="78" t="s">
        <v>589</v>
      </c>
      <c r="F8" s="439"/>
      <c r="G8" s="79">
        <v>4</v>
      </c>
      <c r="H8" s="90">
        <v>0.14487504527345166</v>
      </c>
    </row>
    <row r="9" spans="1:8" ht="20.149999999999999" customHeight="1">
      <c r="A9" s="417"/>
      <c r="B9" s="340"/>
      <c r="C9" s="340"/>
      <c r="D9" s="77">
        <v>9999</v>
      </c>
      <c r="E9" s="78" t="s">
        <v>621</v>
      </c>
      <c r="F9" s="440"/>
      <c r="G9" s="79"/>
      <c r="H9" s="90" t="s">
        <v>2040</v>
      </c>
    </row>
    <row r="10" spans="1:8" ht="20.149999999999999" customHeight="1">
      <c r="A10" s="415" t="s">
        <v>3747</v>
      </c>
      <c r="B10" s="338" t="s">
        <v>3748</v>
      </c>
      <c r="C10" s="338" t="s">
        <v>4000</v>
      </c>
      <c r="D10" s="77"/>
      <c r="E10" s="78"/>
      <c r="F10" s="438" t="s">
        <v>285</v>
      </c>
      <c r="G10" s="134">
        <v>2761</v>
      </c>
      <c r="H10" s="90"/>
    </row>
    <row r="11" spans="1:8" ht="20.149999999999999" customHeight="1">
      <c r="A11" s="416"/>
      <c r="B11" s="339"/>
      <c r="C11" s="339"/>
      <c r="D11" s="77">
        <v>98</v>
      </c>
      <c r="E11" s="78" t="s">
        <v>589</v>
      </c>
      <c r="F11" s="439"/>
      <c r="G11" s="79">
        <v>4</v>
      </c>
      <c r="H11" s="90">
        <v>0.14487504527345166</v>
      </c>
    </row>
    <row r="12" spans="1:8" ht="20.149999999999999" customHeight="1">
      <c r="A12" s="417"/>
      <c r="B12" s="340"/>
      <c r="C12" s="340"/>
      <c r="D12" s="77">
        <v>99</v>
      </c>
      <c r="E12" s="78" t="s">
        <v>621</v>
      </c>
      <c r="F12" s="440"/>
      <c r="G12" s="79"/>
      <c r="H12" s="90" t="s">
        <v>2040</v>
      </c>
    </row>
    <row r="13" spans="1:8" ht="20.149999999999999" customHeight="1">
      <c r="A13" s="415" t="s">
        <v>3749</v>
      </c>
      <c r="B13" s="338" t="s">
        <v>3750</v>
      </c>
      <c r="C13" s="338" t="s">
        <v>4000</v>
      </c>
      <c r="D13" s="77"/>
      <c r="E13" s="78"/>
      <c r="F13" s="438" t="s">
        <v>16</v>
      </c>
      <c r="G13" s="134">
        <v>2761</v>
      </c>
      <c r="H13" s="90"/>
    </row>
    <row r="14" spans="1:8" ht="20.149999999999999" customHeight="1">
      <c r="A14" s="416"/>
      <c r="B14" s="339"/>
      <c r="C14" s="339"/>
      <c r="D14" s="77">
        <v>1</v>
      </c>
      <c r="E14" s="78" t="s">
        <v>3751</v>
      </c>
      <c r="F14" s="439"/>
      <c r="G14" s="79">
        <v>740</v>
      </c>
      <c r="H14" s="90">
        <v>26.801883375588552</v>
      </c>
    </row>
    <row r="15" spans="1:8" ht="20.149999999999999" customHeight="1">
      <c r="A15" s="416"/>
      <c r="B15" s="339"/>
      <c r="C15" s="339"/>
      <c r="D15" s="77">
        <v>2</v>
      </c>
      <c r="E15" s="78" t="s">
        <v>3752</v>
      </c>
      <c r="F15" s="439"/>
      <c r="G15" s="79">
        <v>1406</v>
      </c>
      <c r="H15" s="90">
        <v>50.923578413618252</v>
      </c>
    </row>
    <row r="16" spans="1:8" ht="20.149999999999999" customHeight="1">
      <c r="A16" s="416"/>
      <c r="B16" s="339"/>
      <c r="C16" s="339"/>
      <c r="D16" s="77">
        <v>3</v>
      </c>
      <c r="E16" s="78" t="s">
        <v>3753</v>
      </c>
      <c r="F16" s="439"/>
      <c r="G16" s="79">
        <v>568</v>
      </c>
      <c r="H16" s="90">
        <v>20.572256428830134</v>
      </c>
    </row>
    <row r="17" spans="1:8" ht="20.149999999999999" customHeight="1">
      <c r="A17" s="416"/>
      <c r="B17" s="339"/>
      <c r="C17" s="339"/>
      <c r="D17" s="77">
        <v>4</v>
      </c>
      <c r="E17" s="78" t="s">
        <v>3754</v>
      </c>
      <c r="F17" s="439"/>
      <c r="G17" s="79">
        <v>46</v>
      </c>
      <c r="H17" s="90">
        <v>1.6660630206446938</v>
      </c>
    </row>
    <row r="18" spans="1:8" ht="20.149999999999999" customHeight="1">
      <c r="A18" s="416"/>
      <c r="B18" s="339"/>
      <c r="C18" s="339"/>
      <c r="D18" s="77">
        <v>98</v>
      </c>
      <c r="E18" s="78" t="s">
        <v>589</v>
      </c>
      <c r="F18" s="439"/>
      <c r="G18" s="79">
        <v>1</v>
      </c>
      <c r="H18" s="90">
        <v>3.6218761318362915E-2</v>
      </c>
    </row>
    <row r="19" spans="1:8" ht="20.149999999999999" customHeight="1">
      <c r="A19" s="417"/>
      <c r="B19" s="340"/>
      <c r="C19" s="340"/>
      <c r="D19" s="77">
        <v>99</v>
      </c>
      <c r="E19" s="78" t="s">
        <v>621</v>
      </c>
      <c r="F19" s="440"/>
      <c r="G19" s="79"/>
      <c r="H19" s="90" t="s">
        <v>2040</v>
      </c>
    </row>
    <row r="20" spans="1:8" ht="20.149999999999999" customHeight="1">
      <c r="A20" s="421" t="s">
        <v>3755</v>
      </c>
      <c r="B20" s="424" t="s">
        <v>3756</v>
      </c>
      <c r="C20" s="424" t="s">
        <v>4001</v>
      </c>
      <c r="D20" s="142"/>
      <c r="E20" s="143"/>
      <c r="F20" s="441" t="s">
        <v>16</v>
      </c>
      <c r="G20" s="144">
        <v>2761</v>
      </c>
      <c r="H20" s="145"/>
    </row>
    <row r="21" spans="1:8" ht="20.149999999999999" customHeight="1">
      <c r="A21" s="422"/>
      <c r="B21" s="425"/>
      <c r="C21" s="425"/>
      <c r="D21" s="142">
        <v>1</v>
      </c>
      <c r="E21" s="143" t="s">
        <v>3757</v>
      </c>
      <c r="F21" s="442"/>
      <c r="G21" s="146">
        <v>805</v>
      </c>
      <c r="H21" s="145">
        <v>29.156102861282147</v>
      </c>
    </row>
    <row r="22" spans="1:8" ht="20.149999999999999" customHeight="1">
      <c r="A22" s="422"/>
      <c r="B22" s="425"/>
      <c r="C22" s="425"/>
      <c r="D22" s="142">
        <v>2</v>
      </c>
      <c r="E22" s="143" t="s">
        <v>3758</v>
      </c>
      <c r="F22" s="442"/>
      <c r="G22" s="146">
        <v>447</v>
      </c>
      <c r="H22" s="145">
        <v>16.189786309308221</v>
      </c>
    </row>
    <row r="23" spans="1:8" ht="20.149999999999999" customHeight="1">
      <c r="A23" s="422"/>
      <c r="B23" s="425"/>
      <c r="C23" s="425"/>
      <c r="D23" s="142">
        <v>3</v>
      </c>
      <c r="E23" s="143" t="s">
        <v>4327</v>
      </c>
      <c r="F23" s="442"/>
      <c r="G23" s="146">
        <v>224</v>
      </c>
      <c r="H23" s="145">
        <v>8.1130025353132922</v>
      </c>
    </row>
    <row r="24" spans="1:8" ht="20.149999999999999" customHeight="1">
      <c r="A24" s="422"/>
      <c r="B24" s="425"/>
      <c r="C24" s="425"/>
      <c r="D24" s="142">
        <v>4</v>
      </c>
      <c r="E24" s="143" t="s">
        <v>410</v>
      </c>
      <c r="F24" s="442"/>
      <c r="G24" s="146">
        <v>33</v>
      </c>
      <c r="H24" s="145">
        <v>1.1952191235059761</v>
      </c>
    </row>
    <row r="25" spans="1:8" ht="20.149999999999999" customHeight="1">
      <c r="A25" s="422"/>
      <c r="B25" s="425"/>
      <c r="C25" s="425"/>
      <c r="D25" s="142">
        <v>5</v>
      </c>
      <c r="E25" s="143" t="s">
        <v>3759</v>
      </c>
      <c r="F25" s="442"/>
      <c r="G25" s="146">
        <v>1251</v>
      </c>
      <c r="H25" s="145">
        <v>45.309670409272002</v>
      </c>
    </row>
    <row r="26" spans="1:8" ht="20.149999999999999" customHeight="1">
      <c r="A26" s="422"/>
      <c r="B26" s="425"/>
      <c r="C26" s="425"/>
      <c r="D26" s="142">
        <v>98</v>
      </c>
      <c r="E26" s="143" t="s">
        <v>589</v>
      </c>
      <c r="F26" s="442"/>
      <c r="G26" s="146">
        <v>1</v>
      </c>
      <c r="H26" s="145">
        <v>3.6218761318362915E-2</v>
      </c>
    </row>
    <row r="27" spans="1:8" ht="20.149999999999999" customHeight="1">
      <c r="A27" s="423"/>
      <c r="B27" s="426"/>
      <c r="C27" s="426"/>
      <c r="D27" s="142">
        <v>99</v>
      </c>
      <c r="E27" s="143" t="s">
        <v>621</v>
      </c>
      <c r="F27" s="443"/>
      <c r="G27" s="146"/>
      <c r="H27" s="145" t="s">
        <v>2040</v>
      </c>
    </row>
    <row r="28" spans="1:8" ht="20.149999999999999" customHeight="1">
      <c r="A28" s="82" t="s">
        <v>3761</v>
      </c>
      <c r="B28" s="78" t="s">
        <v>3762</v>
      </c>
      <c r="C28" s="78" t="s">
        <v>4004</v>
      </c>
      <c r="D28" s="77"/>
      <c r="E28" s="78"/>
      <c r="F28" s="77"/>
      <c r="G28" s="134">
        <v>1531</v>
      </c>
      <c r="H28" s="90"/>
    </row>
    <row r="29" spans="1:8" ht="20.149999999999999" customHeight="1">
      <c r="A29" s="415" t="s">
        <v>3763</v>
      </c>
      <c r="B29" s="338" t="s">
        <v>3764</v>
      </c>
      <c r="C29" s="338" t="s">
        <v>4003</v>
      </c>
      <c r="D29" s="77"/>
      <c r="E29" s="78"/>
      <c r="F29" s="438" t="s">
        <v>4002</v>
      </c>
      <c r="G29" s="134">
        <v>1531</v>
      </c>
      <c r="H29" s="90"/>
    </row>
    <row r="30" spans="1:8" ht="20.149999999999999" customHeight="1">
      <c r="A30" s="416"/>
      <c r="B30" s="339"/>
      <c r="C30" s="339"/>
      <c r="D30" s="77">
        <v>1</v>
      </c>
      <c r="E30" s="78" t="s">
        <v>3743</v>
      </c>
      <c r="F30" s="439"/>
      <c r="G30" s="79">
        <v>729</v>
      </c>
      <c r="H30" s="90">
        <v>47.61593729588504</v>
      </c>
    </row>
    <row r="31" spans="1:8" ht="20.149999999999999" customHeight="1">
      <c r="A31" s="417"/>
      <c r="B31" s="340"/>
      <c r="C31" s="340"/>
      <c r="D31" s="77">
        <v>2</v>
      </c>
      <c r="E31" s="78" t="s">
        <v>3744</v>
      </c>
      <c r="F31" s="440"/>
      <c r="G31" s="79">
        <v>802</v>
      </c>
      <c r="H31" s="90">
        <v>52.384062704114953</v>
      </c>
    </row>
    <row r="32" spans="1:8" ht="20.149999999999999" customHeight="1">
      <c r="A32" s="415" t="s">
        <v>3765</v>
      </c>
      <c r="B32" s="338" t="s">
        <v>3766</v>
      </c>
      <c r="C32" s="338" t="s">
        <v>4003</v>
      </c>
      <c r="D32" s="77"/>
      <c r="E32" s="78"/>
      <c r="F32" s="438" t="s">
        <v>285</v>
      </c>
      <c r="G32" s="134">
        <v>1531</v>
      </c>
      <c r="H32" s="90"/>
    </row>
    <row r="33" spans="1:13" ht="20.149999999999999" customHeight="1">
      <c r="A33" s="416"/>
      <c r="B33" s="339"/>
      <c r="C33" s="339"/>
      <c r="D33" s="77">
        <v>9998</v>
      </c>
      <c r="E33" s="78" t="s">
        <v>589</v>
      </c>
      <c r="F33" s="439"/>
      <c r="G33" s="79">
        <v>3</v>
      </c>
      <c r="H33" s="90">
        <v>0.19595035924232529</v>
      </c>
    </row>
    <row r="34" spans="1:13" ht="20.149999999999999" customHeight="1">
      <c r="A34" s="417"/>
      <c r="B34" s="340"/>
      <c r="C34" s="340"/>
      <c r="D34" s="77">
        <v>9999</v>
      </c>
      <c r="E34" s="78" t="s">
        <v>621</v>
      </c>
      <c r="F34" s="440"/>
      <c r="G34" s="79"/>
      <c r="H34" s="90" t="s">
        <v>2040</v>
      </c>
    </row>
    <row r="35" spans="1:13" ht="20.149999999999999" customHeight="1">
      <c r="A35" s="415" t="s">
        <v>3767</v>
      </c>
      <c r="B35" s="338" t="s">
        <v>3768</v>
      </c>
      <c r="C35" s="338" t="s">
        <v>4003</v>
      </c>
      <c r="D35" s="77"/>
      <c r="E35" s="78"/>
      <c r="F35" s="438" t="s">
        <v>285</v>
      </c>
      <c r="G35" s="134">
        <v>1531</v>
      </c>
      <c r="H35" s="90"/>
    </row>
    <row r="36" spans="1:13" ht="20.149999999999999" customHeight="1">
      <c r="A36" s="416"/>
      <c r="B36" s="339"/>
      <c r="C36" s="339"/>
      <c r="D36" s="77">
        <v>98</v>
      </c>
      <c r="E36" s="78" t="s">
        <v>589</v>
      </c>
      <c r="F36" s="439"/>
      <c r="G36" s="79">
        <v>3</v>
      </c>
      <c r="H36" s="90">
        <v>0.19595035924232529</v>
      </c>
    </row>
    <row r="37" spans="1:13" ht="20.149999999999999" customHeight="1">
      <c r="A37" s="417"/>
      <c r="B37" s="340"/>
      <c r="C37" s="340"/>
      <c r="D37" s="77">
        <v>99</v>
      </c>
      <c r="E37" s="78" t="s">
        <v>621</v>
      </c>
      <c r="F37" s="440"/>
      <c r="G37" s="79">
        <v>1</v>
      </c>
      <c r="H37" s="90">
        <v>6.531678641410843E-2</v>
      </c>
    </row>
    <row r="38" spans="1:13" ht="20.149999999999999" customHeight="1">
      <c r="A38" s="415" t="s">
        <v>3769</v>
      </c>
      <c r="B38" s="338" t="s">
        <v>3770</v>
      </c>
      <c r="C38" s="338" t="s">
        <v>4003</v>
      </c>
      <c r="D38" s="77"/>
      <c r="E38" s="78"/>
      <c r="F38" s="438" t="s">
        <v>16</v>
      </c>
      <c r="G38" s="134">
        <v>1531</v>
      </c>
      <c r="H38" s="90"/>
    </row>
    <row r="39" spans="1:13" ht="20.149999999999999" customHeight="1">
      <c r="A39" s="416"/>
      <c r="B39" s="339"/>
      <c r="C39" s="339"/>
      <c r="D39" s="77">
        <v>1</v>
      </c>
      <c r="E39" s="78" t="s">
        <v>3751</v>
      </c>
      <c r="F39" s="439"/>
      <c r="G39" s="79">
        <v>598</v>
      </c>
      <c r="H39" s="90">
        <v>39.059438275636836</v>
      </c>
    </row>
    <row r="40" spans="1:13" ht="20.149999999999999" customHeight="1">
      <c r="A40" s="416"/>
      <c r="B40" s="339"/>
      <c r="C40" s="339"/>
      <c r="D40" s="77">
        <v>2</v>
      </c>
      <c r="E40" s="78" t="s">
        <v>3752</v>
      </c>
      <c r="F40" s="439"/>
      <c r="G40" s="79">
        <v>322</v>
      </c>
      <c r="H40" s="90">
        <v>21.03200522534291</v>
      </c>
    </row>
    <row r="41" spans="1:13" ht="20.149999999999999" customHeight="1">
      <c r="A41" s="416"/>
      <c r="B41" s="339"/>
      <c r="C41" s="339"/>
      <c r="D41" s="77">
        <v>3</v>
      </c>
      <c r="E41" s="78" t="s">
        <v>3753</v>
      </c>
      <c r="F41" s="439"/>
      <c r="G41" s="79">
        <v>570</v>
      </c>
      <c r="H41" s="90">
        <v>37.230568256041799</v>
      </c>
    </row>
    <row r="42" spans="1:13" ht="20.149999999999999" customHeight="1">
      <c r="A42" s="416"/>
      <c r="B42" s="339"/>
      <c r="C42" s="339"/>
      <c r="D42" s="77">
        <v>4</v>
      </c>
      <c r="E42" s="78" t="s">
        <v>3754</v>
      </c>
      <c r="F42" s="439"/>
      <c r="G42" s="79">
        <v>38</v>
      </c>
      <c r="H42" s="90">
        <v>2.4820378837361203</v>
      </c>
    </row>
    <row r="43" spans="1:13" ht="20.149999999999999" customHeight="1">
      <c r="A43" s="416"/>
      <c r="B43" s="339"/>
      <c r="C43" s="339"/>
      <c r="D43" s="77">
        <v>98</v>
      </c>
      <c r="E43" s="78" t="s">
        <v>589</v>
      </c>
      <c r="F43" s="439"/>
      <c r="G43" s="79">
        <v>3</v>
      </c>
      <c r="H43" s="90">
        <v>0.19595035924232529</v>
      </c>
      <c r="I43" s="165"/>
      <c r="J43" s="165"/>
      <c r="K43" s="165"/>
      <c r="L43" s="165"/>
      <c r="M43" s="169"/>
    </row>
    <row r="44" spans="1:13" ht="20.149999999999999" customHeight="1">
      <c r="A44" s="417"/>
      <c r="B44" s="340"/>
      <c r="C44" s="340"/>
      <c r="D44" s="77">
        <v>99</v>
      </c>
      <c r="E44" s="78" t="s">
        <v>621</v>
      </c>
      <c r="F44" s="440"/>
      <c r="G44" s="79"/>
      <c r="H44" s="90" t="s">
        <v>2040</v>
      </c>
      <c r="I44" s="165"/>
      <c r="J44" s="165"/>
      <c r="K44" s="165"/>
      <c r="L44" s="165"/>
      <c r="M44" s="169"/>
    </row>
    <row r="45" spans="1:13" ht="20.149999999999999" customHeight="1">
      <c r="A45" s="421" t="s">
        <v>3771</v>
      </c>
      <c r="B45" s="424" t="s">
        <v>3772</v>
      </c>
      <c r="C45" s="424" t="s">
        <v>4004</v>
      </c>
      <c r="D45" s="142"/>
      <c r="E45" s="143"/>
      <c r="F45" s="441" t="s">
        <v>16</v>
      </c>
      <c r="G45" s="144">
        <v>1531</v>
      </c>
      <c r="H45" s="145"/>
      <c r="I45" s="165"/>
      <c r="J45" s="165"/>
      <c r="K45" s="165"/>
      <c r="L45" s="165"/>
      <c r="M45" s="169"/>
    </row>
    <row r="46" spans="1:13" ht="20.149999999999999" customHeight="1">
      <c r="A46" s="422"/>
      <c r="B46" s="425"/>
      <c r="C46" s="425"/>
      <c r="D46" s="142">
        <v>1</v>
      </c>
      <c r="E46" s="143" t="s">
        <v>3757</v>
      </c>
      <c r="F46" s="442"/>
      <c r="G46" s="146">
        <v>425</v>
      </c>
      <c r="H46" s="145">
        <v>27.759634225996084</v>
      </c>
      <c r="I46" s="165"/>
      <c r="J46" s="165"/>
      <c r="K46" s="165"/>
      <c r="L46" s="165"/>
      <c r="M46" s="169"/>
    </row>
    <row r="47" spans="1:13" ht="20.149999999999999" customHeight="1">
      <c r="A47" s="422"/>
      <c r="B47" s="425"/>
      <c r="C47" s="425"/>
      <c r="D47" s="142">
        <v>2</v>
      </c>
      <c r="E47" s="143" t="s">
        <v>3758</v>
      </c>
      <c r="F47" s="442"/>
      <c r="G47" s="146">
        <v>93</v>
      </c>
      <c r="H47" s="145">
        <v>6.0744611365120837</v>
      </c>
      <c r="I47" s="165"/>
      <c r="J47" s="165"/>
      <c r="K47" s="165"/>
      <c r="L47" s="165"/>
      <c r="M47" s="169"/>
    </row>
    <row r="48" spans="1:13" ht="20.149999999999999" customHeight="1">
      <c r="A48" s="422"/>
      <c r="B48" s="425"/>
      <c r="C48" s="425"/>
      <c r="D48" s="142">
        <v>3</v>
      </c>
      <c r="E48" s="143" t="s">
        <v>4327</v>
      </c>
      <c r="F48" s="442"/>
      <c r="G48" s="146">
        <v>31</v>
      </c>
      <c r="H48" s="145">
        <v>2.0287958115183247</v>
      </c>
      <c r="I48" s="165"/>
      <c r="J48" s="165"/>
      <c r="K48" s="165"/>
      <c r="L48" s="165"/>
      <c r="M48" s="169"/>
    </row>
    <row r="49" spans="1:13" ht="20.149999999999999" customHeight="1">
      <c r="A49" s="422"/>
      <c r="B49" s="425"/>
      <c r="C49" s="425"/>
      <c r="D49" s="142">
        <v>4</v>
      </c>
      <c r="E49" s="143" t="s">
        <v>410</v>
      </c>
      <c r="F49" s="442"/>
      <c r="G49" s="146">
        <v>16</v>
      </c>
      <c r="H49" s="145">
        <v>1.0450685826257349</v>
      </c>
      <c r="I49" s="165"/>
      <c r="J49" s="165"/>
      <c r="K49" s="165"/>
      <c r="L49" s="165"/>
      <c r="M49" s="169"/>
    </row>
    <row r="50" spans="1:13" ht="20.149999999999999" customHeight="1">
      <c r="A50" s="422"/>
      <c r="B50" s="425"/>
      <c r="C50" s="425"/>
      <c r="D50" s="142">
        <v>5</v>
      </c>
      <c r="E50" s="143" t="s">
        <v>3759</v>
      </c>
      <c r="F50" s="442"/>
      <c r="G50" s="146">
        <v>963</v>
      </c>
      <c r="H50" s="145">
        <v>62.90006531678641</v>
      </c>
      <c r="I50" s="165"/>
      <c r="J50" s="165"/>
      <c r="K50" s="165"/>
      <c r="L50" s="165"/>
      <c r="M50" s="169"/>
    </row>
    <row r="51" spans="1:13" ht="20.149999999999999" customHeight="1">
      <c r="A51" s="422"/>
      <c r="B51" s="425"/>
      <c r="C51" s="425"/>
      <c r="D51" s="142">
        <v>98</v>
      </c>
      <c r="E51" s="143" t="s">
        <v>3760</v>
      </c>
      <c r="F51" s="442"/>
      <c r="G51" s="146">
        <v>3</v>
      </c>
      <c r="H51" s="145">
        <v>0.19595035924232529</v>
      </c>
      <c r="I51" s="165"/>
      <c r="J51" s="165"/>
      <c r="K51" s="165"/>
      <c r="L51" s="165"/>
      <c r="M51" s="169"/>
    </row>
    <row r="52" spans="1:13" ht="20.149999999999999" customHeight="1">
      <c r="A52" s="423"/>
      <c r="B52" s="426"/>
      <c r="C52" s="426"/>
      <c r="D52" s="142">
        <v>99</v>
      </c>
      <c r="E52" s="143" t="s">
        <v>621</v>
      </c>
      <c r="F52" s="443"/>
      <c r="G52" s="146"/>
      <c r="H52" s="145" t="s">
        <v>2040</v>
      </c>
      <c r="I52" s="165"/>
      <c r="J52" s="165"/>
      <c r="K52" s="165"/>
      <c r="L52" s="165"/>
      <c r="M52" s="169"/>
    </row>
    <row r="53" spans="1:13" ht="20.149999999999999" customHeight="1">
      <c r="A53" s="82" t="s">
        <v>3773</v>
      </c>
      <c r="B53" s="78" t="s">
        <v>3774</v>
      </c>
      <c r="C53" s="78" t="s">
        <v>4006</v>
      </c>
      <c r="D53" s="77"/>
      <c r="E53" s="78"/>
      <c r="F53" s="77"/>
      <c r="G53" s="134">
        <v>775</v>
      </c>
      <c r="H53" s="90"/>
      <c r="I53" s="165"/>
      <c r="J53" s="165"/>
      <c r="K53" s="165"/>
      <c r="L53" s="165"/>
      <c r="M53" s="169"/>
    </row>
    <row r="54" spans="1:13" ht="20.149999999999999" customHeight="1">
      <c r="A54" s="415" t="s">
        <v>3775</v>
      </c>
      <c r="B54" s="338" t="s">
        <v>3776</v>
      </c>
      <c r="C54" s="338" t="s">
        <v>4006</v>
      </c>
      <c r="D54" s="77"/>
      <c r="E54" s="78"/>
      <c r="F54" s="438"/>
      <c r="G54" s="134">
        <v>775</v>
      </c>
      <c r="H54" s="90"/>
      <c r="I54" s="165"/>
      <c r="J54" s="165"/>
      <c r="K54" s="165"/>
      <c r="L54" s="165"/>
      <c r="M54" s="169"/>
    </row>
    <row r="55" spans="1:13" ht="20.149999999999999" customHeight="1">
      <c r="A55" s="416"/>
      <c r="B55" s="339"/>
      <c r="C55" s="339"/>
      <c r="D55" s="77">
        <v>1</v>
      </c>
      <c r="E55" s="78" t="s">
        <v>3743</v>
      </c>
      <c r="F55" s="439"/>
      <c r="G55" s="79">
        <v>368</v>
      </c>
      <c r="H55" s="90">
        <v>47.483870967741936</v>
      </c>
    </row>
    <row r="56" spans="1:13" ht="20.149999999999999" customHeight="1">
      <c r="A56" s="417"/>
      <c r="B56" s="340"/>
      <c r="C56" s="340"/>
      <c r="D56" s="77">
        <v>2</v>
      </c>
      <c r="E56" s="78" t="s">
        <v>3744</v>
      </c>
      <c r="F56" s="440"/>
      <c r="G56" s="79">
        <v>407</v>
      </c>
      <c r="H56" s="90">
        <v>52.516129032258064</v>
      </c>
    </row>
    <row r="57" spans="1:13" ht="20.149999999999999" customHeight="1">
      <c r="A57" s="415" t="s">
        <v>3777</v>
      </c>
      <c r="B57" s="338" t="s">
        <v>3778</v>
      </c>
      <c r="C57" s="338" t="s">
        <v>4006</v>
      </c>
      <c r="D57" s="77"/>
      <c r="E57" s="78"/>
      <c r="F57" s="438" t="s">
        <v>4002</v>
      </c>
      <c r="G57" s="134">
        <v>775</v>
      </c>
      <c r="H57" s="90"/>
    </row>
    <row r="58" spans="1:13" ht="20.149999999999999" customHeight="1">
      <c r="A58" s="416"/>
      <c r="B58" s="339"/>
      <c r="C58" s="339"/>
      <c r="D58" s="77">
        <v>9998</v>
      </c>
      <c r="E58" s="78" t="s">
        <v>589</v>
      </c>
      <c r="F58" s="439"/>
      <c r="G58" s="79"/>
      <c r="H58" s="90" t="s">
        <v>2040</v>
      </c>
    </row>
    <row r="59" spans="1:13" ht="20.149999999999999" customHeight="1">
      <c r="A59" s="417"/>
      <c r="B59" s="340"/>
      <c r="C59" s="340"/>
      <c r="D59" s="77">
        <v>9999</v>
      </c>
      <c r="E59" s="78" t="s">
        <v>621</v>
      </c>
      <c r="F59" s="440"/>
      <c r="G59" s="79"/>
      <c r="H59" s="90" t="s">
        <v>2040</v>
      </c>
    </row>
    <row r="60" spans="1:13" ht="20.149999999999999" customHeight="1">
      <c r="A60" s="415" t="s">
        <v>3779</v>
      </c>
      <c r="B60" s="338" t="s">
        <v>3780</v>
      </c>
      <c r="C60" s="338" t="s">
        <v>4006</v>
      </c>
      <c r="D60" s="77"/>
      <c r="E60" s="78"/>
      <c r="F60" s="438" t="s">
        <v>285</v>
      </c>
      <c r="G60" s="134">
        <v>775</v>
      </c>
      <c r="H60" s="90"/>
    </row>
    <row r="61" spans="1:13" ht="20.149999999999999" customHeight="1">
      <c r="A61" s="416"/>
      <c r="B61" s="339"/>
      <c r="C61" s="339"/>
      <c r="D61" s="77">
        <v>98</v>
      </c>
      <c r="E61" s="78" t="s">
        <v>589</v>
      </c>
      <c r="F61" s="439"/>
      <c r="G61" s="79"/>
      <c r="H61" s="90" t="s">
        <v>2040</v>
      </c>
    </row>
    <row r="62" spans="1:13" ht="20.149999999999999" customHeight="1">
      <c r="A62" s="417"/>
      <c r="B62" s="340"/>
      <c r="C62" s="340"/>
      <c r="D62" s="77">
        <v>99</v>
      </c>
      <c r="E62" s="78" t="s">
        <v>621</v>
      </c>
      <c r="F62" s="440"/>
      <c r="G62" s="79">
        <v>1</v>
      </c>
      <c r="H62" s="90">
        <v>0.12903225806451613</v>
      </c>
    </row>
    <row r="63" spans="1:13" ht="20.149999999999999" customHeight="1">
      <c r="A63" s="415" t="s">
        <v>3781</v>
      </c>
      <c r="B63" s="338" t="s">
        <v>3782</v>
      </c>
      <c r="C63" s="338" t="s">
        <v>4005</v>
      </c>
      <c r="D63" s="77"/>
      <c r="E63" s="78"/>
      <c r="F63" s="438" t="s">
        <v>16</v>
      </c>
      <c r="G63" s="134">
        <v>775</v>
      </c>
      <c r="H63" s="90"/>
    </row>
    <row r="64" spans="1:13" ht="20.149999999999999" customHeight="1">
      <c r="A64" s="416"/>
      <c r="B64" s="339"/>
      <c r="C64" s="339"/>
      <c r="D64" s="77">
        <v>1</v>
      </c>
      <c r="E64" s="78" t="s">
        <v>3751</v>
      </c>
      <c r="F64" s="439"/>
      <c r="G64" s="79">
        <v>401</v>
      </c>
      <c r="H64" s="90">
        <v>51.741935483870968</v>
      </c>
    </row>
    <row r="65" spans="1:8" ht="20.149999999999999" customHeight="1">
      <c r="A65" s="416"/>
      <c r="B65" s="339"/>
      <c r="C65" s="339"/>
      <c r="D65" s="77">
        <v>2</v>
      </c>
      <c r="E65" s="78" t="s">
        <v>3752</v>
      </c>
      <c r="F65" s="439"/>
      <c r="G65" s="79">
        <v>110</v>
      </c>
      <c r="H65" s="90">
        <v>14.193548387096774</v>
      </c>
    </row>
    <row r="66" spans="1:8" ht="20.149999999999999" customHeight="1">
      <c r="A66" s="416"/>
      <c r="B66" s="339"/>
      <c r="C66" s="339"/>
      <c r="D66" s="77">
        <v>3</v>
      </c>
      <c r="E66" s="78" t="s">
        <v>3753</v>
      </c>
      <c r="F66" s="439"/>
      <c r="G66" s="79">
        <v>248</v>
      </c>
      <c r="H66" s="90">
        <v>32</v>
      </c>
    </row>
    <row r="67" spans="1:8" ht="20.149999999999999" customHeight="1">
      <c r="A67" s="416"/>
      <c r="B67" s="339"/>
      <c r="C67" s="339"/>
      <c r="D67" s="77">
        <v>4</v>
      </c>
      <c r="E67" s="78" t="s">
        <v>3754</v>
      </c>
      <c r="F67" s="439"/>
      <c r="G67" s="79">
        <v>16</v>
      </c>
      <c r="H67" s="90">
        <v>2.064516129032258</v>
      </c>
    </row>
    <row r="68" spans="1:8" ht="20.149999999999999" customHeight="1">
      <c r="A68" s="416"/>
      <c r="B68" s="339"/>
      <c r="C68" s="339"/>
      <c r="D68" s="77">
        <v>98</v>
      </c>
      <c r="E68" s="78" t="s">
        <v>589</v>
      </c>
      <c r="F68" s="439"/>
      <c r="G68" s="79"/>
      <c r="H68" s="90" t="s">
        <v>2040</v>
      </c>
    </row>
    <row r="69" spans="1:8" ht="20.149999999999999" customHeight="1">
      <c r="A69" s="417"/>
      <c r="B69" s="340"/>
      <c r="C69" s="340"/>
      <c r="D69" s="77">
        <v>99</v>
      </c>
      <c r="E69" s="78" t="s">
        <v>621</v>
      </c>
      <c r="F69" s="440"/>
      <c r="G69" s="79"/>
      <c r="H69" s="90" t="s">
        <v>2040</v>
      </c>
    </row>
    <row r="70" spans="1:8" ht="20.149999999999999" customHeight="1">
      <c r="A70" s="421" t="s">
        <v>3783</v>
      </c>
      <c r="B70" s="424" t="s">
        <v>3784</v>
      </c>
      <c r="C70" s="424" t="s">
        <v>4006</v>
      </c>
      <c r="D70" s="142"/>
      <c r="E70" s="143"/>
      <c r="F70" s="441" t="s">
        <v>16</v>
      </c>
      <c r="G70" s="144">
        <v>775</v>
      </c>
      <c r="H70" s="145"/>
    </row>
    <row r="71" spans="1:8" ht="20.149999999999999" customHeight="1">
      <c r="A71" s="422"/>
      <c r="B71" s="425"/>
      <c r="C71" s="425"/>
      <c r="D71" s="142">
        <v>1</v>
      </c>
      <c r="E71" s="143" t="s">
        <v>3757</v>
      </c>
      <c r="F71" s="442"/>
      <c r="G71" s="146">
        <v>143</v>
      </c>
      <c r="H71" s="145">
        <v>18.451612903225804</v>
      </c>
    </row>
    <row r="72" spans="1:8" ht="20.149999999999999" customHeight="1">
      <c r="A72" s="422"/>
      <c r="B72" s="425"/>
      <c r="C72" s="425"/>
      <c r="D72" s="142">
        <v>2</v>
      </c>
      <c r="E72" s="143" t="s">
        <v>3758</v>
      </c>
      <c r="F72" s="442"/>
      <c r="G72" s="146">
        <v>29</v>
      </c>
      <c r="H72" s="145">
        <v>3.741935483870968</v>
      </c>
    </row>
    <row r="73" spans="1:8" ht="20.149999999999999" customHeight="1">
      <c r="A73" s="422"/>
      <c r="B73" s="425"/>
      <c r="C73" s="425"/>
      <c r="D73" s="142">
        <v>3</v>
      </c>
      <c r="E73" s="143" t="s">
        <v>4327</v>
      </c>
      <c r="F73" s="442"/>
      <c r="G73" s="146">
        <v>11</v>
      </c>
      <c r="H73" s="145">
        <v>1.4193548387096775</v>
      </c>
    </row>
    <row r="74" spans="1:8" ht="20.149999999999999" customHeight="1">
      <c r="A74" s="422"/>
      <c r="B74" s="425"/>
      <c r="C74" s="425"/>
      <c r="D74" s="142">
        <v>4</v>
      </c>
      <c r="E74" s="143" t="s">
        <v>410</v>
      </c>
      <c r="F74" s="442"/>
      <c r="G74" s="146">
        <v>6</v>
      </c>
      <c r="H74" s="145">
        <v>0.77419354838709675</v>
      </c>
    </row>
    <row r="75" spans="1:8" ht="20.149999999999999" customHeight="1">
      <c r="A75" s="422"/>
      <c r="B75" s="425"/>
      <c r="C75" s="425"/>
      <c r="D75" s="142">
        <v>5</v>
      </c>
      <c r="E75" s="143" t="s">
        <v>3759</v>
      </c>
      <c r="F75" s="442"/>
      <c r="G75" s="146">
        <v>586</v>
      </c>
      <c r="H75" s="145">
        <v>75.612903225806448</v>
      </c>
    </row>
    <row r="76" spans="1:8" ht="20.149999999999999" customHeight="1">
      <c r="A76" s="422"/>
      <c r="B76" s="425"/>
      <c r="C76" s="425"/>
      <c r="D76" s="142">
        <v>98</v>
      </c>
      <c r="E76" s="143" t="s">
        <v>3760</v>
      </c>
      <c r="F76" s="442"/>
      <c r="G76" s="146"/>
      <c r="H76" s="145" t="s">
        <v>2040</v>
      </c>
    </row>
    <row r="77" spans="1:8" ht="20.149999999999999" customHeight="1">
      <c r="A77" s="423"/>
      <c r="B77" s="426"/>
      <c r="C77" s="426"/>
      <c r="D77" s="142">
        <v>99</v>
      </c>
      <c r="E77" s="143" t="s">
        <v>621</v>
      </c>
      <c r="F77" s="443"/>
      <c r="G77" s="146"/>
      <c r="H77" s="145" t="s">
        <v>2040</v>
      </c>
    </row>
    <row r="78" spans="1:8" ht="20.149999999999999" customHeight="1">
      <c r="A78" s="82" t="s">
        <v>3785</v>
      </c>
      <c r="B78" s="78" t="s">
        <v>3786</v>
      </c>
      <c r="C78" s="78" t="s">
        <v>4008</v>
      </c>
      <c r="D78" s="77"/>
      <c r="E78" s="78"/>
      <c r="F78" s="77"/>
      <c r="G78" s="134">
        <v>174</v>
      </c>
      <c r="H78" s="90"/>
    </row>
    <row r="79" spans="1:8" ht="20.149999999999999" customHeight="1">
      <c r="A79" s="415" t="s">
        <v>3787</v>
      </c>
      <c r="B79" s="338" t="s">
        <v>3788</v>
      </c>
      <c r="C79" s="338" t="s">
        <v>4008</v>
      </c>
      <c r="D79" s="77"/>
      <c r="E79" s="78"/>
      <c r="F79" s="438"/>
      <c r="G79" s="134">
        <v>174</v>
      </c>
      <c r="H79" s="90"/>
    </row>
    <row r="80" spans="1:8" ht="20.149999999999999" customHeight="1">
      <c r="A80" s="416"/>
      <c r="B80" s="339"/>
      <c r="C80" s="339"/>
      <c r="D80" s="77">
        <v>1</v>
      </c>
      <c r="E80" s="78" t="s">
        <v>3743</v>
      </c>
      <c r="F80" s="439"/>
      <c r="G80" s="79">
        <v>82</v>
      </c>
      <c r="H80" s="90">
        <v>47.126436781609193</v>
      </c>
    </row>
    <row r="81" spans="1:8" ht="20.149999999999999" customHeight="1">
      <c r="A81" s="417"/>
      <c r="B81" s="340"/>
      <c r="C81" s="340"/>
      <c r="D81" s="77">
        <v>2</v>
      </c>
      <c r="E81" s="78" t="s">
        <v>3744</v>
      </c>
      <c r="F81" s="440"/>
      <c r="G81" s="79">
        <v>92</v>
      </c>
      <c r="H81" s="90">
        <v>52.873563218390807</v>
      </c>
    </row>
    <row r="82" spans="1:8" ht="20.149999999999999" customHeight="1">
      <c r="A82" s="415" t="s">
        <v>3789</v>
      </c>
      <c r="B82" s="338" t="s">
        <v>3790</v>
      </c>
      <c r="C82" s="338" t="s">
        <v>4008</v>
      </c>
      <c r="D82" s="77"/>
      <c r="E82" s="78"/>
      <c r="F82" s="438" t="s">
        <v>4002</v>
      </c>
      <c r="G82" s="134">
        <v>174</v>
      </c>
      <c r="H82" s="90"/>
    </row>
    <row r="83" spans="1:8" ht="20.149999999999999" customHeight="1">
      <c r="A83" s="416"/>
      <c r="B83" s="339"/>
      <c r="C83" s="339"/>
      <c r="D83" s="77">
        <v>9998</v>
      </c>
      <c r="E83" s="78" t="s">
        <v>589</v>
      </c>
      <c r="F83" s="439"/>
      <c r="G83" s="79"/>
      <c r="H83" s="90" t="s">
        <v>2040</v>
      </c>
    </row>
    <row r="84" spans="1:8" ht="20.149999999999999" customHeight="1">
      <c r="A84" s="417"/>
      <c r="B84" s="340"/>
      <c r="C84" s="340"/>
      <c r="D84" s="77">
        <v>9999</v>
      </c>
      <c r="E84" s="78" t="s">
        <v>621</v>
      </c>
      <c r="F84" s="440"/>
      <c r="G84" s="79"/>
      <c r="H84" s="90" t="s">
        <v>2040</v>
      </c>
    </row>
    <row r="85" spans="1:8" ht="20.149999999999999" customHeight="1">
      <c r="A85" s="415" t="s">
        <v>3791</v>
      </c>
      <c r="B85" s="338" t="s">
        <v>3792</v>
      </c>
      <c r="C85" s="338" t="s">
        <v>4008</v>
      </c>
      <c r="D85" s="77"/>
      <c r="E85" s="78"/>
      <c r="F85" s="438" t="s">
        <v>285</v>
      </c>
      <c r="G85" s="134">
        <v>174</v>
      </c>
      <c r="H85" s="90"/>
    </row>
    <row r="86" spans="1:8" ht="20.149999999999999" customHeight="1">
      <c r="A86" s="416"/>
      <c r="B86" s="339"/>
      <c r="C86" s="339"/>
      <c r="D86" s="77">
        <v>98</v>
      </c>
      <c r="E86" s="78" t="s">
        <v>589</v>
      </c>
      <c r="F86" s="439"/>
      <c r="G86" s="79"/>
      <c r="H86" s="90" t="s">
        <v>2040</v>
      </c>
    </row>
    <row r="87" spans="1:8" ht="20.149999999999999" customHeight="1">
      <c r="A87" s="417"/>
      <c r="B87" s="340"/>
      <c r="C87" s="340"/>
      <c r="D87" s="77">
        <v>99</v>
      </c>
      <c r="E87" s="78" t="s">
        <v>621</v>
      </c>
      <c r="F87" s="440"/>
      <c r="G87" s="79"/>
      <c r="H87" s="90" t="s">
        <v>2040</v>
      </c>
    </row>
    <row r="88" spans="1:8" ht="20.149999999999999" customHeight="1">
      <c r="A88" s="415" t="s">
        <v>3793</v>
      </c>
      <c r="B88" s="338" t="s">
        <v>3794</v>
      </c>
      <c r="C88" s="338" t="s">
        <v>4007</v>
      </c>
      <c r="D88" s="77"/>
      <c r="E88" s="78"/>
      <c r="F88" s="438" t="s">
        <v>16</v>
      </c>
      <c r="G88" s="134">
        <v>174</v>
      </c>
      <c r="H88" s="90"/>
    </row>
    <row r="89" spans="1:8" ht="20.149999999999999" customHeight="1">
      <c r="A89" s="416"/>
      <c r="B89" s="339"/>
      <c r="C89" s="339"/>
      <c r="D89" s="77">
        <v>1</v>
      </c>
      <c r="E89" s="78" t="s">
        <v>3751</v>
      </c>
      <c r="F89" s="439"/>
      <c r="G89" s="79">
        <v>135</v>
      </c>
      <c r="H89" s="90">
        <v>77.58620689655173</v>
      </c>
    </row>
    <row r="90" spans="1:8" ht="20.149999999999999" customHeight="1">
      <c r="A90" s="416"/>
      <c r="B90" s="339"/>
      <c r="C90" s="339"/>
      <c r="D90" s="77">
        <v>2</v>
      </c>
      <c r="E90" s="78" t="s">
        <v>3752</v>
      </c>
      <c r="F90" s="439"/>
      <c r="G90" s="79">
        <v>12</v>
      </c>
      <c r="H90" s="90">
        <v>6.8965517241379306</v>
      </c>
    </row>
    <row r="91" spans="1:8" ht="20.149999999999999" customHeight="1">
      <c r="A91" s="416"/>
      <c r="B91" s="339"/>
      <c r="C91" s="339"/>
      <c r="D91" s="77">
        <v>3</v>
      </c>
      <c r="E91" s="78" t="s">
        <v>3753</v>
      </c>
      <c r="F91" s="439"/>
      <c r="G91" s="79">
        <v>25</v>
      </c>
      <c r="H91" s="90">
        <v>14.367816091954023</v>
      </c>
    </row>
    <row r="92" spans="1:8" ht="20.149999999999999" customHeight="1">
      <c r="A92" s="416"/>
      <c r="B92" s="339"/>
      <c r="C92" s="339"/>
      <c r="D92" s="77">
        <v>4</v>
      </c>
      <c r="E92" s="78" t="s">
        <v>3754</v>
      </c>
      <c r="F92" s="439"/>
      <c r="G92" s="79">
        <v>2</v>
      </c>
      <c r="H92" s="90">
        <v>1.1494252873563218</v>
      </c>
    </row>
    <row r="93" spans="1:8" ht="20.149999999999999" customHeight="1">
      <c r="A93" s="416"/>
      <c r="B93" s="339"/>
      <c r="C93" s="339"/>
      <c r="D93" s="77">
        <v>98</v>
      </c>
      <c r="E93" s="78" t="s">
        <v>589</v>
      </c>
      <c r="F93" s="439"/>
      <c r="G93" s="79"/>
      <c r="H93" s="90" t="s">
        <v>2040</v>
      </c>
    </row>
    <row r="94" spans="1:8" ht="20.149999999999999" customHeight="1">
      <c r="A94" s="417"/>
      <c r="B94" s="340"/>
      <c r="C94" s="340"/>
      <c r="D94" s="77">
        <v>99</v>
      </c>
      <c r="E94" s="78" t="s">
        <v>621</v>
      </c>
      <c r="F94" s="440"/>
      <c r="G94" s="79"/>
      <c r="H94" s="90" t="s">
        <v>2040</v>
      </c>
    </row>
    <row r="95" spans="1:8" ht="20.149999999999999" customHeight="1">
      <c r="A95" s="421" t="s">
        <v>3795</v>
      </c>
      <c r="B95" s="424" t="s">
        <v>3796</v>
      </c>
      <c r="C95" s="424" t="s">
        <v>4008</v>
      </c>
      <c r="D95" s="142"/>
      <c r="E95" s="143"/>
      <c r="F95" s="441" t="s">
        <v>16</v>
      </c>
      <c r="G95" s="144">
        <v>174</v>
      </c>
      <c r="H95" s="145"/>
    </row>
    <row r="96" spans="1:8" ht="20.149999999999999" customHeight="1">
      <c r="A96" s="422"/>
      <c r="B96" s="425"/>
      <c r="C96" s="425"/>
      <c r="D96" s="142">
        <v>1</v>
      </c>
      <c r="E96" s="143" t="s">
        <v>3757</v>
      </c>
      <c r="F96" s="442"/>
      <c r="G96" s="146">
        <v>7</v>
      </c>
      <c r="H96" s="145">
        <v>4.0229885057471266</v>
      </c>
    </row>
    <row r="97" spans="1:8" ht="20.149999999999999" customHeight="1">
      <c r="A97" s="422"/>
      <c r="B97" s="425"/>
      <c r="C97" s="425"/>
      <c r="D97" s="142">
        <v>2</v>
      </c>
      <c r="E97" s="143" t="s">
        <v>3758</v>
      </c>
      <c r="F97" s="442"/>
      <c r="G97" s="146">
        <v>3</v>
      </c>
      <c r="H97" s="145">
        <v>1.7241379310344827</v>
      </c>
    </row>
    <row r="98" spans="1:8" ht="20.149999999999999" customHeight="1">
      <c r="A98" s="422"/>
      <c r="B98" s="425"/>
      <c r="C98" s="425"/>
      <c r="D98" s="142">
        <v>3</v>
      </c>
      <c r="E98" s="143" t="s">
        <v>4327</v>
      </c>
      <c r="F98" s="442"/>
      <c r="G98" s="146">
        <v>1</v>
      </c>
      <c r="H98" s="145">
        <v>0.57471264367816088</v>
      </c>
    </row>
    <row r="99" spans="1:8" ht="20.149999999999999" customHeight="1">
      <c r="A99" s="422"/>
      <c r="B99" s="425"/>
      <c r="C99" s="425"/>
      <c r="D99" s="142">
        <v>4</v>
      </c>
      <c r="E99" s="143" t="s">
        <v>410</v>
      </c>
      <c r="F99" s="442"/>
      <c r="G99" s="146">
        <v>3</v>
      </c>
      <c r="H99" s="145">
        <v>1.7241379310344827</v>
      </c>
    </row>
    <row r="100" spans="1:8" ht="20.149999999999999" customHeight="1">
      <c r="A100" s="422"/>
      <c r="B100" s="425"/>
      <c r="C100" s="425"/>
      <c r="D100" s="142">
        <v>5</v>
      </c>
      <c r="E100" s="143" t="s">
        <v>3759</v>
      </c>
      <c r="F100" s="442"/>
      <c r="G100" s="146">
        <v>160</v>
      </c>
      <c r="H100" s="145">
        <v>91.954022988505741</v>
      </c>
    </row>
    <row r="101" spans="1:8" ht="20.149999999999999" customHeight="1">
      <c r="A101" s="422"/>
      <c r="B101" s="425"/>
      <c r="C101" s="425"/>
      <c r="D101" s="142">
        <v>98</v>
      </c>
      <c r="E101" s="143" t="s">
        <v>3760</v>
      </c>
      <c r="F101" s="442"/>
      <c r="G101" s="146"/>
      <c r="H101" s="145" t="s">
        <v>2040</v>
      </c>
    </row>
    <row r="102" spans="1:8" ht="20.149999999999999" customHeight="1">
      <c r="A102" s="423"/>
      <c r="B102" s="426"/>
      <c r="C102" s="426"/>
      <c r="D102" s="142">
        <v>99</v>
      </c>
      <c r="E102" s="143" t="s">
        <v>621</v>
      </c>
      <c r="F102" s="443"/>
      <c r="G102" s="146"/>
      <c r="H102" s="145" t="s">
        <v>2040</v>
      </c>
    </row>
    <row r="103" spans="1:8" ht="20.149999999999999" customHeight="1">
      <c r="A103" s="82" t="s">
        <v>3797</v>
      </c>
      <c r="B103" s="78" t="s">
        <v>3798</v>
      </c>
      <c r="C103" s="78" t="s">
        <v>4010</v>
      </c>
      <c r="D103" s="77"/>
      <c r="E103" s="78"/>
      <c r="F103" s="77"/>
      <c r="G103" s="134">
        <v>30</v>
      </c>
      <c r="H103" s="90"/>
    </row>
    <row r="104" spans="1:8" ht="20.149999999999999" customHeight="1">
      <c r="A104" s="415" t="s">
        <v>3799</v>
      </c>
      <c r="B104" s="338" t="s">
        <v>3800</v>
      </c>
      <c r="C104" s="338" t="s">
        <v>4010</v>
      </c>
      <c r="D104" s="77"/>
      <c r="E104" s="78"/>
      <c r="F104" s="438"/>
      <c r="G104" s="134">
        <v>30</v>
      </c>
      <c r="H104" s="90"/>
    </row>
    <row r="105" spans="1:8" ht="20.149999999999999" customHeight="1">
      <c r="A105" s="416"/>
      <c r="B105" s="339"/>
      <c r="C105" s="339"/>
      <c r="D105" s="77">
        <v>1</v>
      </c>
      <c r="E105" s="78" t="s">
        <v>3743</v>
      </c>
      <c r="F105" s="432"/>
      <c r="G105" s="79">
        <v>10</v>
      </c>
      <c r="H105" s="90">
        <v>33.333333333333329</v>
      </c>
    </row>
    <row r="106" spans="1:8" ht="20.149999999999999" customHeight="1">
      <c r="A106" s="417"/>
      <c r="B106" s="340"/>
      <c r="C106" s="340"/>
      <c r="D106" s="77">
        <v>2</v>
      </c>
      <c r="E106" s="78" t="s">
        <v>3744</v>
      </c>
      <c r="F106" s="433"/>
      <c r="G106" s="79">
        <v>20</v>
      </c>
      <c r="H106" s="90">
        <v>66.666666666666657</v>
      </c>
    </row>
    <row r="107" spans="1:8" ht="20.149999999999999" customHeight="1">
      <c r="A107" s="415" t="s">
        <v>3801</v>
      </c>
      <c r="B107" s="338" t="s">
        <v>3802</v>
      </c>
      <c r="C107" s="338" t="s">
        <v>4010</v>
      </c>
      <c r="D107" s="77"/>
      <c r="E107" s="78"/>
      <c r="F107" s="438" t="s">
        <v>4002</v>
      </c>
      <c r="G107" s="134">
        <v>30</v>
      </c>
      <c r="H107" s="90"/>
    </row>
    <row r="108" spans="1:8" ht="20.149999999999999" customHeight="1">
      <c r="A108" s="416"/>
      <c r="B108" s="339"/>
      <c r="C108" s="339"/>
      <c r="D108" s="77">
        <v>9998</v>
      </c>
      <c r="E108" s="78" t="s">
        <v>589</v>
      </c>
      <c r="F108" s="439"/>
      <c r="G108" s="79"/>
      <c r="H108" s="90" t="s">
        <v>2040</v>
      </c>
    </row>
    <row r="109" spans="1:8" ht="20.149999999999999" customHeight="1">
      <c r="A109" s="417"/>
      <c r="B109" s="340"/>
      <c r="C109" s="340"/>
      <c r="D109" s="77">
        <v>9999</v>
      </c>
      <c r="E109" s="78" t="s">
        <v>621</v>
      </c>
      <c r="F109" s="440"/>
      <c r="G109" s="79"/>
      <c r="H109" s="90" t="s">
        <v>2040</v>
      </c>
    </row>
    <row r="110" spans="1:8" ht="20.149999999999999" customHeight="1">
      <c r="A110" s="415" t="s">
        <v>3803</v>
      </c>
      <c r="B110" s="338" t="s">
        <v>3804</v>
      </c>
      <c r="C110" s="338" t="s">
        <v>4010</v>
      </c>
      <c r="D110" s="77"/>
      <c r="E110" s="78"/>
      <c r="F110" s="438" t="s">
        <v>285</v>
      </c>
      <c r="G110" s="134">
        <v>30</v>
      </c>
      <c r="H110" s="90"/>
    </row>
    <row r="111" spans="1:8" ht="20.149999999999999" customHeight="1">
      <c r="A111" s="416"/>
      <c r="B111" s="339"/>
      <c r="C111" s="339"/>
      <c r="D111" s="77">
        <v>98</v>
      </c>
      <c r="E111" s="78" t="s">
        <v>589</v>
      </c>
      <c r="F111" s="439"/>
      <c r="G111" s="79"/>
      <c r="H111" s="90" t="s">
        <v>2040</v>
      </c>
    </row>
    <row r="112" spans="1:8" ht="20.149999999999999" customHeight="1">
      <c r="A112" s="417"/>
      <c r="B112" s="340"/>
      <c r="C112" s="340"/>
      <c r="D112" s="77">
        <v>99</v>
      </c>
      <c r="E112" s="78" t="s">
        <v>621</v>
      </c>
      <c r="F112" s="440"/>
      <c r="G112" s="79"/>
      <c r="H112" s="90" t="s">
        <v>2040</v>
      </c>
    </row>
    <row r="113" spans="1:8" ht="20.149999999999999" customHeight="1">
      <c r="A113" s="415" t="s">
        <v>3805</v>
      </c>
      <c r="B113" s="338" t="s">
        <v>3806</v>
      </c>
      <c r="C113" s="338" t="s">
        <v>4009</v>
      </c>
      <c r="D113" s="77"/>
      <c r="E113" s="78"/>
      <c r="F113" s="438" t="s">
        <v>16</v>
      </c>
      <c r="G113" s="134">
        <v>30</v>
      </c>
      <c r="H113" s="90"/>
    </row>
    <row r="114" spans="1:8" ht="20.149999999999999" customHeight="1">
      <c r="A114" s="416"/>
      <c r="B114" s="339"/>
      <c r="C114" s="339"/>
      <c r="D114" s="77">
        <v>1</v>
      </c>
      <c r="E114" s="78" t="s">
        <v>3751</v>
      </c>
      <c r="F114" s="439"/>
      <c r="G114" s="79">
        <v>25</v>
      </c>
      <c r="H114" s="90">
        <v>83.333333333333343</v>
      </c>
    </row>
    <row r="115" spans="1:8" ht="20.149999999999999" customHeight="1">
      <c r="A115" s="416"/>
      <c r="B115" s="339"/>
      <c r="C115" s="339"/>
      <c r="D115" s="77">
        <v>2</v>
      </c>
      <c r="E115" s="78" t="s">
        <v>3752</v>
      </c>
      <c r="F115" s="439"/>
      <c r="G115" s="79">
        <v>3</v>
      </c>
      <c r="H115" s="90">
        <v>10</v>
      </c>
    </row>
    <row r="116" spans="1:8" ht="20.149999999999999" customHeight="1">
      <c r="A116" s="416"/>
      <c r="B116" s="339"/>
      <c r="C116" s="339"/>
      <c r="D116" s="77">
        <v>3</v>
      </c>
      <c r="E116" s="78" t="s">
        <v>3753</v>
      </c>
      <c r="F116" s="439"/>
      <c r="G116" s="79">
        <v>2</v>
      </c>
      <c r="H116" s="90">
        <v>6.666666666666667</v>
      </c>
    </row>
    <row r="117" spans="1:8" ht="20.149999999999999" customHeight="1">
      <c r="A117" s="416"/>
      <c r="B117" s="339"/>
      <c r="C117" s="339"/>
      <c r="D117" s="77">
        <v>4</v>
      </c>
      <c r="E117" s="78" t="s">
        <v>3754</v>
      </c>
      <c r="F117" s="439"/>
      <c r="G117" s="79"/>
      <c r="H117" s="90" t="s">
        <v>2040</v>
      </c>
    </row>
    <row r="118" spans="1:8" ht="20.149999999999999" customHeight="1">
      <c r="A118" s="416"/>
      <c r="B118" s="339"/>
      <c r="C118" s="339"/>
      <c r="D118" s="77">
        <v>98</v>
      </c>
      <c r="E118" s="78" t="s">
        <v>589</v>
      </c>
      <c r="F118" s="439"/>
      <c r="G118" s="79"/>
      <c r="H118" s="90" t="s">
        <v>2040</v>
      </c>
    </row>
    <row r="119" spans="1:8" ht="20.149999999999999" customHeight="1">
      <c r="A119" s="417"/>
      <c r="B119" s="340"/>
      <c r="C119" s="340"/>
      <c r="D119" s="77">
        <v>99</v>
      </c>
      <c r="E119" s="78" t="s">
        <v>621</v>
      </c>
      <c r="F119" s="440"/>
      <c r="G119" s="79"/>
      <c r="H119" s="90" t="s">
        <v>2040</v>
      </c>
    </row>
    <row r="120" spans="1:8" ht="20.149999999999999" customHeight="1">
      <c r="A120" s="421" t="s">
        <v>3807</v>
      </c>
      <c r="B120" s="424" t="s">
        <v>3808</v>
      </c>
      <c r="C120" s="424" t="s">
        <v>4010</v>
      </c>
      <c r="D120" s="142"/>
      <c r="E120" s="143"/>
      <c r="F120" s="441" t="s">
        <v>16</v>
      </c>
      <c r="G120" s="144">
        <v>30</v>
      </c>
      <c r="H120" s="145"/>
    </row>
    <row r="121" spans="1:8" ht="20.149999999999999" customHeight="1">
      <c r="A121" s="422"/>
      <c r="B121" s="425"/>
      <c r="C121" s="425"/>
      <c r="D121" s="142">
        <v>1</v>
      </c>
      <c r="E121" s="143" t="s">
        <v>3757</v>
      </c>
      <c r="F121" s="442"/>
      <c r="G121" s="146">
        <v>1</v>
      </c>
      <c r="H121" s="145">
        <v>3.3333333333333335</v>
      </c>
    </row>
    <row r="122" spans="1:8" ht="20.149999999999999" customHeight="1">
      <c r="A122" s="422"/>
      <c r="B122" s="425"/>
      <c r="C122" s="425"/>
      <c r="D122" s="142">
        <v>2</v>
      </c>
      <c r="E122" s="143" t="s">
        <v>3758</v>
      </c>
      <c r="F122" s="442"/>
      <c r="G122" s="146"/>
      <c r="H122" s="145" t="s">
        <v>2040</v>
      </c>
    </row>
    <row r="123" spans="1:8" ht="20.149999999999999" customHeight="1">
      <c r="A123" s="422"/>
      <c r="B123" s="425"/>
      <c r="C123" s="425"/>
      <c r="D123" s="142">
        <v>3</v>
      </c>
      <c r="E123" s="143" t="s">
        <v>4327</v>
      </c>
      <c r="F123" s="442"/>
      <c r="G123" s="146"/>
      <c r="H123" s="145" t="s">
        <v>2040</v>
      </c>
    </row>
    <row r="124" spans="1:8" ht="20.149999999999999" customHeight="1">
      <c r="A124" s="422"/>
      <c r="B124" s="425"/>
      <c r="C124" s="425"/>
      <c r="D124" s="142">
        <v>4</v>
      </c>
      <c r="E124" s="143" t="s">
        <v>410</v>
      </c>
      <c r="F124" s="442"/>
      <c r="G124" s="146"/>
      <c r="H124" s="145" t="s">
        <v>2040</v>
      </c>
    </row>
    <row r="125" spans="1:8" ht="20.149999999999999" customHeight="1">
      <c r="A125" s="422"/>
      <c r="B125" s="425"/>
      <c r="C125" s="425"/>
      <c r="D125" s="142">
        <v>5</v>
      </c>
      <c r="E125" s="143" t="s">
        <v>3759</v>
      </c>
      <c r="F125" s="442"/>
      <c r="G125" s="146">
        <v>29</v>
      </c>
      <c r="H125" s="145">
        <v>96.666666666666671</v>
      </c>
    </row>
    <row r="126" spans="1:8" ht="20.149999999999999" customHeight="1">
      <c r="A126" s="422"/>
      <c r="B126" s="425"/>
      <c r="C126" s="425"/>
      <c r="D126" s="142">
        <v>98</v>
      </c>
      <c r="E126" s="143" t="s">
        <v>3760</v>
      </c>
      <c r="F126" s="442"/>
      <c r="G126" s="146"/>
      <c r="H126" s="145" t="s">
        <v>2040</v>
      </c>
    </row>
    <row r="127" spans="1:8" ht="20.149999999999999" customHeight="1">
      <c r="A127" s="423"/>
      <c r="B127" s="426"/>
      <c r="C127" s="426"/>
      <c r="D127" s="142">
        <v>99</v>
      </c>
      <c r="E127" s="143" t="s">
        <v>621</v>
      </c>
      <c r="F127" s="443"/>
      <c r="G127" s="146"/>
      <c r="H127" s="145" t="s">
        <v>2040</v>
      </c>
    </row>
    <row r="128" spans="1:8" ht="20.149999999999999" customHeight="1">
      <c r="A128" s="82" t="s">
        <v>3809</v>
      </c>
      <c r="B128" s="78" t="s">
        <v>3810</v>
      </c>
      <c r="C128" s="78" t="s">
        <v>4012</v>
      </c>
      <c r="D128" s="77"/>
      <c r="E128" s="78"/>
      <c r="F128" s="77"/>
      <c r="G128" s="134">
        <v>5</v>
      </c>
      <c r="H128" s="90"/>
    </row>
    <row r="129" spans="1:8" ht="20.149999999999999" customHeight="1">
      <c r="A129" s="415" t="s">
        <v>3811</v>
      </c>
      <c r="B129" s="338" t="s">
        <v>3812</v>
      </c>
      <c r="C129" s="338" t="s">
        <v>4012</v>
      </c>
      <c r="D129" s="77"/>
      <c r="E129" s="78"/>
      <c r="F129" s="438"/>
      <c r="G129" s="134">
        <v>5</v>
      </c>
      <c r="H129" s="90"/>
    </row>
    <row r="130" spans="1:8" ht="20.149999999999999" customHeight="1">
      <c r="A130" s="416"/>
      <c r="B130" s="339"/>
      <c r="C130" s="339"/>
      <c r="D130" s="77">
        <v>1</v>
      </c>
      <c r="E130" s="78" t="s">
        <v>3743</v>
      </c>
      <c r="F130" s="439"/>
      <c r="G130" s="79">
        <v>1</v>
      </c>
      <c r="H130" s="90">
        <v>20</v>
      </c>
    </row>
    <row r="131" spans="1:8" ht="20.149999999999999" customHeight="1">
      <c r="A131" s="417"/>
      <c r="B131" s="340"/>
      <c r="C131" s="340"/>
      <c r="D131" s="77">
        <v>2</v>
      </c>
      <c r="E131" s="78" t="s">
        <v>3744</v>
      </c>
      <c r="F131" s="440"/>
      <c r="G131" s="79">
        <v>4</v>
      </c>
      <c r="H131" s="90">
        <v>80</v>
      </c>
    </row>
    <row r="132" spans="1:8" ht="20.149999999999999" customHeight="1">
      <c r="A132" s="415" t="s">
        <v>3813</v>
      </c>
      <c r="B132" s="338" t="s">
        <v>3814</v>
      </c>
      <c r="C132" s="338" t="s">
        <v>4012</v>
      </c>
      <c r="D132" s="77"/>
      <c r="E132" s="78"/>
      <c r="F132" s="438" t="s">
        <v>4002</v>
      </c>
      <c r="G132" s="134">
        <v>5</v>
      </c>
      <c r="H132" s="90"/>
    </row>
    <row r="133" spans="1:8" ht="20.149999999999999" customHeight="1">
      <c r="A133" s="416"/>
      <c r="B133" s="339"/>
      <c r="C133" s="339"/>
      <c r="D133" s="77">
        <v>9998</v>
      </c>
      <c r="E133" s="78" t="s">
        <v>589</v>
      </c>
      <c r="F133" s="439"/>
      <c r="G133" s="79"/>
      <c r="H133" s="90" t="s">
        <v>2040</v>
      </c>
    </row>
    <row r="134" spans="1:8" ht="20.149999999999999" customHeight="1">
      <c r="A134" s="417"/>
      <c r="B134" s="340"/>
      <c r="C134" s="340"/>
      <c r="D134" s="77">
        <v>9999</v>
      </c>
      <c r="E134" s="78" t="s">
        <v>621</v>
      </c>
      <c r="F134" s="440"/>
      <c r="G134" s="79"/>
      <c r="H134" s="90" t="s">
        <v>2040</v>
      </c>
    </row>
    <row r="135" spans="1:8" ht="20.149999999999999" customHeight="1">
      <c r="A135" s="415" t="s">
        <v>3815</v>
      </c>
      <c r="B135" s="338" t="s">
        <v>3816</v>
      </c>
      <c r="C135" s="338" t="s">
        <v>4012</v>
      </c>
      <c r="D135" s="77"/>
      <c r="E135" s="78"/>
      <c r="F135" s="438" t="s">
        <v>285</v>
      </c>
      <c r="G135" s="134">
        <v>5</v>
      </c>
      <c r="H135" s="90"/>
    </row>
    <row r="136" spans="1:8" ht="20.149999999999999" customHeight="1">
      <c r="A136" s="416"/>
      <c r="B136" s="339"/>
      <c r="C136" s="339"/>
      <c r="D136" s="77">
        <v>98</v>
      </c>
      <c r="E136" s="78" t="s">
        <v>589</v>
      </c>
      <c r="F136" s="439"/>
      <c r="G136" s="79"/>
      <c r="H136" s="90" t="s">
        <v>2040</v>
      </c>
    </row>
    <row r="137" spans="1:8" ht="20.149999999999999" customHeight="1">
      <c r="A137" s="417"/>
      <c r="B137" s="340"/>
      <c r="C137" s="340"/>
      <c r="D137" s="77">
        <v>99</v>
      </c>
      <c r="E137" s="78" t="s">
        <v>621</v>
      </c>
      <c r="F137" s="440"/>
      <c r="G137" s="79"/>
      <c r="H137" s="90" t="s">
        <v>2040</v>
      </c>
    </row>
    <row r="138" spans="1:8" ht="20.149999999999999" customHeight="1">
      <c r="A138" s="415" t="s">
        <v>3817</v>
      </c>
      <c r="B138" s="338" t="s">
        <v>3818</v>
      </c>
      <c r="C138" s="338" t="s">
        <v>4011</v>
      </c>
      <c r="D138" s="77"/>
      <c r="E138" s="78"/>
      <c r="F138" s="438" t="s">
        <v>16</v>
      </c>
      <c r="G138" s="134">
        <v>5</v>
      </c>
      <c r="H138" s="90"/>
    </row>
    <row r="139" spans="1:8" ht="20.149999999999999" customHeight="1">
      <c r="A139" s="416"/>
      <c r="B139" s="339"/>
      <c r="C139" s="339"/>
      <c r="D139" s="77">
        <v>1</v>
      </c>
      <c r="E139" s="78" t="s">
        <v>3751</v>
      </c>
      <c r="F139" s="439"/>
      <c r="G139" s="79">
        <v>5</v>
      </c>
      <c r="H139" s="90">
        <v>100</v>
      </c>
    </row>
    <row r="140" spans="1:8" ht="20.149999999999999" customHeight="1">
      <c r="A140" s="416"/>
      <c r="B140" s="339"/>
      <c r="C140" s="339"/>
      <c r="D140" s="77">
        <v>2</v>
      </c>
      <c r="E140" s="78" t="s">
        <v>3752</v>
      </c>
      <c r="F140" s="439"/>
      <c r="G140" s="79"/>
      <c r="H140" s="90" t="s">
        <v>2040</v>
      </c>
    </row>
    <row r="141" spans="1:8" ht="20.149999999999999" customHeight="1">
      <c r="A141" s="416"/>
      <c r="B141" s="339"/>
      <c r="C141" s="339"/>
      <c r="D141" s="77">
        <v>3</v>
      </c>
      <c r="E141" s="78" t="s">
        <v>3753</v>
      </c>
      <c r="F141" s="439"/>
      <c r="G141" s="79"/>
      <c r="H141" s="90" t="s">
        <v>2040</v>
      </c>
    </row>
    <row r="142" spans="1:8" ht="20.149999999999999" customHeight="1">
      <c r="A142" s="416"/>
      <c r="B142" s="339"/>
      <c r="C142" s="339"/>
      <c r="D142" s="77">
        <v>4</v>
      </c>
      <c r="E142" s="78" t="s">
        <v>3754</v>
      </c>
      <c r="F142" s="439"/>
      <c r="G142" s="79"/>
      <c r="H142" s="90" t="s">
        <v>2040</v>
      </c>
    </row>
    <row r="143" spans="1:8" ht="20.149999999999999" customHeight="1">
      <c r="A143" s="416"/>
      <c r="B143" s="339"/>
      <c r="C143" s="339"/>
      <c r="D143" s="77">
        <v>98</v>
      </c>
      <c r="E143" s="78" t="s">
        <v>589</v>
      </c>
      <c r="F143" s="439"/>
      <c r="G143" s="79"/>
      <c r="H143" s="90" t="s">
        <v>2040</v>
      </c>
    </row>
    <row r="144" spans="1:8" ht="20.149999999999999" customHeight="1">
      <c r="A144" s="417"/>
      <c r="B144" s="340"/>
      <c r="C144" s="340"/>
      <c r="D144" s="77">
        <v>99</v>
      </c>
      <c r="E144" s="78" t="s">
        <v>621</v>
      </c>
      <c r="F144" s="440"/>
      <c r="G144" s="79"/>
      <c r="H144" s="90" t="s">
        <v>2040</v>
      </c>
    </row>
    <row r="145" spans="1:13" ht="20.149999999999999" customHeight="1">
      <c r="A145" s="421" t="s">
        <v>3819</v>
      </c>
      <c r="B145" s="424" t="s">
        <v>3820</v>
      </c>
      <c r="C145" s="424" t="s">
        <v>4011</v>
      </c>
      <c r="D145" s="142"/>
      <c r="E145" s="143"/>
      <c r="F145" s="441" t="s">
        <v>16</v>
      </c>
      <c r="G145" s="144">
        <v>5</v>
      </c>
      <c r="H145" s="145"/>
    </row>
    <row r="146" spans="1:13" ht="20.149999999999999" customHeight="1">
      <c r="A146" s="422"/>
      <c r="B146" s="425"/>
      <c r="C146" s="425"/>
      <c r="D146" s="142">
        <v>1</v>
      </c>
      <c r="E146" s="143" t="s">
        <v>3757</v>
      </c>
      <c r="F146" s="442"/>
      <c r="G146" s="146"/>
      <c r="H146" s="145" t="s">
        <v>2040</v>
      </c>
    </row>
    <row r="147" spans="1:13" ht="20.149999999999999" customHeight="1">
      <c r="A147" s="422"/>
      <c r="B147" s="425"/>
      <c r="C147" s="425"/>
      <c r="D147" s="142">
        <v>2</v>
      </c>
      <c r="E147" s="143" t="s">
        <v>3758</v>
      </c>
      <c r="F147" s="442"/>
      <c r="G147" s="146"/>
      <c r="H147" s="145" t="s">
        <v>2040</v>
      </c>
    </row>
    <row r="148" spans="1:13" ht="20.149999999999999" customHeight="1">
      <c r="A148" s="422"/>
      <c r="B148" s="425"/>
      <c r="C148" s="425"/>
      <c r="D148" s="142">
        <v>3</v>
      </c>
      <c r="E148" s="143" t="s">
        <v>4327</v>
      </c>
      <c r="F148" s="442"/>
      <c r="G148" s="146"/>
      <c r="H148" s="145" t="s">
        <v>2040</v>
      </c>
    </row>
    <row r="149" spans="1:13" ht="20.149999999999999" customHeight="1">
      <c r="A149" s="422"/>
      <c r="B149" s="425"/>
      <c r="C149" s="425"/>
      <c r="D149" s="142">
        <v>4</v>
      </c>
      <c r="E149" s="143" t="s">
        <v>410</v>
      </c>
      <c r="F149" s="442"/>
      <c r="G149" s="146"/>
      <c r="H149" s="145" t="s">
        <v>2040</v>
      </c>
    </row>
    <row r="150" spans="1:13" ht="20.149999999999999" customHeight="1">
      <c r="A150" s="422"/>
      <c r="B150" s="425"/>
      <c r="C150" s="425"/>
      <c r="D150" s="142">
        <v>5</v>
      </c>
      <c r="E150" s="143" t="s">
        <v>3759</v>
      </c>
      <c r="F150" s="442"/>
      <c r="G150" s="146">
        <v>5</v>
      </c>
      <c r="H150" s="145">
        <v>100</v>
      </c>
    </row>
    <row r="151" spans="1:13" ht="20.149999999999999" customHeight="1">
      <c r="A151" s="422"/>
      <c r="B151" s="425"/>
      <c r="C151" s="425"/>
      <c r="D151" s="142">
        <v>98</v>
      </c>
      <c r="E151" s="143" t="s">
        <v>3760</v>
      </c>
      <c r="F151" s="442"/>
      <c r="G151" s="146"/>
      <c r="H151" s="145" t="s">
        <v>2040</v>
      </c>
    </row>
    <row r="152" spans="1:13" ht="20.149999999999999" customHeight="1">
      <c r="A152" s="423"/>
      <c r="B152" s="426"/>
      <c r="C152" s="426"/>
      <c r="D152" s="142">
        <v>99</v>
      </c>
      <c r="E152" s="143" t="s">
        <v>621</v>
      </c>
      <c r="F152" s="443"/>
      <c r="G152" s="146"/>
      <c r="H152" s="145" t="s">
        <v>2040</v>
      </c>
    </row>
    <row r="153" spans="1:13" ht="20.149999999999999" customHeight="1">
      <c r="A153" s="201" t="s">
        <v>3821</v>
      </c>
      <c r="B153" s="200" t="s">
        <v>4183</v>
      </c>
      <c r="C153" s="200" t="s">
        <v>188</v>
      </c>
      <c r="D153" s="142"/>
      <c r="E153" s="143" t="s">
        <v>4182</v>
      </c>
      <c r="F153" s="198"/>
      <c r="G153" s="144">
        <v>3691</v>
      </c>
      <c r="H153" s="145"/>
    </row>
    <row r="154" spans="1:13" ht="20.149999999999999" customHeight="1">
      <c r="A154" s="421" t="s">
        <v>4181</v>
      </c>
      <c r="B154" s="424" t="s">
        <v>3822</v>
      </c>
      <c r="C154" s="424" t="s">
        <v>4001</v>
      </c>
      <c r="D154" s="142"/>
      <c r="E154" s="143"/>
      <c r="F154" s="441"/>
      <c r="G154" s="144">
        <v>2761</v>
      </c>
      <c r="H154" s="145"/>
    </row>
    <row r="155" spans="1:13" ht="20.149999999999999" customHeight="1">
      <c r="A155" s="422"/>
      <c r="B155" s="425"/>
      <c r="C155" s="425"/>
      <c r="D155" s="142">
        <v>1</v>
      </c>
      <c r="E155" s="143" t="s">
        <v>463</v>
      </c>
      <c r="F155" s="442"/>
      <c r="G155" s="146">
        <v>13</v>
      </c>
      <c r="H155" s="145">
        <v>0.47084389713871788</v>
      </c>
    </row>
    <row r="156" spans="1:13" ht="20.149999999999999" customHeight="1">
      <c r="A156" s="423"/>
      <c r="B156" s="426"/>
      <c r="C156" s="426"/>
      <c r="D156" s="142">
        <v>2</v>
      </c>
      <c r="E156" s="143" t="s">
        <v>464</v>
      </c>
      <c r="F156" s="443"/>
      <c r="G156" s="146">
        <v>2748</v>
      </c>
      <c r="H156" s="145">
        <v>99.529156102861279</v>
      </c>
      <c r="I156" s="165"/>
      <c r="J156" s="165"/>
      <c r="K156" s="165"/>
      <c r="L156" s="165"/>
    </row>
    <row r="157" spans="1:13" ht="20.149999999999999" customHeight="1">
      <c r="A157" s="421" t="s">
        <v>4013</v>
      </c>
      <c r="B157" s="424" t="s">
        <v>3823</v>
      </c>
      <c r="C157" s="424" t="s">
        <v>188</v>
      </c>
      <c r="D157" s="142"/>
      <c r="E157" s="143"/>
      <c r="F157" s="441"/>
      <c r="G157" s="144">
        <v>3691</v>
      </c>
      <c r="H157" s="145"/>
      <c r="I157" s="165"/>
      <c r="J157" s="165"/>
      <c r="K157" s="165"/>
      <c r="L157" s="165"/>
    </row>
    <row r="158" spans="1:13" ht="20.149999999999999" customHeight="1">
      <c r="A158" s="422"/>
      <c r="B158" s="425"/>
      <c r="C158" s="425"/>
      <c r="D158" s="142">
        <v>1</v>
      </c>
      <c r="E158" s="143" t="s">
        <v>438</v>
      </c>
      <c r="F158" s="442"/>
      <c r="G158" s="146">
        <v>2978</v>
      </c>
      <c r="H158" s="145">
        <v>80.7</v>
      </c>
      <c r="I158" s="165"/>
      <c r="J158" s="165"/>
      <c r="K158" s="165"/>
      <c r="L158" s="165"/>
      <c r="M158" s="169"/>
    </row>
    <row r="159" spans="1:13" ht="20.149999999999999" customHeight="1">
      <c r="A159" s="423"/>
      <c r="B159" s="426"/>
      <c r="C159" s="426"/>
      <c r="D159" s="142">
        <v>2</v>
      </c>
      <c r="E159" s="143" t="s">
        <v>3824</v>
      </c>
      <c r="F159" s="443"/>
      <c r="G159" s="146">
        <v>713</v>
      </c>
      <c r="H159" s="145">
        <v>19.3</v>
      </c>
      <c r="I159" s="165"/>
      <c r="J159" s="165"/>
      <c r="K159" s="165"/>
      <c r="L159" s="165"/>
      <c r="M159" s="169"/>
    </row>
    <row r="160" spans="1:13" ht="20.149999999999999" customHeight="1">
      <c r="A160" s="421" t="s">
        <v>3825</v>
      </c>
      <c r="B160" s="424" t="s">
        <v>4014</v>
      </c>
      <c r="C160" s="424" t="s">
        <v>4015</v>
      </c>
      <c r="D160" s="142"/>
      <c r="E160" s="143"/>
      <c r="F160" s="441" t="s">
        <v>3715</v>
      </c>
      <c r="G160" s="144">
        <v>2978</v>
      </c>
      <c r="H160" s="145"/>
      <c r="I160" s="165"/>
      <c r="J160" s="165"/>
      <c r="K160" s="165"/>
      <c r="L160" s="165"/>
      <c r="M160" s="169"/>
    </row>
    <row r="161" spans="1:13" ht="20.149999999999999" customHeight="1">
      <c r="A161" s="422"/>
      <c r="B161" s="425"/>
      <c r="C161" s="425"/>
      <c r="D161" s="142">
        <v>9999998</v>
      </c>
      <c r="E161" s="143" t="s">
        <v>589</v>
      </c>
      <c r="F161" s="442"/>
      <c r="G161" s="146"/>
      <c r="H161" s="145" t="s">
        <v>2040</v>
      </c>
      <c r="I161" s="165"/>
      <c r="J161" s="165"/>
      <c r="K161" s="165"/>
      <c r="L161" s="165"/>
      <c r="M161" s="169"/>
    </row>
    <row r="162" spans="1:13" ht="20.149999999999999" customHeight="1">
      <c r="A162" s="423"/>
      <c r="B162" s="426"/>
      <c r="C162" s="426"/>
      <c r="D162" s="142">
        <v>9999999</v>
      </c>
      <c r="E162" s="143" t="s">
        <v>3634</v>
      </c>
      <c r="F162" s="443"/>
      <c r="G162" s="146">
        <v>52</v>
      </c>
      <c r="H162" s="145">
        <v>1.4088322947710648</v>
      </c>
      <c r="I162" s="165"/>
      <c r="J162" s="165"/>
      <c r="K162" s="165"/>
      <c r="L162" s="165"/>
      <c r="M162" s="169"/>
    </row>
    <row r="163" spans="1:13" ht="20.149999999999999" customHeight="1">
      <c r="A163" s="421" t="s">
        <v>3826</v>
      </c>
      <c r="B163" s="424" t="s">
        <v>3635</v>
      </c>
      <c r="C163" s="424" t="s">
        <v>4049</v>
      </c>
      <c r="D163" s="142"/>
      <c r="E163" s="143"/>
      <c r="F163" s="441" t="s">
        <v>285</v>
      </c>
      <c r="G163" s="144">
        <v>52</v>
      </c>
      <c r="H163" s="145"/>
      <c r="I163" s="165"/>
      <c r="J163" s="165"/>
      <c r="K163" s="165"/>
      <c r="L163" s="165"/>
      <c r="M163" s="169"/>
    </row>
    <row r="164" spans="1:13" ht="20.149999999999999" customHeight="1">
      <c r="A164" s="422"/>
      <c r="B164" s="425"/>
      <c r="C164" s="425"/>
      <c r="D164" s="142">
        <v>1</v>
      </c>
      <c r="E164" s="143" t="s">
        <v>3636</v>
      </c>
      <c r="F164" s="442"/>
      <c r="G164" s="146">
        <v>1</v>
      </c>
      <c r="H164" s="145">
        <f>G164/$G$163*100</f>
        <v>1.9230769230769231</v>
      </c>
      <c r="I164" s="165"/>
      <c r="J164" s="165"/>
      <c r="K164" s="165"/>
      <c r="L164" s="165"/>
      <c r="M164" s="169"/>
    </row>
    <row r="165" spans="1:13" ht="20.149999999999999" customHeight="1">
      <c r="A165" s="422"/>
      <c r="B165" s="425"/>
      <c r="C165" s="425"/>
      <c r="D165" s="142">
        <v>2</v>
      </c>
      <c r="E165" s="143" t="s">
        <v>3637</v>
      </c>
      <c r="F165" s="442"/>
      <c r="G165" s="146"/>
      <c r="H165" s="145" t="s">
        <v>2040</v>
      </c>
      <c r="I165" s="165"/>
      <c r="J165" s="165"/>
      <c r="K165" s="165"/>
      <c r="L165" s="165"/>
      <c r="M165" s="169"/>
    </row>
    <row r="166" spans="1:13" ht="20.149999999999999" customHeight="1">
      <c r="A166" s="422"/>
      <c r="B166" s="425"/>
      <c r="C166" s="425"/>
      <c r="D166" s="142">
        <v>3</v>
      </c>
      <c r="E166" s="143" t="s">
        <v>3638</v>
      </c>
      <c r="F166" s="442"/>
      <c r="G166" s="146">
        <v>3</v>
      </c>
      <c r="H166" s="145">
        <f t="shared" ref="H166:H172" si="0">G166/$G$163*100</f>
        <v>5.7692307692307692</v>
      </c>
      <c r="I166" s="165"/>
      <c r="J166" s="165"/>
      <c r="K166" s="165"/>
      <c r="L166" s="165"/>
      <c r="M166" s="169"/>
    </row>
    <row r="167" spans="1:13" ht="20.149999999999999" customHeight="1">
      <c r="A167" s="422"/>
      <c r="B167" s="425"/>
      <c r="C167" s="425"/>
      <c r="D167" s="142">
        <v>4</v>
      </c>
      <c r="E167" s="143" t="s">
        <v>3639</v>
      </c>
      <c r="F167" s="442"/>
      <c r="G167" s="146">
        <v>1</v>
      </c>
      <c r="H167" s="145">
        <f t="shared" si="0"/>
        <v>1.9230769230769231</v>
      </c>
      <c r="I167" s="165"/>
      <c r="J167" s="165"/>
      <c r="K167" s="165"/>
      <c r="L167" s="165"/>
      <c r="M167" s="169"/>
    </row>
    <row r="168" spans="1:13" ht="20.149999999999999" customHeight="1">
      <c r="A168" s="422"/>
      <c r="B168" s="425"/>
      <c r="C168" s="425"/>
      <c r="D168" s="142">
        <v>5</v>
      </c>
      <c r="E168" s="143" t="s">
        <v>3640</v>
      </c>
      <c r="F168" s="442"/>
      <c r="G168" s="146">
        <v>4</v>
      </c>
      <c r="H168" s="145">
        <f t="shared" si="0"/>
        <v>7.6923076923076925</v>
      </c>
      <c r="I168" s="165"/>
      <c r="J168" s="165"/>
      <c r="K168" s="165"/>
      <c r="L168" s="165"/>
      <c r="M168" s="169"/>
    </row>
    <row r="169" spans="1:13" ht="20.149999999999999" customHeight="1">
      <c r="A169" s="422"/>
      <c r="B169" s="425"/>
      <c r="C169" s="425"/>
      <c r="D169" s="142">
        <v>6</v>
      </c>
      <c r="E169" s="143" t="s">
        <v>3641</v>
      </c>
      <c r="F169" s="442"/>
      <c r="G169" s="146">
        <v>2</v>
      </c>
      <c r="H169" s="145">
        <f t="shared" si="0"/>
        <v>3.8461538461538463</v>
      </c>
      <c r="I169" s="165"/>
      <c r="J169" s="165"/>
      <c r="K169" s="165"/>
      <c r="L169" s="165"/>
      <c r="M169" s="169"/>
    </row>
    <row r="170" spans="1:13" ht="20.149999999999999" customHeight="1">
      <c r="A170" s="422"/>
      <c r="B170" s="425"/>
      <c r="C170" s="425"/>
      <c r="D170" s="142">
        <v>7</v>
      </c>
      <c r="E170" s="143" t="s">
        <v>3642</v>
      </c>
      <c r="F170" s="442"/>
      <c r="G170" s="146">
        <v>16</v>
      </c>
      <c r="H170" s="145">
        <f t="shared" si="0"/>
        <v>30.76923076923077</v>
      </c>
      <c r="I170" s="165"/>
      <c r="J170" s="165"/>
      <c r="K170" s="165"/>
      <c r="L170" s="165"/>
      <c r="M170" s="169"/>
    </row>
    <row r="171" spans="1:13" ht="20.149999999999999" customHeight="1">
      <c r="A171" s="422"/>
      <c r="B171" s="425"/>
      <c r="C171" s="425"/>
      <c r="D171" s="142">
        <v>8</v>
      </c>
      <c r="E171" s="143" t="s">
        <v>3643</v>
      </c>
      <c r="F171" s="442"/>
      <c r="G171" s="146">
        <v>16</v>
      </c>
      <c r="H171" s="145">
        <f t="shared" si="0"/>
        <v>30.76923076923077</v>
      </c>
      <c r="I171" s="165"/>
      <c r="J171" s="165"/>
      <c r="K171" s="165"/>
      <c r="L171" s="165"/>
      <c r="M171" s="169"/>
    </row>
    <row r="172" spans="1:13" ht="20.149999999999999" customHeight="1">
      <c r="A172" s="422"/>
      <c r="B172" s="425"/>
      <c r="C172" s="425"/>
      <c r="D172" s="142">
        <v>9</v>
      </c>
      <c r="E172" s="143" t="s">
        <v>3644</v>
      </c>
      <c r="F172" s="442"/>
      <c r="G172" s="146">
        <v>7</v>
      </c>
      <c r="H172" s="145">
        <f t="shared" si="0"/>
        <v>13.461538461538462</v>
      </c>
      <c r="I172" s="165"/>
      <c r="J172" s="165"/>
      <c r="K172" s="165"/>
      <c r="L172" s="165"/>
      <c r="M172" s="169"/>
    </row>
    <row r="173" spans="1:13" ht="20.149999999999999" customHeight="1">
      <c r="A173" s="422"/>
      <c r="B173" s="425"/>
      <c r="C173" s="425"/>
      <c r="D173" s="142">
        <v>10</v>
      </c>
      <c r="E173" s="143" t="s">
        <v>3645</v>
      </c>
      <c r="F173" s="442"/>
      <c r="G173" s="146"/>
      <c r="H173" s="145" t="s">
        <v>2040</v>
      </c>
      <c r="I173" s="165"/>
      <c r="J173" s="165"/>
      <c r="K173" s="165"/>
      <c r="L173" s="165"/>
      <c r="M173" s="169"/>
    </row>
    <row r="174" spans="1:13" ht="20.149999999999999" customHeight="1">
      <c r="A174" s="422"/>
      <c r="B174" s="425"/>
      <c r="C174" s="425"/>
      <c r="D174" s="142">
        <v>11</v>
      </c>
      <c r="E174" s="143" t="s">
        <v>3646</v>
      </c>
      <c r="F174" s="442"/>
      <c r="G174" s="146"/>
      <c r="H174" s="145" t="s">
        <v>2040</v>
      </c>
      <c r="I174" s="165"/>
      <c r="J174" s="165"/>
      <c r="K174" s="165"/>
      <c r="L174" s="165"/>
      <c r="M174" s="169"/>
    </row>
    <row r="175" spans="1:13" ht="20.149999999999999" customHeight="1">
      <c r="A175" s="422"/>
      <c r="B175" s="425"/>
      <c r="C175" s="425"/>
      <c r="D175" s="142">
        <v>98</v>
      </c>
      <c r="E175" s="143" t="s">
        <v>589</v>
      </c>
      <c r="F175" s="442"/>
      <c r="G175" s="146"/>
      <c r="H175" s="145" t="s">
        <v>2040</v>
      </c>
      <c r="I175" s="165"/>
      <c r="J175" s="165"/>
      <c r="K175" s="165"/>
      <c r="L175" s="165"/>
      <c r="M175" s="169"/>
    </row>
    <row r="176" spans="1:13" ht="20.149999999999999" customHeight="1">
      <c r="A176" s="423"/>
      <c r="B176" s="426"/>
      <c r="C176" s="426"/>
      <c r="D176" s="142">
        <v>99</v>
      </c>
      <c r="E176" s="143" t="s">
        <v>621</v>
      </c>
      <c r="F176" s="443"/>
      <c r="G176" s="146">
        <v>2</v>
      </c>
      <c r="H176" s="145">
        <f>G176/$G$163*100</f>
        <v>3.8461538461538463</v>
      </c>
      <c r="I176" s="165"/>
      <c r="J176" s="165"/>
      <c r="K176" s="165"/>
      <c r="L176" s="165"/>
      <c r="M176" s="169"/>
    </row>
    <row r="177" spans="1:14" ht="20.149999999999999" customHeight="1">
      <c r="A177" s="421" t="s">
        <v>4415</v>
      </c>
      <c r="B177" s="424" t="s">
        <v>3647</v>
      </c>
      <c r="C177" s="424" t="s">
        <v>4015</v>
      </c>
      <c r="D177" s="142"/>
      <c r="E177" s="143"/>
      <c r="F177" s="441" t="s">
        <v>3715</v>
      </c>
      <c r="G177" s="144">
        <v>2978</v>
      </c>
      <c r="H177" s="145"/>
      <c r="I177" s="165"/>
      <c r="J177" s="165"/>
      <c r="K177" s="165"/>
      <c r="L177" s="165"/>
      <c r="M177" s="169"/>
    </row>
    <row r="178" spans="1:14" ht="20.149999999999999" customHeight="1">
      <c r="A178" s="422"/>
      <c r="B178" s="425"/>
      <c r="C178" s="425"/>
      <c r="D178" s="142">
        <v>9999998</v>
      </c>
      <c r="E178" s="143" t="s">
        <v>589</v>
      </c>
      <c r="F178" s="442"/>
      <c r="G178" s="146"/>
      <c r="H178" s="145" t="s">
        <v>2040</v>
      </c>
      <c r="I178" s="165"/>
      <c r="J178" s="165"/>
      <c r="K178" s="165"/>
      <c r="L178" s="165"/>
      <c r="M178" s="169"/>
    </row>
    <row r="179" spans="1:14" ht="20.149999999999999" customHeight="1">
      <c r="A179" s="423"/>
      <c r="B179" s="426"/>
      <c r="C179" s="426"/>
      <c r="D179" s="142">
        <v>9999999</v>
      </c>
      <c r="E179" s="143" t="s">
        <v>3634</v>
      </c>
      <c r="F179" s="443"/>
      <c r="G179" s="146">
        <v>97</v>
      </c>
      <c r="H179" s="145">
        <f>G179/$G$177*100</f>
        <v>3.2572196104768301</v>
      </c>
      <c r="I179" s="165"/>
      <c r="J179" s="165"/>
      <c r="K179" s="165"/>
      <c r="L179" s="165"/>
      <c r="M179" s="169"/>
    </row>
    <row r="180" spans="1:14" ht="20.149999999999999" customHeight="1">
      <c r="A180" s="421" t="s">
        <v>4416</v>
      </c>
      <c r="B180" s="424" t="s">
        <v>3648</v>
      </c>
      <c r="C180" s="424" t="s">
        <v>4050</v>
      </c>
      <c r="D180" s="142"/>
      <c r="E180" s="143"/>
      <c r="F180" s="441" t="s">
        <v>285</v>
      </c>
      <c r="G180" s="144">
        <v>97</v>
      </c>
      <c r="H180" s="145"/>
      <c r="I180" s="165"/>
      <c r="J180" s="165"/>
      <c r="K180" s="165"/>
      <c r="L180" s="165"/>
      <c r="M180" s="169"/>
    </row>
    <row r="181" spans="1:14" ht="20.149999999999999" customHeight="1">
      <c r="A181" s="422"/>
      <c r="B181" s="425"/>
      <c r="C181" s="425"/>
      <c r="D181" s="142">
        <v>1</v>
      </c>
      <c r="E181" s="143" t="s">
        <v>3636</v>
      </c>
      <c r="F181" s="442"/>
      <c r="G181" s="146">
        <v>32</v>
      </c>
      <c r="H181" s="145">
        <f>G181/$G$180*100</f>
        <v>32.989690721649481</v>
      </c>
      <c r="I181" s="165"/>
      <c r="J181" s="165"/>
      <c r="K181" s="165"/>
      <c r="L181" s="165"/>
      <c r="M181" s="169"/>
    </row>
    <row r="182" spans="1:14" ht="20.149999999999999" customHeight="1">
      <c r="A182" s="422"/>
      <c r="B182" s="425"/>
      <c r="C182" s="425"/>
      <c r="D182" s="142">
        <v>2</v>
      </c>
      <c r="E182" s="143" t="s">
        <v>3637</v>
      </c>
      <c r="F182" s="442"/>
      <c r="G182" s="146">
        <v>1</v>
      </c>
      <c r="H182" s="145">
        <f t="shared" ref="H182:H190" si="1">G182/$G$180*100</f>
        <v>1.0309278350515463</v>
      </c>
      <c r="I182" s="165"/>
      <c r="J182" s="165"/>
      <c r="K182" s="165"/>
      <c r="L182" s="165"/>
      <c r="M182" s="169"/>
    </row>
    <row r="183" spans="1:14" ht="20.149999999999999" customHeight="1">
      <c r="A183" s="422"/>
      <c r="B183" s="425"/>
      <c r="C183" s="425"/>
      <c r="D183" s="142">
        <v>3</v>
      </c>
      <c r="E183" s="143" t="s">
        <v>3638</v>
      </c>
      <c r="F183" s="442"/>
      <c r="G183" s="146">
        <v>5</v>
      </c>
      <c r="H183" s="145">
        <f t="shared" si="1"/>
        <v>5.1546391752577314</v>
      </c>
      <c r="I183" s="165"/>
      <c r="J183" s="165"/>
      <c r="K183" s="165"/>
      <c r="L183" s="165"/>
      <c r="M183" s="169"/>
    </row>
    <row r="184" spans="1:14" ht="20.149999999999999" customHeight="1">
      <c r="A184" s="422"/>
      <c r="B184" s="425"/>
      <c r="C184" s="425"/>
      <c r="D184" s="142">
        <v>4</v>
      </c>
      <c r="E184" s="143" t="s">
        <v>3639</v>
      </c>
      <c r="F184" s="442"/>
      <c r="G184" s="146">
        <v>10</v>
      </c>
      <c r="H184" s="145">
        <f t="shared" si="1"/>
        <v>10.309278350515463</v>
      </c>
      <c r="I184" s="165"/>
      <c r="J184" s="165"/>
      <c r="K184" s="165"/>
      <c r="L184" s="165"/>
      <c r="M184" s="169"/>
      <c r="N184" s="169"/>
    </row>
    <row r="185" spans="1:14" ht="20.149999999999999" customHeight="1">
      <c r="A185" s="422"/>
      <c r="B185" s="425"/>
      <c r="C185" s="425"/>
      <c r="D185" s="142">
        <v>5</v>
      </c>
      <c r="E185" s="143" t="s">
        <v>3640</v>
      </c>
      <c r="F185" s="442"/>
      <c r="G185" s="146">
        <v>11</v>
      </c>
      <c r="H185" s="145">
        <f t="shared" si="1"/>
        <v>11.340206185567011</v>
      </c>
      <c r="I185" s="165"/>
      <c r="J185" s="165"/>
      <c r="K185" s="165"/>
      <c r="L185" s="165"/>
      <c r="M185" s="169"/>
      <c r="N185" s="169"/>
    </row>
    <row r="186" spans="1:14" ht="20.149999999999999" customHeight="1">
      <c r="A186" s="422"/>
      <c r="B186" s="425"/>
      <c r="C186" s="425"/>
      <c r="D186" s="142">
        <v>6</v>
      </c>
      <c r="E186" s="143" t="s">
        <v>3641</v>
      </c>
      <c r="F186" s="442"/>
      <c r="G186" s="146">
        <v>6</v>
      </c>
      <c r="H186" s="145">
        <f t="shared" si="1"/>
        <v>6.1855670103092786</v>
      </c>
      <c r="I186" s="165"/>
      <c r="J186" s="165"/>
      <c r="K186" s="165"/>
      <c r="L186" s="165"/>
      <c r="M186" s="169"/>
      <c r="N186" s="169"/>
    </row>
    <row r="187" spans="1:14" ht="20.149999999999999" customHeight="1">
      <c r="A187" s="422"/>
      <c r="B187" s="425"/>
      <c r="C187" s="425"/>
      <c r="D187" s="142">
        <v>7</v>
      </c>
      <c r="E187" s="143" t="s">
        <v>3642</v>
      </c>
      <c r="F187" s="442"/>
      <c r="G187" s="146">
        <v>9</v>
      </c>
      <c r="H187" s="145">
        <f t="shared" si="1"/>
        <v>9.2783505154639183</v>
      </c>
      <c r="I187" s="165"/>
      <c r="J187" s="165"/>
      <c r="K187" s="165"/>
      <c r="L187" s="165"/>
      <c r="M187" s="169"/>
      <c r="N187" s="169"/>
    </row>
    <row r="188" spans="1:14" ht="20.149999999999999" customHeight="1">
      <c r="A188" s="422"/>
      <c r="B188" s="425"/>
      <c r="C188" s="425"/>
      <c r="D188" s="142">
        <v>8</v>
      </c>
      <c r="E188" s="143" t="s">
        <v>3643</v>
      </c>
      <c r="F188" s="442"/>
      <c r="G188" s="146">
        <v>15</v>
      </c>
      <c r="H188" s="145">
        <f t="shared" si="1"/>
        <v>15.463917525773196</v>
      </c>
      <c r="I188" s="165"/>
      <c r="J188" s="165"/>
      <c r="K188" s="165"/>
      <c r="L188" s="165"/>
      <c r="M188" s="169"/>
      <c r="N188" s="169"/>
    </row>
    <row r="189" spans="1:14" ht="20.149999999999999" customHeight="1">
      <c r="A189" s="422"/>
      <c r="B189" s="425"/>
      <c r="C189" s="425"/>
      <c r="D189" s="142">
        <v>9</v>
      </c>
      <c r="E189" s="143" t="s">
        <v>3644</v>
      </c>
      <c r="F189" s="442"/>
      <c r="G189" s="146">
        <v>5</v>
      </c>
      <c r="H189" s="145">
        <f t="shared" si="1"/>
        <v>5.1546391752577314</v>
      </c>
      <c r="I189" s="165"/>
      <c r="J189" s="165"/>
      <c r="K189" s="165"/>
      <c r="L189" s="165"/>
      <c r="M189" s="169"/>
      <c r="N189" s="169"/>
    </row>
    <row r="190" spans="1:14" ht="20.149999999999999" customHeight="1">
      <c r="A190" s="422"/>
      <c r="B190" s="425"/>
      <c r="C190" s="425"/>
      <c r="D190" s="142">
        <v>10</v>
      </c>
      <c r="E190" s="143" t="s">
        <v>3645</v>
      </c>
      <c r="F190" s="442"/>
      <c r="G190" s="146">
        <v>1</v>
      </c>
      <c r="H190" s="145">
        <f t="shared" si="1"/>
        <v>1.0309278350515463</v>
      </c>
      <c r="I190" s="165"/>
      <c r="J190" s="165"/>
      <c r="K190" s="165"/>
      <c r="L190" s="165"/>
      <c r="M190" s="169"/>
      <c r="N190" s="169"/>
    </row>
    <row r="191" spans="1:14" ht="20.149999999999999" customHeight="1">
      <c r="A191" s="422"/>
      <c r="B191" s="425"/>
      <c r="C191" s="425"/>
      <c r="D191" s="142">
        <v>11</v>
      </c>
      <c r="E191" s="143" t="s">
        <v>3646</v>
      </c>
      <c r="F191" s="442"/>
      <c r="G191" s="146"/>
      <c r="H191" s="145" t="s">
        <v>2040</v>
      </c>
      <c r="I191" s="165"/>
      <c r="J191" s="165"/>
      <c r="K191" s="165"/>
      <c r="L191" s="165"/>
      <c r="M191" s="169"/>
      <c r="N191" s="169"/>
    </row>
    <row r="192" spans="1:14" ht="20.149999999999999" customHeight="1">
      <c r="A192" s="422"/>
      <c r="B192" s="425"/>
      <c r="C192" s="425"/>
      <c r="D192" s="142">
        <v>98</v>
      </c>
      <c r="E192" s="143" t="s">
        <v>589</v>
      </c>
      <c r="F192" s="442"/>
      <c r="G192" s="146"/>
      <c r="H192" s="145" t="s">
        <v>2040</v>
      </c>
      <c r="I192" s="165"/>
      <c r="J192" s="165"/>
      <c r="K192" s="165"/>
      <c r="L192" s="165"/>
      <c r="M192" s="169"/>
      <c r="N192" s="169"/>
    </row>
    <row r="193" spans="1:14" ht="20.149999999999999" customHeight="1">
      <c r="A193" s="423"/>
      <c r="B193" s="426"/>
      <c r="C193" s="426"/>
      <c r="D193" s="142">
        <v>99</v>
      </c>
      <c r="E193" s="143" t="s">
        <v>621</v>
      </c>
      <c r="F193" s="443"/>
      <c r="G193" s="146">
        <v>2</v>
      </c>
      <c r="H193" s="145">
        <f>G193/$G$180*100</f>
        <v>2.0618556701030926</v>
      </c>
      <c r="I193" s="165"/>
      <c r="J193" s="165"/>
      <c r="K193" s="165"/>
      <c r="L193" s="165"/>
      <c r="M193" s="169"/>
      <c r="N193" s="169"/>
    </row>
    <row r="194" spans="1:14" s="165" customFormat="1" ht="20.149999999999999" customHeight="1">
      <c r="A194" s="421" t="s">
        <v>4439</v>
      </c>
      <c r="B194" s="424" t="s">
        <v>4436</v>
      </c>
      <c r="C194" s="424" t="s">
        <v>4015</v>
      </c>
      <c r="D194" s="142"/>
      <c r="E194" s="143"/>
      <c r="F194" s="418" t="s">
        <v>2446</v>
      </c>
      <c r="G194" s="238">
        <v>2978</v>
      </c>
      <c r="H194" s="239"/>
      <c r="M194" s="169"/>
      <c r="N194" s="178"/>
    </row>
    <row r="195" spans="1:14" s="165" customFormat="1" ht="20.149999999999999" customHeight="1">
      <c r="A195" s="429"/>
      <c r="B195" s="427"/>
      <c r="C195" s="427"/>
      <c r="D195" s="142">
        <v>9999998</v>
      </c>
      <c r="E195" s="143" t="s">
        <v>589</v>
      </c>
      <c r="F195" s="462"/>
      <c r="G195" s="240"/>
      <c r="H195" s="239" t="s">
        <v>2040</v>
      </c>
      <c r="M195" s="169"/>
      <c r="N195" s="178"/>
    </row>
    <row r="196" spans="1:14" s="165" customFormat="1" ht="20.149999999999999" customHeight="1">
      <c r="A196" s="430"/>
      <c r="B196" s="428"/>
      <c r="C196" s="428"/>
      <c r="D196" s="142">
        <v>9999999</v>
      </c>
      <c r="E196" s="143" t="s">
        <v>3634</v>
      </c>
      <c r="F196" s="463"/>
      <c r="G196" s="240">
        <v>2</v>
      </c>
      <c r="H196" s="239">
        <f>G196/G194*100</f>
        <v>6.7159167226326394E-2</v>
      </c>
      <c r="M196" s="169"/>
      <c r="N196" s="178"/>
    </row>
    <row r="197" spans="1:14" s="165" customFormat="1" ht="20.149999999999999" customHeight="1">
      <c r="A197" s="421" t="s">
        <v>4440</v>
      </c>
      <c r="B197" s="424" t="s">
        <v>4437</v>
      </c>
      <c r="C197" s="424" t="s">
        <v>4015</v>
      </c>
      <c r="D197" s="142"/>
      <c r="E197" s="143"/>
      <c r="F197" s="418" t="s">
        <v>2446</v>
      </c>
      <c r="G197" s="238">
        <v>2978</v>
      </c>
      <c r="H197" s="239"/>
      <c r="M197" s="169"/>
      <c r="N197" s="178"/>
    </row>
    <row r="198" spans="1:14" s="165" customFormat="1" ht="20.149999999999999" customHeight="1">
      <c r="A198" s="429"/>
      <c r="B198" s="427"/>
      <c r="C198" s="427"/>
      <c r="D198" s="142">
        <v>9999998</v>
      </c>
      <c r="E198" s="143" t="s">
        <v>589</v>
      </c>
      <c r="F198" s="462"/>
      <c r="G198" s="240"/>
      <c r="H198" s="239" t="s">
        <v>2040</v>
      </c>
      <c r="M198" s="169"/>
      <c r="N198" s="178"/>
    </row>
    <row r="199" spans="1:14" s="165" customFormat="1" ht="20.149999999999999" customHeight="1">
      <c r="A199" s="430"/>
      <c r="B199" s="428"/>
      <c r="C199" s="428"/>
      <c r="D199" s="142">
        <v>9999999</v>
      </c>
      <c r="E199" s="143" t="s">
        <v>3634</v>
      </c>
      <c r="F199" s="463"/>
      <c r="G199" s="240">
        <v>2</v>
      </c>
      <c r="H199" s="239">
        <f>G199/G197*100</f>
        <v>6.7159167226326394E-2</v>
      </c>
      <c r="I199"/>
      <c r="J199"/>
      <c r="K199"/>
      <c r="L199"/>
      <c r="M199" s="169"/>
      <c r="N199" s="178"/>
    </row>
    <row r="200" spans="1:14" s="165" customFormat="1" ht="20.149999999999999" customHeight="1">
      <c r="A200" s="421" t="s">
        <v>4441</v>
      </c>
      <c r="B200" s="424" t="s">
        <v>4438</v>
      </c>
      <c r="C200" s="424" t="s">
        <v>4015</v>
      </c>
      <c r="D200" s="142"/>
      <c r="E200" s="143"/>
      <c r="F200" s="418" t="s">
        <v>2446</v>
      </c>
      <c r="G200" s="238">
        <v>2978</v>
      </c>
      <c r="H200" s="239"/>
      <c r="I200"/>
      <c r="J200"/>
      <c r="K200"/>
      <c r="L200"/>
      <c r="M200" s="169"/>
      <c r="N200" s="178"/>
    </row>
    <row r="201" spans="1:14" s="165" customFormat="1" ht="20.149999999999999" customHeight="1">
      <c r="A201" s="429"/>
      <c r="B201" s="427"/>
      <c r="C201" s="427"/>
      <c r="D201" s="142">
        <v>9999998</v>
      </c>
      <c r="E201" s="143" t="s">
        <v>589</v>
      </c>
      <c r="F201" s="462"/>
      <c r="G201" s="240"/>
      <c r="H201" s="239" t="s">
        <v>2040</v>
      </c>
      <c r="I201"/>
      <c r="J201"/>
      <c r="K201"/>
      <c r="L201"/>
      <c r="M201" s="169"/>
      <c r="N201" s="178"/>
    </row>
    <row r="202" spans="1:14" s="165" customFormat="1" ht="20.149999999999999" customHeight="1">
      <c r="A202" s="430"/>
      <c r="B202" s="428"/>
      <c r="C202" s="428"/>
      <c r="D202" s="142">
        <v>9999999</v>
      </c>
      <c r="E202" s="143" t="s">
        <v>3634</v>
      </c>
      <c r="F202" s="463"/>
      <c r="G202" s="240">
        <v>3</v>
      </c>
      <c r="H202" s="239">
        <f>G202/G200*100</f>
        <v>0.10073875083948958</v>
      </c>
      <c r="I202"/>
      <c r="J202"/>
      <c r="K202"/>
      <c r="L202"/>
      <c r="M202" s="169"/>
      <c r="N202" s="178"/>
    </row>
    <row r="203" spans="1:14" ht="20.149999999999999" customHeight="1">
      <c r="A203" s="415" t="s">
        <v>4016</v>
      </c>
      <c r="B203" s="338" t="s">
        <v>3827</v>
      </c>
      <c r="C203" s="338" t="s">
        <v>188</v>
      </c>
      <c r="D203" s="77"/>
      <c r="E203" s="78"/>
      <c r="F203" s="438" t="s">
        <v>3715</v>
      </c>
      <c r="G203" s="134">
        <v>3691</v>
      </c>
      <c r="H203" s="90"/>
      <c r="M203" s="169"/>
      <c r="N203" s="169"/>
    </row>
    <row r="204" spans="1:14" ht="20.149999999999999" customHeight="1">
      <c r="A204" s="416"/>
      <c r="B204" s="339"/>
      <c r="C204" s="339"/>
      <c r="D204" s="77">
        <v>9999998</v>
      </c>
      <c r="E204" s="78" t="s">
        <v>589</v>
      </c>
      <c r="F204" s="439"/>
      <c r="G204" s="79"/>
      <c r="H204" s="90" t="s">
        <v>2040</v>
      </c>
      <c r="M204" s="169"/>
      <c r="N204" s="169"/>
    </row>
    <row r="205" spans="1:14" ht="20.149999999999999" customHeight="1">
      <c r="A205" s="417"/>
      <c r="B205" s="340"/>
      <c r="C205" s="340"/>
      <c r="D205" s="77">
        <v>9999999</v>
      </c>
      <c r="E205" s="78" t="s">
        <v>3634</v>
      </c>
      <c r="F205" s="440"/>
      <c r="G205" s="79">
        <v>1</v>
      </c>
      <c r="H205" s="90">
        <v>2.7092928745597399E-2</v>
      </c>
      <c r="M205" s="169"/>
      <c r="N205" s="169"/>
    </row>
    <row r="206" spans="1:14" ht="20.149999999999999" customHeight="1">
      <c r="A206" s="415" t="s">
        <v>3828</v>
      </c>
      <c r="B206" s="338" t="s">
        <v>3829</v>
      </c>
      <c r="C206" s="338" t="s">
        <v>4051</v>
      </c>
      <c r="D206" s="77"/>
      <c r="E206" s="78"/>
      <c r="F206" s="438" t="s">
        <v>285</v>
      </c>
      <c r="G206" s="134">
        <v>1</v>
      </c>
      <c r="H206" s="90"/>
      <c r="M206" s="169"/>
      <c r="N206" s="169"/>
    </row>
    <row r="207" spans="1:14" ht="20.149999999999999" customHeight="1">
      <c r="A207" s="416"/>
      <c r="B207" s="339"/>
      <c r="C207" s="339"/>
      <c r="D207" s="77">
        <v>1</v>
      </c>
      <c r="E207" s="78" t="s">
        <v>3636</v>
      </c>
      <c r="F207" s="439"/>
      <c r="G207" s="79"/>
      <c r="H207" s="90" t="s">
        <v>2040</v>
      </c>
      <c r="M207" s="169"/>
      <c r="N207" s="169"/>
    </row>
    <row r="208" spans="1:14" ht="20.149999999999999" customHeight="1">
      <c r="A208" s="416"/>
      <c r="B208" s="339"/>
      <c r="C208" s="339"/>
      <c r="D208" s="77">
        <v>2</v>
      </c>
      <c r="E208" s="78" t="s">
        <v>3637</v>
      </c>
      <c r="F208" s="439"/>
      <c r="G208" s="79"/>
      <c r="H208" s="90" t="s">
        <v>2040</v>
      </c>
      <c r="M208" s="169"/>
      <c r="N208" s="169"/>
    </row>
    <row r="209" spans="1:14" ht="20.149999999999999" customHeight="1">
      <c r="A209" s="416"/>
      <c r="B209" s="339"/>
      <c r="C209" s="339"/>
      <c r="D209" s="77">
        <v>3</v>
      </c>
      <c r="E209" s="78" t="s">
        <v>3638</v>
      </c>
      <c r="F209" s="439"/>
      <c r="G209" s="79"/>
      <c r="H209" s="90" t="s">
        <v>2040</v>
      </c>
      <c r="M209" s="169"/>
      <c r="N209" s="169"/>
    </row>
    <row r="210" spans="1:14" ht="20.149999999999999" customHeight="1">
      <c r="A210" s="416"/>
      <c r="B210" s="339"/>
      <c r="C210" s="339"/>
      <c r="D210" s="77">
        <v>4</v>
      </c>
      <c r="E210" s="78" t="s">
        <v>3639</v>
      </c>
      <c r="F210" s="439"/>
      <c r="G210" s="79"/>
      <c r="H210" s="90" t="s">
        <v>2040</v>
      </c>
      <c r="M210" s="169"/>
      <c r="N210" s="169"/>
    </row>
    <row r="211" spans="1:14" ht="20.149999999999999" customHeight="1">
      <c r="A211" s="416"/>
      <c r="B211" s="339"/>
      <c r="C211" s="339"/>
      <c r="D211" s="77">
        <v>5</v>
      </c>
      <c r="E211" s="78" t="s">
        <v>3640</v>
      </c>
      <c r="F211" s="439"/>
      <c r="G211" s="79"/>
      <c r="H211" s="90" t="s">
        <v>2040</v>
      </c>
      <c r="M211" s="169"/>
      <c r="N211" s="169"/>
    </row>
    <row r="212" spans="1:14" ht="20.149999999999999" customHeight="1">
      <c r="A212" s="416"/>
      <c r="B212" s="339"/>
      <c r="C212" s="339"/>
      <c r="D212" s="77">
        <v>6</v>
      </c>
      <c r="E212" s="78" t="s">
        <v>3641</v>
      </c>
      <c r="F212" s="439"/>
      <c r="G212" s="79"/>
      <c r="H212" s="90" t="s">
        <v>2040</v>
      </c>
      <c r="M212" s="169"/>
      <c r="N212" s="169"/>
    </row>
    <row r="213" spans="1:14" ht="20.149999999999999" customHeight="1">
      <c r="A213" s="416"/>
      <c r="B213" s="339"/>
      <c r="C213" s="339"/>
      <c r="D213" s="77">
        <v>7</v>
      </c>
      <c r="E213" s="78" t="s">
        <v>3642</v>
      </c>
      <c r="F213" s="439"/>
      <c r="G213" s="79"/>
      <c r="H213" s="90" t="s">
        <v>2040</v>
      </c>
      <c r="M213" s="169"/>
      <c r="N213" s="169"/>
    </row>
    <row r="214" spans="1:14" ht="20.149999999999999" customHeight="1">
      <c r="A214" s="416"/>
      <c r="B214" s="339"/>
      <c r="C214" s="339"/>
      <c r="D214" s="77">
        <v>8</v>
      </c>
      <c r="E214" s="78" t="s">
        <v>3643</v>
      </c>
      <c r="F214" s="439"/>
      <c r="G214" s="79">
        <v>1</v>
      </c>
      <c r="H214" s="90">
        <v>100</v>
      </c>
      <c r="M214" s="169"/>
      <c r="N214" s="169"/>
    </row>
    <row r="215" spans="1:14" ht="20.149999999999999" customHeight="1">
      <c r="A215" s="416"/>
      <c r="B215" s="339"/>
      <c r="C215" s="339"/>
      <c r="D215" s="77">
        <v>9</v>
      </c>
      <c r="E215" s="78" t="s">
        <v>3644</v>
      </c>
      <c r="F215" s="439"/>
      <c r="G215" s="79"/>
      <c r="H215" s="90" t="s">
        <v>2040</v>
      </c>
      <c r="M215" s="169"/>
      <c r="N215" s="169"/>
    </row>
    <row r="216" spans="1:14" ht="20.149999999999999" customHeight="1">
      <c r="A216" s="416"/>
      <c r="B216" s="339"/>
      <c r="C216" s="339"/>
      <c r="D216" s="77">
        <v>10</v>
      </c>
      <c r="E216" s="78" t="s">
        <v>3645</v>
      </c>
      <c r="F216" s="439"/>
      <c r="G216" s="79"/>
      <c r="H216" s="90" t="s">
        <v>2040</v>
      </c>
      <c r="M216" s="169"/>
      <c r="N216" s="169"/>
    </row>
    <row r="217" spans="1:14" ht="20.149999999999999" customHeight="1">
      <c r="A217" s="416"/>
      <c r="B217" s="339"/>
      <c r="C217" s="339"/>
      <c r="D217" s="77">
        <v>11</v>
      </c>
      <c r="E217" s="78" t="s">
        <v>3646</v>
      </c>
      <c r="F217" s="439"/>
      <c r="G217" s="79"/>
      <c r="H217" s="90" t="s">
        <v>2040</v>
      </c>
      <c r="M217" s="169"/>
      <c r="N217" s="169"/>
    </row>
    <row r="218" spans="1:14" ht="20.149999999999999" customHeight="1">
      <c r="A218" s="416"/>
      <c r="B218" s="339"/>
      <c r="C218" s="339"/>
      <c r="D218" s="77">
        <v>98</v>
      </c>
      <c r="E218" s="78" t="s">
        <v>589</v>
      </c>
      <c r="F218" s="439"/>
      <c r="G218" s="79"/>
      <c r="H218" s="90" t="s">
        <v>2040</v>
      </c>
      <c r="M218" s="169"/>
      <c r="N218" s="169"/>
    </row>
    <row r="219" spans="1:14" ht="20.149999999999999" customHeight="1">
      <c r="A219" s="417"/>
      <c r="B219" s="340"/>
      <c r="C219" s="340"/>
      <c r="D219" s="77">
        <v>99</v>
      </c>
      <c r="E219" s="78" t="s">
        <v>621</v>
      </c>
      <c r="F219" s="440"/>
      <c r="G219" s="79"/>
      <c r="H219" s="90" t="s">
        <v>2040</v>
      </c>
      <c r="M219" s="169"/>
      <c r="N219" s="169"/>
    </row>
    <row r="220" spans="1:14" ht="20.149999999999999" customHeight="1">
      <c r="A220" s="415" t="s">
        <v>3830</v>
      </c>
      <c r="B220" s="338" t="s">
        <v>3831</v>
      </c>
      <c r="C220" s="338" t="s">
        <v>188</v>
      </c>
      <c r="D220" s="77"/>
      <c r="E220" s="78"/>
      <c r="F220" s="438" t="s">
        <v>3715</v>
      </c>
      <c r="G220" s="134">
        <v>3691</v>
      </c>
      <c r="H220" s="90"/>
      <c r="M220" s="169"/>
      <c r="N220" s="169"/>
    </row>
    <row r="221" spans="1:14" ht="20.149999999999999" customHeight="1">
      <c r="A221" s="416"/>
      <c r="B221" s="339"/>
      <c r="C221" s="339"/>
      <c r="D221" s="77">
        <v>9999998</v>
      </c>
      <c r="E221" s="78" t="s">
        <v>589</v>
      </c>
      <c r="F221" s="439"/>
      <c r="G221" s="79"/>
      <c r="H221" s="90" t="s">
        <v>2040</v>
      </c>
      <c r="M221" s="169"/>
      <c r="N221" s="169"/>
    </row>
    <row r="222" spans="1:14" ht="20.149999999999999" customHeight="1">
      <c r="A222" s="417"/>
      <c r="B222" s="340"/>
      <c r="C222" s="340"/>
      <c r="D222" s="77">
        <v>9999999</v>
      </c>
      <c r="E222" s="78" t="s">
        <v>3634</v>
      </c>
      <c r="F222" s="440"/>
      <c r="G222" s="79">
        <v>1</v>
      </c>
      <c r="H222" s="90">
        <v>2.7092928745597399E-2</v>
      </c>
      <c r="M222" s="169"/>
      <c r="N222" s="169"/>
    </row>
    <row r="223" spans="1:14" ht="20.149999999999999" customHeight="1">
      <c r="A223" s="415" t="s">
        <v>3832</v>
      </c>
      <c r="B223" s="338" t="s">
        <v>3833</v>
      </c>
      <c r="C223" s="338" t="s">
        <v>4052</v>
      </c>
      <c r="D223" s="77"/>
      <c r="E223" s="78"/>
      <c r="F223" s="438" t="s">
        <v>285</v>
      </c>
      <c r="G223" s="134">
        <v>1</v>
      </c>
      <c r="H223" s="90"/>
      <c r="M223" s="169"/>
      <c r="N223" s="169"/>
    </row>
    <row r="224" spans="1:14" ht="20.149999999999999" customHeight="1">
      <c r="A224" s="416"/>
      <c r="B224" s="339"/>
      <c r="C224" s="339"/>
      <c r="D224" s="77">
        <v>1</v>
      </c>
      <c r="E224" s="78" t="s">
        <v>3636</v>
      </c>
      <c r="F224" s="439"/>
      <c r="G224" s="79"/>
      <c r="H224" s="90" t="s">
        <v>2040</v>
      </c>
      <c r="M224" s="169"/>
      <c r="N224" s="169"/>
    </row>
    <row r="225" spans="1:14" ht="20.149999999999999" customHeight="1">
      <c r="A225" s="416"/>
      <c r="B225" s="339"/>
      <c r="C225" s="339"/>
      <c r="D225" s="77">
        <v>2</v>
      </c>
      <c r="E225" s="78" t="s">
        <v>3637</v>
      </c>
      <c r="F225" s="439"/>
      <c r="G225" s="79"/>
      <c r="H225" s="90" t="s">
        <v>2040</v>
      </c>
      <c r="M225" s="169"/>
      <c r="N225" s="169"/>
    </row>
    <row r="226" spans="1:14" ht="20.149999999999999" customHeight="1">
      <c r="A226" s="416"/>
      <c r="B226" s="339"/>
      <c r="C226" s="339"/>
      <c r="D226" s="77">
        <v>3</v>
      </c>
      <c r="E226" s="78" t="s">
        <v>3638</v>
      </c>
      <c r="F226" s="439"/>
      <c r="G226" s="79"/>
      <c r="H226" s="90" t="s">
        <v>2040</v>
      </c>
      <c r="M226" s="169"/>
      <c r="N226" s="169"/>
    </row>
    <row r="227" spans="1:14" ht="20.149999999999999" customHeight="1">
      <c r="A227" s="416"/>
      <c r="B227" s="339"/>
      <c r="C227" s="339"/>
      <c r="D227" s="77">
        <v>4</v>
      </c>
      <c r="E227" s="78" t="s">
        <v>3639</v>
      </c>
      <c r="F227" s="439"/>
      <c r="G227" s="79"/>
      <c r="H227" s="90" t="s">
        <v>2040</v>
      </c>
      <c r="M227" s="169"/>
      <c r="N227" s="169"/>
    </row>
    <row r="228" spans="1:14" ht="20.149999999999999" customHeight="1">
      <c r="A228" s="416"/>
      <c r="B228" s="339"/>
      <c r="C228" s="339"/>
      <c r="D228" s="77">
        <v>5</v>
      </c>
      <c r="E228" s="78" t="s">
        <v>3640</v>
      </c>
      <c r="F228" s="439"/>
      <c r="G228" s="79"/>
      <c r="H228" s="90" t="s">
        <v>2040</v>
      </c>
      <c r="M228" s="169"/>
      <c r="N228" s="169"/>
    </row>
    <row r="229" spans="1:14" ht="20.149999999999999" customHeight="1">
      <c r="A229" s="416"/>
      <c r="B229" s="339"/>
      <c r="C229" s="339"/>
      <c r="D229" s="77">
        <v>6</v>
      </c>
      <c r="E229" s="78" t="s">
        <v>3641</v>
      </c>
      <c r="F229" s="439"/>
      <c r="G229" s="79">
        <v>1</v>
      </c>
      <c r="H229" s="90">
        <v>100</v>
      </c>
      <c r="M229" s="169"/>
      <c r="N229" s="169"/>
    </row>
    <row r="230" spans="1:14" ht="20.149999999999999" customHeight="1">
      <c r="A230" s="416"/>
      <c r="B230" s="339"/>
      <c r="C230" s="339"/>
      <c r="D230" s="77">
        <v>7</v>
      </c>
      <c r="E230" s="78" t="s">
        <v>3642</v>
      </c>
      <c r="F230" s="439"/>
      <c r="G230" s="79"/>
      <c r="H230" s="90" t="s">
        <v>2040</v>
      </c>
      <c r="M230" s="169"/>
      <c r="N230" s="169"/>
    </row>
    <row r="231" spans="1:14" ht="20.149999999999999" customHeight="1">
      <c r="A231" s="416"/>
      <c r="B231" s="339"/>
      <c r="C231" s="339"/>
      <c r="D231" s="77">
        <v>8</v>
      </c>
      <c r="E231" s="78" t="s">
        <v>3643</v>
      </c>
      <c r="F231" s="439"/>
      <c r="G231" s="79"/>
      <c r="H231" s="90" t="s">
        <v>2040</v>
      </c>
      <c r="M231" s="169"/>
      <c r="N231" s="169"/>
    </row>
    <row r="232" spans="1:14" ht="20.149999999999999" customHeight="1">
      <c r="A232" s="416"/>
      <c r="B232" s="339"/>
      <c r="C232" s="339"/>
      <c r="D232" s="77">
        <v>9</v>
      </c>
      <c r="E232" s="78" t="s">
        <v>3644</v>
      </c>
      <c r="F232" s="439"/>
      <c r="G232" s="79"/>
      <c r="H232" s="90" t="s">
        <v>2040</v>
      </c>
      <c r="M232" s="169"/>
      <c r="N232" s="169"/>
    </row>
    <row r="233" spans="1:14" ht="20.149999999999999" customHeight="1">
      <c r="A233" s="416"/>
      <c r="B233" s="339"/>
      <c r="C233" s="339"/>
      <c r="D233" s="77">
        <v>10</v>
      </c>
      <c r="E233" s="78" t="s">
        <v>3645</v>
      </c>
      <c r="F233" s="439"/>
      <c r="G233" s="79"/>
      <c r="H233" s="90" t="s">
        <v>2040</v>
      </c>
      <c r="M233" s="169"/>
      <c r="N233" s="169"/>
    </row>
    <row r="234" spans="1:14" ht="20.149999999999999" customHeight="1">
      <c r="A234" s="416"/>
      <c r="B234" s="339"/>
      <c r="C234" s="339"/>
      <c r="D234" s="77">
        <v>11</v>
      </c>
      <c r="E234" s="78" t="s">
        <v>3646</v>
      </c>
      <c r="F234" s="439"/>
      <c r="G234" s="79"/>
      <c r="H234" s="90" t="s">
        <v>2040</v>
      </c>
      <c r="M234" s="169"/>
      <c r="N234" s="169"/>
    </row>
    <row r="235" spans="1:14" ht="20.149999999999999" customHeight="1">
      <c r="A235" s="416"/>
      <c r="B235" s="339"/>
      <c r="C235" s="339"/>
      <c r="D235" s="77">
        <v>98</v>
      </c>
      <c r="E235" s="78" t="s">
        <v>589</v>
      </c>
      <c r="F235" s="439"/>
      <c r="G235" s="79"/>
      <c r="H235" s="90" t="s">
        <v>2040</v>
      </c>
      <c r="M235" s="169"/>
      <c r="N235" s="169"/>
    </row>
    <row r="236" spans="1:14" ht="20.149999999999999" customHeight="1">
      <c r="A236" s="417"/>
      <c r="B236" s="340"/>
      <c r="C236" s="340"/>
      <c r="D236" s="77">
        <v>99</v>
      </c>
      <c r="E236" s="78" t="s">
        <v>621</v>
      </c>
      <c r="F236" s="440"/>
      <c r="G236" s="79"/>
      <c r="H236" s="90" t="s">
        <v>2040</v>
      </c>
      <c r="M236" s="169"/>
      <c r="N236" s="169"/>
    </row>
    <row r="237" spans="1:14" ht="20.149999999999999" customHeight="1">
      <c r="A237" s="415" t="s">
        <v>3834</v>
      </c>
      <c r="B237" s="338" t="s">
        <v>3835</v>
      </c>
      <c r="C237" s="338" t="s">
        <v>188</v>
      </c>
      <c r="D237" s="77"/>
      <c r="E237" s="78"/>
      <c r="F237" s="438" t="s">
        <v>3715</v>
      </c>
      <c r="G237" s="134">
        <v>3691</v>
      </c>
      <c r="H237" s="90"/>
      <c r="M237" s="169"/>
      <c r="N237" s="169"/>
    </row>
    <row r="238" spans="1:14" ht="20.149999999999999" customHeight="1">
      <c r="A238" s="416"/>
      <c r="B238" s="339"/>
      <c r="C238" s="339"/>
      <c r="D238" s="77">
        <v>9999998</v>
      </c>
      <c r="E238" s="78" t="s">
        <v>589</v>
      </c>
      <c r="F238" s="439"/>
      <c r="G238" s="79"/>
      <c r="H238" s="90" t="s">
        <v>2040</v>
      </c>
      <c r="M238" s="169"/>
      <c r="N238" s="169"/>
    </row>
    <row r="239" spans="1:14" ht="20.149999999999999" customHeight="1">
      <c r="A239" s="417"/>
      <c r="B239" s="340"/>
      <c r="C239" s="340"/>
      <c r="D239" s="77">
        <v>9999999</v>
      </c>
      <c r="E239" s="78" t="s">
        <v>3634</v>
      </c>
      <c r="F239" s="440"/>
      <c r="G239" s="79">
        <v>1</v>
      </c>
      <c r="H239" s="90">
        <v>2.7092928745597399E-2</v>
      </c>
      <c r="M239" s="169"/>
      <c r="N239" s="169"/>
    </row>
    <row r="240" spans="1:14" ht="20.149999999999999" customHeight="1">
      <c r="A240" s="415" t="s">
        <v>3836</v>
      </c>
      <c r="B240" s="338" t="s">
        <v>3837</v>
      </c>
      <c r="C240" s="338" t="s">
        <v>4053</v>
      </c>
      <c r="D240" s="77"/>
      <c r="E240" s="78"/>
      <c r="F240" s="438" t="s">
        <v>285</v>
      </c>
      <c r="G240" s="134">
        <v>1</v>
      </c>
      <c r="H240" s="90"/>
      <c r="M240" s="169"/>
      <c r="N240" s="169"/>
    </row>
    <row r="241" spans="1:14" ht="20.149999999999999" customHeight="1">
      <c r="A241" s="416"/>
      <c r="B241" s="339"/>
      <c r="C241" s="339"/>
      <c r="D241" s="77">
        <v>1</v>
      </c>
      <c r="E241" s="78" t="s">
        <v>3636</v>
      </c>
      <c r="F241" s="439"/>
      <c r="G241" s="79">
        <v>1</v>
      </c>
      <c r="H241" s="90">
        <v>100</v>
      </c>
      <c r="M241" s="169"/>
      <c r="N241" s="169"/>
    </row>
    <row r="242" spans="1:14" ht="20.149999999999999" customHeight="1">
      <c r="A242" s="416"/>
      <c r="B242" s="339"/>
      <c r="C242" s="339"/>
      <c r="D242" s="77">
        <v>2</v>
      </c>
      <c r="E242" s="78" t="s">
        <v>3637</v>
      </c>
      <c r="F242" s="439"/>
      <c r="G242" s="79"/>
      <c r="H242" s="90" t="s">
        <v>2040</v>
      </c>
      <c r="M242" s="169"/>
      <c r="N242" s="169"/>
    </row>
    <row r="243" spans="1:14" ht="20.149999999999999" customHeight="1">
      <c r="A243" s="416"/>
      <c r="B243" s="339"/>
      <c r="C243" s="339"/>
      <c r="D243" s="77">
        <v>3</v>
      </c>
      <c r="E243" s="78" t="s">
        <v>3638</v>
      </c>
      <c r="F243" s="439"/>
      <c r="G243" s="79"/>
      <c r="H243" s="90" t="s">
        <v>2040</v>
      </c>
      <c r="M243" s="169"/>
      <c r="N243" s="169"/>
    </row>
    <row r="244" spans="1:14" ht="20.149999999999999" customHeight="1">
      <c r="A244" s="416"/>
      <c r="B244" s="339"/>
      <c r="C244" s="339"/>
      <c r="D244" s="77">
        <v>4</v>
      </c>
      <c r="E244" s="78" t="s">
        <v>3639</v>
      </c>
      <c r="F244" s="439"/>
      <c r="G244" s="79"/>
      <c r="H244" s="90" t="s">
        <v>2040</v>
      </c>
      <c r="M244" s="169"/>
      <c r="N244" s="169"/>
    </row>
    <row r="245" spans="1:14" ht="20.149999999999999" customHeight="1">
      <c r="A245" s="416"/>
      <c r="B245" s="339"/>
      <c r="C245" s="339"/>
      <c r="D245" s="77">
        <v>5</v>
      </c>
      <c r="E245" s="78" t="s">
        <v>3640</v>
      </c>
      <c r="F245" s="439"/>
      <c r="G245" s="79"/>
      <c r="H245" s="90" t="s">
        <v>2040</v>
      </c>
      <c r="M245" s="169"/>
      <c r="N245" s="169"/>
    </row>
    <row r="246" spans="1:14" ht="20.149999999999999" customHeight="1">
      <c r="A246" s="416"/>
      <c r="B246" s="339"/>
      <c r="C246" s="339"/>
      <c r="D246" s="77">
        <v>6</v>
      </c>
      <c r="E246" s="78" t="s">
        <v>3641</v>
      </c>
      <c r="F246" s="439"/>
      <c r="G246" s="79"/>
      <c r="H246" s="90" t="s">
        <v>2040</v>
      </c>
      <c r="M246" s="169"/>
      <c r="N246" s="169"/>
    </row>
    <row r="247" spans="1:14" ht="20.149999999999999" customHeight="1">
      <c r="A247" s="416"/>
      <c r="B247" s="339"/>
      <c r="C247" s="339"/>
      <c r="D247" s="77">
        <v>7</v>
      </c>
      <c r="E247" s="78" t="s">
        <v>3642</v>
      </c>
      <c r="F247" s="439"/>
      <c r="G247" s="79"/>
      <c r="H247" s="90" t="s">
        <v>2040</v>
      </c>
      <c r="M247" s="169"/>
      <c r="N247" s="169"/>
    </row>
    <row r="248" spans="1:14" ht="20.149999999999999" customHeight="1">
      <c r="A248" s="416"/>
      <c r="B248" s="339"/>
      <c r="C248" s="339"/>
      <c r="D248" s="77">
        <v>8</v>
      </c>
      <c r="E248" s="78" t="s">
        <v>3643</v>
      </c>
      <c r="F248" s="439"/>
      <c r="G248" s="79"/>
      <c r="H248" s="90" t="s">
        <v>2040</v>
      </c>
      <c r="M248" s="169"/>
      <c r="N248" s="169"/>
    </row>
    <row r="249" spans="1:14" ht="20.149999999999999" customHeight="1">
      <c r="A249" s="416"/>
      <c r="B249" s="339"/>
      <c r="C249" s="339"/>
      <c r="D249" s="77">
        <v>9</v>
      </c>
      <c r="E249" s="78" t="s">
        <v>3644</v>
      </c>
      <c r="F249" s="439"/>
      <c r="G249" s="79"/>
      <c r="H249" s="90" t="s">
        <v>2040</v>
      </c>
      <c r="M249" s="169"/>
      <c r="N249" s="169"/>
    </row>
    <row r="250" spans="1:14" ht="20.149999999999999" customHeight="1">
      <c r="A250" s="416"/>
      <c r="B250" s="339"/>
      <c r="C250" s="339"/>
      <c r="D250" s="77">
        <v>10</v>
      </c>
      <c r="E250" s="78" t="s">
        <v>3645</v>
      </c>
      <c r="F250" s="439"/>
      <c r="G250" s="79"/>
      <c r="H250" s="90" t="s">
        <v>2040</v>
      </c>
      <c r="M250" s="169"/>
      <c r="N250" s="169"/>
    </row>
    <row r="251" spans="1:14" ht="20.149999999999999" customHeight="1">
      <c r="A251" s="416"/>
      <c r="B251" s="339"/>
      <c r="C251" s="339"/>
      <c r="D251" s="77">
        <v>11</v>
      </c>
      <c r="E251" s="78" t="s">
        <v>3646</v>
      </c>
      <c r="F251" s="439"/>
      <c r="G251" s="79"/>
      <c r="H251" s="90" t="s">
        <v>2040</v>
      </c>
      <c r="M251" s="169"/>
      <c r="N251" s="169"/>
    </row>
    <row r="252" spans="1:14" ht="20.149999999999999" customHeight="1">
      <c r="A252" s="416"/>
      <c r="B252" s="339"/>
      <c r="C252" s="339"/>
      <c r="D252" s="77">
        <v>98</v>
      </c>
      <c r="E252" s="78" t="s">
        <v>589</v>
      </c>
      <c r="F252" s="439"/>
      <c r="G252" s="79"/>
      <c r="H252" s="90" t="s">
        <v>2040</v>
      </c>
      <c r="M252" s="169"/>
    </row>
    <row r="253" spans="1:14" ht="20.149999999999999" customHeight="1">
      <c r="A253" s="417"/>
      <c r="B253" s="340"/>
      <c r="C253" s="340"/>
      <c r="D253" s="77">
        <v>99</v>
      </c>
      <c r="E253" s="78" t="s">
        <v>621</v>
      </c>
      <c r="F253" s="440"/>
      <c r="G253" s="79"/>
      <c r="H253" s="90" t="s">
        <v>2040</v>
      </c>
      <c r="M253" s="169"/>
    </row>
    <row r="254" spans="1:14" ht="20.149999999999999" customHeight="1">
      <c r="A254" s="415" t="s">
        <v>3838</v>
      </c>
      <c r="B254" s="338" t="s">
        <v>3839</v>
      </c>
      <c r="C254" s="338" t="s">
        <v>188</v>
      </c>
      <c r="D254" s="77"/>
      <c r="E254" s="78"/>
      <c r="F254" s="438" t="s">
        <v>3715</v>
      </c>
      <c r="G254" s="134">
        <v>3691</v>
      </c>
      <c r="H254" s="90"/>
      <c r="M254" s="169"/>
    </row>
    <row r="255" spans="1:14" ht="20.149999999999999" customHeight="1">
      <c r="A255" s="416"/>
      <c r="B255" s="339"/>
      <c r="C255" s="339"/>
      <c r="D255" s="77">
        <v>9999998</v>
      </c>
      <c r="E255" s="78" t="s">
        <v>589</v>
      </c>
      <c r="F255" s="439"/>
      <c r="G255" s="79"/>
      <c r="H255" s="90" t="s">
        <v>2040</v>
      </c>
      <c r="M255" s="169"/>
    </row>
    <row r="256" spans="1:14" ht="20.149999999999999" customHeight="1">
      <c r="A256" s="417"/>
      <c r="B256" s="340"/>
      <c r="C256" s="340"/>
      <c r="D256" s="77">
        <v>9999999</v>
      </c>
      <c r="E256" s="78" t="s">
        <v>3634</v>
      </c>
      <c r="F256" s="440"/>
      <c r="G256" s="79">
        <v>1</v>
      </c>
      <c r="H256" s="90">
        <v>2.7092928745597399E-2</v>
      </c>
      <c r="M256" s="169"/>
    </row>
    <row r="257" spans="1:13" ht="20.149999999999999" customHeight="1">
      <c r="A257" s="415" t="s">
        <v>3840</v>
      </c>
      <c r="B257" s="338" t="s">
        <v>3841</v>
      </c>
      <c r="C257" s="338" t="s">
        <v>4054</v>
      </c>
      <c r="D257" s="77"/>
      <c r="E257" s="78"/>
      <c r="F257" s="438" t="s">
        <v>285</v>
      </c>
      <c r="G257" s="134">
        <v>1</v>
      </c>
      <c r="H257" s="90"/>
      <c r="M257" s="169"/>
    </row>
    <row r="258" spans="1:13" ht="20.149999999999999" customHeight="1">
      <c r="A258" s="416"/>
      <c r="B258" s="339"/>
      <c r="C258" s="339"/>
      <c r="D258" s="77">
        <v>1</v>
      </c>
      <c r="E258" s="78" t="s">
        <v>3636</v>
      </c>
      <c r="F258" s="439"/>
      <c r="G258" s="79">
        <v>1</v>
      </c>
      <c r="H258" s="90">
        <v>100</v>
      </c>
      <c r="M258" s="169"/>
    </row>
    <row r="259" spans="1:13" ht="20.149999999999999" customHeight="1">
      <c r="A259" s="416"/>
      <c r="B259" s="339"/>
      <c r="C259" s="339"/>
      <c r="D259" s="77">
        <v>2</v>
      </c>
      <c r="E259" s="78" t="s">
        <v>3637</v>
      </c>
      <c r="F259" s="439"/>
      <c r="G259" s="79"/>
      <c r="H259" s="90" t="s">
        <v>2040</v>
      </c>
      <c r="M259" s="169"/>
    </row>
    <row r="260" spans="1:13" ht="20.149999999999999" customHeight="1">
      <c r="A260" s="416"/>
      <c r="B260" s="339"/>
      <c r="C260" s="339"/>
      <c r="D260" s="77">
        <v>3</v>
      </c>
      <c r="E260" s="78" t="s">
        <v>3638</v>
      </c>
      <c r="F260" s="439"/>
      <c r="G260" s="79"/>
      <c r="H260" s="90" t="s">
        <v>2040</v>
      </c>
      <c r="M260" s="169"/>
    </row>
    <row r="261" spans="1:13" ht="20.149999999999999" customHeight="1">
      <c r="A261" s="416"/>
      <c r="B261" s="339"/>
      <c r="C261" s="339"/>
      <c r="D261" s="77">
        <v>4</v>
      </c>
      <c r="E261" s="78" t="s">
        <v>3639</v>
      </c>
      <c r="F261" s="439"/>
      <c r="G261" s="79"/>
      <c r="H261" s="90" t="s">
        <v>2040</v>
      </c>
      <c r="M261" s="169"/>
    </row>
    <row r="262" spans="1:13" ht="20.149999999999999" customHeight="1">
      <c r="A262" s="416"/>
      <c r="B262" s="339"/>
      <c r="C262" s="339"/>
      <c r="D262" s="77">
        <v>5</v>
      </c>
      <c r="E262" s="78" t="s">
        <v>3640</v>
      </c>
      <c r="F262" s="439"/>
      <c r="G262" s="79"/>
      <c r="H262" s="90" t="s">
        <v>2040</v>
      </c>
      <c r="M262" s="169"/>
    </row>
    <row r="263" spans="1:13" ht="20.149999999999999" customHeight="1">
      <c r="A263" s="416"/>
      <c r="B263" s="339"/>
      <c r="C263" s="339"/>
      <c r="D263" s="77">
        <v>6</v>
      </c>
      <c r="E263" s="78" t="s">
        <v>3641</v>
      </c>
      <c r="F263" s="439"/>
      <c r="G263" s="79"/>
      <c r="H263" s="90" t="s">
        <v>2040</v>
      </c>
      <c r="M263" s="169"/>
    </row>
    <row r="264" spans="1:13" ht="20.149999999999999" customHeight="1">
      <c r="A264" s="416"/>
      <c r="B264" s="339"/>
      <c r="C264" s="339"/>
      <c r="D264" s="77">
        <v>7</v>
      </c>
      <c r="E264" s="78" t="s">
        <v>3642</v>
      </c>
      <c r="F264" s="439"/>
      <c r="G264" s="79"/>
      <c r="H264" s="90" t="s">
        <v>2040</v>
      </c>
      <c r="M264" s="169"/>
    </row>
    <row r="265" spans="1:13" ht="20.149999999999999" customHeight="1">
      <c r="A265" s="416"/>
      <c r="B265" s="339"/>
      <c r="C265" s="339"/>
      <c r="D265" s="77">
        <v>8</v>
      </c>
      <c r="E265" s="78" t="s">
        <v>3643</v>
      </c>
      <c r="F265" s="439"/>
      <c r="G265" s="79"/>
      <c r="H265" s="90" t="s">
        <v>2040</v>
      </c>
      <c r="M265" s="169"/>
    </row>
    <row r="266" spans="1:13" ht="20.149999999999999" customHeight="1">
      <c r="A266" s="416"/>
      <c r="B266" s="339"/>
      <c r="C266" s="339"/>
      <c r="D266" s="77">
        <v>9</v>
      </c>
      <c r="E266" s="78" t="s">
        <v>3644</v>
      </c>
      <c r="F266" s="439"/>
      <c r="G266" s="79"/>
      <c r="H266" s="90" t="s">
        <v>2040</v>
      </c>
      <c r="M266" s="169"/>
    </row>
    <row r="267" spans="1:13" ht="20.149999999999999" customHeight="1">
      <c r="A267" s="416"/>
      <c r="B267" s="339"/>
      <c r="C267" s="339"/>
      <c r="D267" s="77">
        <v>10</v>
      </c>
      <c r="E267" s="78" t="s">
        <v>3645</v>
      </c>
      <c r="F267" s="439"/>
      <c r="G267" s="79"/>
      <c r="H267" s="90" t="s">
        <v>2040</v>
      </c>
      <c r="M267" s="169"/>
    </row>
    <row r="268" spans="1:13" ht="20.149999999999999" customHeight="1">
      <c r="A268" s="416"/>
      <c r="B268" s="339"/>
      <c r="C268" s="339"/>
      <c r="D268" s="77">
        <v>11</v>
      </c>
      <c r="E268" s="78" t="s">
        <v>3646</v>
      </c>
      <c r="F268" s="439"/>
      <c r="G268" s="79"/>
      <c r="H268" s="90" t="s">
        <v>2040</v>
      </c>
      <c r="M268" s="169"/>
    </row>
    <row r="269" spans="1:13" ht="20.149999999999999" customHeight="1">
      <c r="A269" s="416"/>
      <c r="B269" s="339"/>
      <c r="C269" s="339"/>
      <c r="D269" s="77">
        <v>98</v>
      </c>
      <c r="E269" s="78" t="s">
        <v>589</v>
      </c>
      <c r="F269" s="439"/>
      <c r="G269" s="79"/>
      <c r="H269" s="90" t="s">
        <v>2040</v>
      </c>
      <c r="M269" s="169"/>
    </row>
    <row r="270" spans="1:13" ht="20.149999999999999" customHeight="1">
      <c r="A270" s="417"/>
      <c r="B270" s="340"/>
      <c r="C270" s="340"/>
      <c r="D270" s="77">
        <v>99</v>
      </c>
      <c r="E270" s="78" t="s">
        <v>621</v>
      </c>
      <c r="F270" s="440"/>
      <c r="G270" s="79"/>
      <c r="H270" s="90" t="s">
        <v>2040</v>
      </c>
      <c r="M270" s="169"/>
    </row>
    <row r="271" spans="1:13" ht="20.149999999999999" customHeight="1">
      <c r="A271" s="415" t="s">
        <v>3842</v>
      </c>
      <c r="B271" s="338" t="s">
        <v>3843</v>
      </c>
      <c r="C271" s="338" t="s">
        <v>188</v>
      </c>
      <c r="D271" s="77"/>
      <c r="E271" s="78"/>
      <c r="F271" s="438" t="s">
        <v>3715</v>
      </c>
      <c r="G271" s="134">
        <v>3691</v>
      </c>
      <c r="H271" s="90"/>
      <c r="M271" s="169"/>
    </row>
    <row r="272" spans="1:13" ht="20.149999999999999" customHeight="1">
      <c r="A272" s="416"/>
      <c r="B272" s="339"/>
      <c r="C272" s="339"/>
      <c r="D272" s="77">
        <v>9999998</v>
      </c>
      <c r="E272" s="78" t="s">
        <v>589</v>
      </c>
      <c r="F272" s="439"/>
      <c r="G272" s="79"/>
      <c r="H272" s="90" t="s">
        <v>2040</v>
      </c>
      <c r="M272" s="169"/>
    </row>
    <row r="273" spans="1:13" ht="20.149999999999999" customHeight="1">
      <c r="A273" s="417"/>
      <c r="B273" s="340"/>
      <c r="C273" s="340"/>
      <c r="D273" s="77">
        <v>9999999</v>
      </c>
      <c r="E273" s="78" t="s">
        <v>3634</v>
      </c>
      <c r="F273" s="440"/>
      <c r="G273" s="79">
        <v>1</v>
      </c>
      <c r="H273" s="90">
        <v>2.7092928745597399E-2</v>
      </c>
      <c r="M273" s="169"/>
    </row>
    <row r="274" spans="1:13" ht="20.149999999999999" customHeight="1">
      <c r="A274" s="415" t="s">
        <v>3844</v>
      </c>
      <c r="B274" s="338" t="s">
        <v>3845</v>
      </c>
      <c r="C274" s="338" t="s">
        <v>4055</v>
      </c>
      <c r="D274" s="77"/>
      <c r="E274" s="78"/>
      <c r="F274" s="438" t="s">
        <v>285</v>
      </c>
      <c r="G274" s="134">
        <v>1</v>
      </c>
      <c r="H274" s="90"/>
      <c r="M274" s="169"/>
    </row>
    <row r="275" spans="1:13" ht="20.149999999999999" customHeight="1">
      <c r="A275" s="416"/>
      <c r="B275" s="339"/>
      <c r="C275" s="339"/>
      <c r="D275" s="77">
        <v>1</v>
      </c>
      <c r="E275" s="78" t="s">
        <v>3636</v>
      </c>
      <c r="F275" s="439"/>
      <c r="G275" s="79"/>
      <c r="H275" s="90" t="s">
        <v>2040</v>
      </c>
      <c r="M275" s="169"/>
    </row>
    <row r="276" spans="1:13" ht="20.149999999999999" customHeight="1">
      <c r="A276" s="416"/>
      <c r="B276" s="339"/>
      <c r="C276" s="339"/>
      <c r="D276" s="77">
        <v>2</v>
      </c>
      <c r="E276" s="78" t="s">
        <v>3637</v>
      </c>
      <c r="F276" s="439"/>
      <c r="G276" s="79"/>
      <c r="H276" s="90" t="s">
        <v>2040</v>
      </c>
      <c r="M276" s="169"/>
    </row>
    <row r="277" spans="1:13" ht="20.149999999999999" customHeight="1">
      <c r="A277" s="416"/>
      <c r="B277" s="339"/>
      <c r="C277" s="339"/>
      <c r="D277" s="77">
        <v>3</v>
      </c>
      <c r="E277" s="78" t="s">
        <v>3638</v>
      </c>
      <c r="F277" s="439"/>
      <c r="G277" s="79"/>
      <c r="H277" s="90" t="s">
        <v>2040</v>
      </c>
      <c r="M277" s="169"/>
    </row>
    <row r="278" spans="1:13" ht="20.149999999999999" customHeight="1">
      <c r="A278" s="416"/>
      <c r="B278" s="339"/>
      <c r="C278" s="339"/>
      <c r="D278" s="77">
        <v>4</v>
      </c>
      <c r="E278" s="78" t="s">
        <v>3639</v>
      </c>
      <c r="F278" s="439"/>
      <c r="G278" s="79"/>
      <c r="H278" s="90" t="s">
        <v>2040</v>
      </c>
      <c r="M278" s="169"/>
    </row>
    <row r="279" spans="1:13" ht="20.149999999999999" customHeight="1">
      <c r="A279" s="416"/>
      <c r="B279" s="339"/>
      <c r="C279" s="339"/>
      <c r="D279" s="77">
        <v>5</v>
      </c>
      <c r="E279" s="78" t="s">
        <v>3640</v>
      </c>
      <c r="F279" s="439"/>
      <c r="G279" s="79"/>
      <c r="H279" s="90" t="s">
        <v>2040</v>
      </c>
      <c r="M279" s="169"/>
    </row>
    <row r="280" spans="1:13" ht="20.149999999999999" customHeight="1">
      <c r="A280" s="416"/>
      <c r="B280" s="339"/>
      <c r="C280" s="339"/>
      <c r="D280" s="77">
        <v>6</v>
      </c>
      <c r="E280" s="78" t="s">
        <v>3641</v>
      </c>
      <c r="F280" s="439"/>
      <c r="G280" s="79"/>
      <c r="H280" s="90" t="s">
        <v>2040</v>
      </c>
      <c r="M280" s="169"/>
    </row>
    <row r="281" spans="1:13" ht="20.149999999999999" customHeight="1">
      <c r="A281" s="416"/>
      <c r="B281" s="339"/>
      <c r="C281" s="339"/>
      <c r="D281" s="77">
        <v>7</v>
      </c>
      <c r="E281" s="78" t="s">
        <v>3642</v>
      </c>
      <c r="F281" s="439"/>
      <c r="G281" s="79"/>
      <c r="H281" s="90" t="s">
        <v>2040</v>
      </c>
      <c r="M281" s="169"/>
    </row>
    <row r="282" spans="1:13" ht="20.149999999999999" customHeight="1">
      <c r="A282" s="416"/>
      <c r="B282" s="339"/>
      <c r="C282" s="339"/>
      <c r="D282" s="77">
        <v>8</v>
      </c>
      <c r="E282" s="78" t="s">
        <v>3643</v>
      </c>
      <c r="F282" s="439"/>
      <c r="G282" s="79">
        <v>1</v>
      </c>
      <c r="H282" s="90">
        <v>100</v>
      </c>
      <c r="M282" s="169"/>
    </row>
    <row r="283" spans="1:13" ht="20.149999999999999" customHeight="1">
      <c r="A283" s="416"/>
      <c r="B283" s="339"/>
      <c r="C283" s="339"/>
      <c r="D283" s="77">
        <v>9</v>
      </c>
      <c r="E283" s="78" t="s">
        <v>3644</v>
      </c>
      <c r="F283" s="439"/>
      <c r="G283" s="79"/>
      <c r="H283" s="90" t="s">
        <v>2040</v>
      </c>
      <c r="M283" s="169"/>
    </row>
    <row r="284" spans="1:13" ht="20.149999999999999" customHeight="1">
      <c r="A284" s="416"/>
      <c r="B284" s="339"/>
      <c r="C284" s="339"/>
      <c r="D284" s="77">
        <v>10</v>
      </c>
      <c r="E284" s="78" t="s">
        <v>3645</v>
      </c>
      <c r="F284" s="439"/>
      <c r="G284" s="79"/>
      <c r="H284" s="90" t="s">
        <v>2040</v>
      </c>
      <c r="M284" s="169"/>
    </row>
    <row r="285" spans="1:13" ht="20.149999999999999" customHeight="1">
      <c r="A285" s="416"/>
      <c r="B285" s="339"/>
      <c r="C285" s="339"/>
      <c r="D285" s="77">
        <v>11</v>
      </c>
      <c r="E285" s="78" t="s">
        <v>3646</v>
      </c>
      <c r="F285" s="439"/>
      <c r="G285" s="79"/>
      <c r="H285" s="90" t="s">
        <v>2040</v>
      </c>
      <c r="M285" s="169"/>
    </row>
    <row r="286" spans="1:13" ht="20.149999999999999" customHeight="1">
      <c r="A286" s="416"/>
      <c r="B286" s="339"/>
      <c r="C286" s="339"/>
      <c r="D286" s="77">
        <v>98</v>
      </c>
      <c r="E286" s="78" t="s">
        <v>589</v>
      </c>
      <c r="F286" s="439"/>
      <c r="G286" s="79"/>
      <c r="H286" s="90" t="s">
        <v>2040</v>
      </c>
      <c r="M286" s="169"/>
    </row>
    <row r="287" spans="1:13" ht="20.149999999999999" customHeight="1">
      <c r="A287" s="417"/>
      <c r="B287" s="340"/>
      <c r="C287" s="340"/>
      <c r="D287" s="77">
        <v>99</v>
      </c>
      <c r="E287" s="78" t="s">
        <v>621</v>
      </c>
      <c r="F287" s="440"/>
      <c r="G287" s="79"/>
      <c r="H287" s="90" t="s">
        <v>2040</v>
      </c>
      <c r="M287" s="169"/>
    </row>
    <row r="288" spans="1:13" ht="20.149999999999999" customHeight="1">
      <c r="A288" s="415" t="s">
        <v>3846</v>
      </c>
      <c r="B288" s="338" t="s">
        <v>3847</v>
      </c>
      <c r="C288" s="338" t="s">
        <v>188</v>
      </c>
      <c r="D288" s="77"/>
      <c r="E288" s="78"/>
      <c r="F288" s="438" t="s">
        <v>3715</v>
      </c>
      <c r="G288" s="134">
        <v>3691</v>
      </c>
      <c r="H288" s="90"/>
      <c r="M288" s="169"/>
    </row>
    <row r="289" spans="1:13" ht="20.149999999999999" customHeight="1">
      <c r="A289" s="416"/>
      <c r="B289" s="339"/>
      <c r="C289" s="339"/>
      <c r="D289" s="77">
        <v>9999998</v>
      </c>
      <c r="E289" s="78" t="s">
        <v>589</v>
      </c>
      <c r="F289" s="439"/>
      <c r="G289" s="79"/>
      <c r="H289" s="90" t="s">
        <v>2040</v>
      </c>
      <c r="M289" s="169"/>
    </row>
    <row r="290" spans="1:13" ht="20.149999999999999" customHeight="1">
      <c r="A290" s="417"/>
      <c r="B290" s="340"/>
      <c r="C290" s="340"/>
      <c r="D290" s="77">
        <v>9999999</v>
      </c>
      <c r="E290" s="78" t="s">
        <v>3634</v>
      </c>
      <c r="F290" s="440"/>
      <c r="G290" s="79">
        <v>1</v>
      </c>
      <c r="H290" s="90">
        <v>2.7092928745597399E-2</v>
      </c>
      <c r="M290" s="169"/>
    </row>
    <row r="291" spans="1:13" ht="20.149999999999999" customHeight="1">
      <c r="A291" s="415" t="s">
        <v>3848</v>
      </c>
      <c r="B291" s="338" t="s">
        <v>3849</v>
      </c>
      <c r="C291" s="338" t="s">
        <v>4056</v>
      </c>
      <c r="D291" s="77"/>
      <c r="E291" s="78"/>
      <c r="F291" s="438" t="s">
        <v>285</v>
      </c>
      <c r="G291" s="134">
        <v>1</v>
      </c>
      <c r="H291" s="90"/>
      <c r="M291" s="169"/>
    </row>
    <row r="292" spans="1:13" ht="20.149999999999999" customHeight="1">
      <c r="A292" s="416"/>
      <c r="B292" s="339"/>
      <c r="C292" s="339"/>
      <c r="D292" s="77">
        <v>1</v>
      </c>
      <c r="E292" s="78" t="s">
        <v>3636</v>
      </c>
      <c r="F292" s="439"/>
      <c r="G292" s="79">
        <v>1</v>
      </c>
      <c r="H292" s="90">
        <v>100</v>
      </c>
      <c r="M292" s="169"/>
    </row>
    <row r="293" spans="1:13" ht="20.149999999999999" customHeight="1">
      <c r="A293" s="416"/>
      <c r="B293" s="339"/>
      <c r="C293" s="339"/>
      <c r="D293" s="77">
        <v>2</v>
      </c>
      <c r="E293" s="78" t="s">
        <v>3637</v>
      </c>
      <c r="F293" s="439"/>
      <c r="G293" s="79"/>
      <c r="H293" s="90" t="s">
        <v>2040</v>
      </c>
      <c r="M293" s="169"/>
    </row>
    <row r="294" spans="1:13" ht="20.149999999999999" customHeight="1">
      <c r="A294" s="416"/>
      <c r="B294" s="339"/>
      <c r="C294" s="339"/>
      <c r="D294" s="77">
        <v>3</v>
      </c>
      <c r="E294" s="78" t="s">
        <v>3638</v>
      </c>
      <c r="F294" s="439"/>
      <c r="G294" s="79"/>
      <c r="H294" s="90" t="s">
        <v>2040</v>
      </c>
      <c r="M294" s="169"/>
    </row>
    <row r="295" spans="1:13" ht="20.149999999999999" customHeight="1">
      <c r="A295" s="416"/>
      <c r="B295" s="339"/>
      <c r="C295" s="339"/>
      <c r="D295" s="77">
        <v>4</v>
      </c>
      <c r="E295" s="78" t="s">
        <v>3639</v>
      </c>
      <c r="F295" s="439"/>
      <c r="G295" s="79"/>
      <c r="H295" s="90" t="s">
        <v>2040</v>
      </c>
      <c r="M295" s="169"/>
    </row>
    <row r="296" spans="1:13" ht="20.149999999999999" customHeight="1">
      <c r="A296" s="416"/>
      <c r="B296" s="339"/>
      <c r="C296" s="339"/>
      <c r="D296" s="77">
        <v>5</v>
      </c>
      <c r="E296" s="78" t="s">
        <v>3640</v>
      </c>
      <c r="F296" s="439"/>
      <c r="G296" s="79"/>
      <c r="H296" s="90" t="s">
        <v>2040</v>
      </c>
      <c r="M296" s="169"/>
    </row>
    <row r="297" spans="1:13" ht="20.149999999999999" customHeight="1">
      <c r="A297" s="416"/>
      <c r="B297" s="339"/>
      <c r="C297" s="339"/>
      <c r="D297" s="77">
        <v>6</v>
      </c>
      <c r="E297" s="78" t="s">
        <v>3641</v>
      </c>
      <c r="F297" s="439"/>
      <c r="G297" s="79"/>
      <c r="H297" s="90" t="s">
        <v>2040</v>
      </c>
      <c r="M297" s="169"/>
    </row>
    <row r="298" spans="1:13" ht="20.149999999999999" customHeight="1">
      <c r="A298" s="416"/>
      <c r="B298" s="339"/>
      <c r="C298" s="339"/>
      <c r="D298" s="77">
        <v>7</v>
      </c>
      <c r="E298" s="78" t="s">
        <v>3642</v>
      </c>
      <c r="F298" s="439"/>
      <c r="G298" s="79"/>
      <c r="H298" s="90" t="s">
        <v>2040</v>
      </c>
      <c r="M298" s="169"/>
    </row>
    <row r="299" spans="1:13" ht="20.149999999999999" customHeight="1">
      <c r="A299" s="416"/>
      <c r="B299" s="339"/>
      <c r="C299" s="339"/>
      <c r="D299" s="77">
        <v>8</v>
      </c>
      <c r="E299" s="78" t="s">
        <v>3643</v>
      </c>
      <c r="F299" s="439"/>
      <c r="G299" s="79"/>
      <c r="H299" s="90" t="s">
        <v>2040</v>
      </c>
      <c r="M299" s="169"/>
    </row>
    <row r="300" spans="1:13" ht="20.149999999999999" customHeight="1">
      <c r="A300" s="416"/>
      <c r="B300" s="339"/>
      <c r="C300" s="339"/>
      <c r="D300" s="77">
        <v>9</v>
      </c>
      <c r="E300" s="78" t="s">
        <v>3644</v>
      </c>
      <c r="F300" s="439"/>
      <c r="G300" s="79"/>
      <c r="H300" s="90" t="s">
        <v>2040</v>
      </c>
      <c r="M300" s="169"/>
    </row>
    <row r="301" spans="1:13" ht="20.149999999999999" customHeight="1">
      <c r="A301" s="416"/>
      <c r="B301" s="339"/>
      <c r="C301" s="339"/>
      <c r="D301" s="77">
        <v>10</v>
      </c>
      <c r="E301" s="78" t="s">
        <v>3645</v>
      </c>
      <c r="F301" s="439"/>
      <c r="G301" s="79"/>
      <c r="H301" s="90" t="s">
        <v>2040</v>
      </c>
      <c r="M301" s="169"/>
    </row>
    <row r="302" spans="1:13" ht="20.149999999999999" customHeight="1">
      <c r="A302" s="416"/>
      <c r="B302" s="339"/>
      <c r="C302" s="339"/>
      <c r="D302" s="77">
        <v>11</v>
      </c>
      <c r="E302" s="78" t="s">
        <v>3646</v>
      </c>
      <c r="F302" s="439"/>
      <c r="G302" s="79"/>
      <c r="H302" s="90" t="s">
        <v>2040</v>
      </c>
      <c r="M302" s="169"/>
    </row>
    <row r="303" spans="1:13" ht="20.149999999999999" customHeight="1">
      <c r="A303" s="416"/>
      <c r="B303" s="339"/>
      <c r="C303" s="339"/>
      <c r="D303" s="77">
        <v>98</v>
      </c>
      <c r="E303" s="78" t="s">
        <v>589</v>
      </c>
      <c r="F303" s="439"/>
      <c r="G303" s="79"/>
      <c r="H303" s="90" t="s">
        <v>2040</v>
      </c>
      <c r="M303" s="169"/>
    </row>
    <row r="304" spans="1:13" ht="20.149999999999999" customHeight="1">
      <c r="A304" s="417"/>
      <c r="B304" s="340"/>
      <c r="C304" s="340"/>
      <c r="D304" s="77">
        <v>99</v>
      </c>
      <c r="E304" s="78" t="s">
        <v>621</v>
      </c>
      <c r="F304" s="440"/>
      <c r="G304" s="79"/>
      <c r="H304" s="90" t="s">
        <v>2040</v>
      </c>
      <c r="M304" s="169"/>
    </row>
    <row r="305" spans="1:13" ht="20.149999999999999" customHeight="1">
      <c r="A305" s="415" t="s">
        <v>3850</v>
      </c>
      <c r="B305" s="338" t="s">
        <v>3662</v>
      </c>
      <c r="C305" s="338" t="s">
        <v>188</v>
      </c>
      <c r="D305" s="77"/>
      <c r="E305" s="78"/>
      <c r="F305" s="438" t="s">
        <v>3715</v>
      </c>
      <c r="G305" s="134">
        <v>3691</v>
      </c>
      <c r="H305" s="90"/>
      <c r="M305" s="169"/>
    </row>
    <row r="306" spans="1:13" ht="20.149999999999999" customHeight="1">
      <c r="A306" s="416"/>
      <c r="B306" s="339"/>
      <c r="C306" s="339"/>
      <c r="D306" s="77">
        <v>9999998</v>
      </c>
      <c r="E306" s="78" t="s">
        <v>589</v>
      </c>
      <c r="F306" s="439"/>
      <c r="G306" s="79"/>
      <c r="H306" s="90" t="s">
        <v>2040</v>
      </c>
      <c r="M306" s="169"/>
    </row>
    <row r="307" spans="1:13" ht="20.149999999999999" customHeight="1">
      <c r="A307" s="417"/>
      <c r="B307" s="340"/>
      <c r="C307" s="340"/>
      <c r="D307" s="77">
        <v>9999999</v>
      </c>
      <c r="E307" s="78" t="s">
        <v>3634</v>
      </c>
      <c r="F307" s="440"/>
      <c r="G307" s="79">
        <v>18</v>
      </c>
      <c r="H307" s="90">
        <v>0.48767271742075319</v>
      </c>
      <c r="M307" s="169"/>
    </row>
    <row r="308" spans="1:13" ht="20.149999999999999" customHeight="1">
      <c r="A308" s="415" t="s">
        <v>3851</v>
      </c>
      <c r="B308" s="338" t="s">
        <v>3664</v>
      </c>
      <c r="C308" s="338" t="s">
        <v>4057</v>
      </c>
      <c r="D308" s="77"/>
      <c r="E308" s="78"/>
      <c r="F308" s="438" t="s">
        <v>285</v>
      </c>
      <c r="G308" s="134">
        <v>18</v>
      </c>
      <c r="H308" s="90"/>
      <c r="M308" s="169"/>
    </row>
    <row r="309" spans="1:13" ht="20.149999999999999" customHeight="1">
      <c r="A309" s="416"/>
      <c r="B309" s="339"/>
      <c r="C309" s="339"/>
      <c r="D309" s="77">
        <v>1</v>
      </c>
      <c r="E309" s="78" t="s">
        <v>3636</v>
      </c>
      <c r="F309" s="439"/>
      <c r="G309" s="79">
        <v>9</v>
      </c>
      <c r="H309" s="90">
        <v>50</v>
      </c>
      <c r="M309" s="169"/>
    </row>
    <row r="310" spans="1:13" ht="20.149999999999999" customHeight="1">
      <c r="A310" s="416"/>
      <c r="B310" s="339"/>
      <c r="C310" s="339"/>
      <c r="D310" s="77">
        <v>2</v>
      </c>
      <c r="E310" s="78" t="s">
        <v>3637</v>
      </c>
      <c r="F310" s="439"/>
      <c r="G310" s="79"/>
      <c r="H310" s="90" t="s">
        <v>2040</v>
      </c>
      <c r="M310" s="169"/>
    </row>
    <row r="311" spans="1:13" ht="20.149999999999999" customHeight="1">
      <c r="A311" s="416"/>
      <c r="B311" s="339"/>
      <c r="C311" s="339"/>
      <c r="D311" s="77">
        <v>3</v>
      </c>
      <c r="E311" s="78" t="s">
        <v>3638</v>
      </c>
      <c r="F311" s="439"/>
      <c r="G311" s="79">
        <v>2</v>
      </c>
      <c r="H311" s="90">
        <v>11.111111111111111</v>
      </c>
      <c r="M311" s="169"/>
    </row>
    <row r="312" spans="1:13" ht="20.149999999999999" customHeight="1">
      <c r="A312" s="416"/>
      <c r="B312" s="339"/>
      <c r="C312" s="339"/>
      <c r="D312" s="77">
        <v>4</v>
      </c>
      <c r="E312" s="78" t="s">
        <v>3639</v>
      </c>
      <c r="F312" s="439"/>
      <c r="G312" s="79">
        <v>2</v>
      </c>
      <c r="H312" s="90">
        <v>11.111111111111111</v>
      </c>
      <c r="M312" s="169"/>
    </row>
    <row r="313" spans="1:13" ht="20.149999999999999" customHeight="1">
      <c r="A313" s="416"/>
      <c r="B313" s="339"/>
      <c r="C313" s="339"/>
      <c r="D313" s="77">
        <v>5</v>
      </c>
      <c r="E313" s="78" t="s">
        <v>3640</v>
      </c>
      <c r="F313" s="439"/>
      <c r="G313" s="79"/>
      <c r="H313" s="90" t="s">
        <v>2040</v>
      </c>
      <c r="M313" s="169"/>
    </row>
    <row r="314" spans="1:13" ht="20.149999999999999" customHeight="1">
      <c r="A314" s="416"/>
      <c r="B314" s="339"/>
      <c r="C314" s="339"/>
      <c r="D314" s="77">
        <v>6</v>
      </c>
      <c r="E314" s="78" t="s">
        <v>3641</v>
      </c>
      <c r="F314" s="439"/>
      <c r="G314" s="79">
        <v>3</v>
      </c>
      <c r="H314" s="90">
        <v>16.666666666666664</v>
      </c>
      <c r="M314" s="169"/>
    </row>
    <row r="315" spans="1:13" ht="20.149999999999999" customHeight="1">
      <c r="A315" s="416"/>
      <c r="B315" s="339"/>
      <c r="C315" s="339"/>
      <c r="D315" s="77">
        <v>7</v>
      </c>
      <c r="E315" s="78" t="s">
        <v>3642</v>
      </c>
      <c r="F315" s="439"/>
      <c r="G315" s="79">
        <v>1</v>
      </c>
      <c r="H315" s="90">
        <v>5.5555555555555554</v>
      </c>
      <c r="M315" s="169"/>
    </row>
    <row r="316" spans="1:13" ht="20.149999999999999" customHeight="1">
      <c r="A316" s="416"/>
      <c r="B316" s="339"/>
      <c r="C316" s="339"/>
      <c r="D316" s="77">
        <v>8</v>
      </c>
      <c r="E316" s="78" t="s">
        <v>3643</v>
      </c>
      <c r="F316" s="439"/>
      <c r="G316" s="79"/>
      <c r="H316" s="90" t="s">
        <v>2040</v>
      </c>
      <c r="M316" s="169"/>
    </row>
    <row r="317" spans="1:13" ht="20.149999999999999" customHeight="1">
      <c r="A317" s="416"/>
      <c r="B317" s="339"/>
      <c r="C317" s="339"/>
      <c r="D317" s="77">
        <v>9</v>
      </c>
      <c r="E317" s="78" t="s">
        <v>3644</v>
      </c>
      <c r="F317" s="439"/>
      <c r="G317" s="79"/>
      <c r="H317" s="90" t="s">
        <v>2040</v>
      </c>
      <c r="M317" s="169"/>
    </row>
    <row r="318" spans="1:13" ht="20.149999999999999" customHeight="1">
      <c r="A318" s="416"/>
      <c r="B318" s="339"/>
      <c r="C318" s="339"/>
      <c r="D318" s="77">
        <v>10</v>
      </c>
      <c r="E318" s="78" t="s">
        <v>3645</v>
      </c>
      <c r="F318" s="439"/>
      <c r="G318" s="79"/>
      <c r="H318" s="90" t="s">
        <v>2040</v>
      </c>
      <c r="M318" s="169"/>
    </row>
    <row r="319" spans="1:13" ht="20.149999999999999" customHeight="1">
      <c r="A319" s="416"/>
      <c r="B319" s="339"/>
      <c r="C319" s="339"/>
      <c r="D319" s="77">
        <v>11</v>
      </c>
      <c r="E319" s="78" t="s">
        <v>3646</v>
      </c>
      <c r="F319" s="439"/>
      <c r="G319" s="79"/>
      <c r="H319" s="90" t="s">
        <v>2040</v>
      </c>
      <c r="M319" s="169"/>
    </row>
    <row r="320" spans="1:13" ht="20.149999999999999" customHeight="1">
      <c r="A320" s="416"/>
      <c r="B320" s="339"/>
      <c r="C320" s="339"/>
      <c r="D320" s="77">
        <v>98</v>
      </c>
      <c r="E320" s="78" t="s">
        <v>589</v>
      </c>
      <c r="F320" s="439"/>
      <c r="G320" s="79"/>
      <c r="H320" s="90" t="s">
        <v>2040</v>
      </c>
      <c r="M320" s="169"/>
    </row>
    <row r="321" spans="1:13" ht="20.149999999999999" customHeight="1">
      <c r="A321" s="417"/>
      <c r="B321" s="340"/>
      <c r="C321" s="340"/>
      <c r="D321" s="77">
        <v>99</v>
      </c>
      <c r="E321" s="78" t="s">
        <v>621</v>
      </c>
      <c r="F321" s="440"/>
      <c r="G321" s="79">
        <v>1</v>
      </c>
      <c r="H321" s="90">
        <v>5.5555555555555554</v>
      </c>
      <c r="M321" s="169"/>
    </row>
    <row r="322" spans="1:13" ht="20.149999999999999" customHeight="1">
      <c r="A322" s="415" t="s">
        <v>3852</v>
      </c>
      <c r="B322" s="338" t="s">
        <v>3666</v>
      </c>
      <c r="C322" s="338" t="s">
        <v>188</v>
      </c>
      <c r="D322" s="77"/>
      <c r="E322" s="78"/>
      <c r="F322" s="438" t="s">
        <v>3715</v>
      </c>
      <c r="G322" s="134">
        <v>3691</v>
      </c>
      <c r="H322" s="90"/>
      <c r="M322" s="169"/>
    </row>
    <row r="323" spans="1:13" ht="20.149999999999999" customHeight="1">
      <c r="A323" s="416"/>
      <c r="B323" s="339"/>
      <c r="C323" s="339"/>
      <c r="D323" s="77">
        <v>9999998</v>
      </c>
      <c r="E323" s="78" t="s">
        <v>589</v>
      </c>
      <c r="F323" s="439"/>
      <c r="G323" s="79"/>
      <c r="H323" s="90" t="s">
        <v>2040</v>
      </c>
      <c r="M323" s="169"/>
    </row>
    <row r="324" spans="1:13" ht="20.149999999999999" customHeight="1">
      <c r="A324" s="417"/>
      <c r="B324" s="340"/>
      <c r="C324" s="340"/>
      <c r="D324" s="77">
        <v>9999999</v>
      </c>
      <c r="E324" s="78" t="s">
        <v>3634</v>
      </c>
      <c r="F324" s="440"/>
      <c r="G324" s="79">
        <v>53</v>
      </c>
      <c r="H324" s="90">
        <v>1.4359252235166622</v>
      </c>
      <c r="M324" s="169"/>
    </row>
    <row r="325" spans="1:13" ht="20.149999999999999" customHeight="1">
      <c r="A325" s="415" t="s">
        <v>3853</v>
      </c>
      <c r="B325" s="338" t="s">
        <v>3668</v>
      </c>
      <c r="C325" s="338" t="s">
        <v>4058</v>
      </c>
      <c r="D325" s="77"/>
      <c r="E325" s="78"/>
      <c r="F325" s="438" t="s">
        <v>285</v>
      </c>
      <c r="G325" s="134">
        <v>53</v>
      </c>
      <c r="H325" s="90"/>
      <c r="M325" s="169"/>
    </row>
    <row r="326" spans="1:13" ht="20.149999999999999" customHeight="1">
      <c r="A326" s="416"/>
      <c r="B326" s="339"/>
      <c r="C326" s="339"/>
      <c r="D326" s="77">
        <v>1</v>
      </c>
      <c r="E326" s="78" t="s">
        <v>3636</v>
      </c>
      <c r="F326" s="439"/>
      <c r="G326" s="79">
        <v>34</v>
      </c>
      <c r="H326" s="90">
        <v>64.15094339622641</v>
      </c>
      <c r="M326" s="169"/>
    </row>
    <row r="327" spans="1:13" ht="20.149999999999999" customHeight="1">
      <c r="A327" s="416"/>
      <c r="B327" s="339"/>
      <c r="C327" s="339"/>
      <c r="D327" s="77">
        <v>2</v>
      </c>
      <c r="E327" s="78" t="s">
        <v>3637</v>
      </c>
      <c r="F327" s="439"/>
      <c r="G327" s="79">
        <v>7</v>
      </c>
      <c r="H327" s="90">
        <v>13.20754716981132</v>
      </c>
      <c r="M327" s="169"/>
    </row>
    <row r="328" spans="1:13" ht="20.149999999999999" customHeight="1">
      <c r="A328" s="416"/>
      <c r="B328" s="339"/>
      <c r="C328" s="339"/>
      <c r="D328" s="77">
        <v>3</v>
      </c>
      <c r="E328" s="78" t="s">
        <v>3638</v>
      </c>
      <c r="F328" s="439"/>
      <c r="G328" s="79">
        <v>1</v>
      </c>
      <c r="H328" s="90">
        <v>1.8867924528301887</v>
      </c>
      <c r="M328" s="169"/>
    </row>
    <row r="329" spans="1:13" ht="20.149999999999999" customHeight="1">
      <c r="A329" s="416"/>
      <c r="B329" s="339"/>
      <c r="C329" s="339"/>
      <c r="D329" s="77">
        <v>4</v>
      </c>
      <c r="E329" s="78" t="s">
        <v>3639</v>
      </c>
      <c r="F329" s="439"/>
      <c r="G329" s="79">
        <v>2</v>
      </c>
      <c r="H329" s="90">
        <v>3.7735849056603774</v>
      </c>
      <c r="M329" s="169"/>
    </row>
    <row r="330" spans="1:13" ht="20.149999999999999" customHeight="1">
      <c r="A330" s="416"/>
      <c r="B330" s="339"/>
      <c r="C330" s="339"/>
      <c r="D330" s="77">
        <v>5</v>
      </c>
      <c r="E330" s="78" t="s">
        <v>3640</v>
      </c>
      <c r="F330" s="439"/>
      <c r="G330" s="79">
        <v>1</v>
      </c>
      <c r="H330" s="90">
        <v>1.8867924528301887</v>
      </c>
      <c r="M330" s="169"/>
    </row>
    <row r="331" spans="1:13" ht="20.149999999999999" customHeight="1">
      <c r="A331" s="416"/>
      <c r="B331" s="339"/>
      <c r="C331" s="339"/>
      <c r="D331" s="77">
        <v>6</v>
      </c>
      <c r="E331" s="78" t="s">
        <v>3641</v>
      </c>
      <c r="F331" s="439"/>
      <c r="G331" s="79">
        <v>5</v>
      </c>
      <c r="H331" s="90">
        <v>9.433962264150944</v>
      </c>
      <c r="M331" s="169"/>
    </row>
    <row r="332" spans="1:13" ht="20.149999999999999" customHeight="1">
      <c r="A332" s="416"/>
      <c r="B332" s="339"/>
      <c r="C332" s="339"/>
      <c r="D332" s="77">
        <v>7</v>
      </c>
      <c r="E332" s="78" t="s">
        <v>3642</v>
      </c>
      <c r="F332" s="439"/>
      <c r="G332" s="79">
        <v>2</v>
      </c>
      <c r="H332" s="90">
        <v>3.7735849056603774</v>
      </c>
      <c r="M332" s="169"/>
    </row>
    <row r="333" spans="1:13" ht="20.149999999999999" customHeight="1">
      <c r="A333" s="416"/>
      <c r="B333" s="339"/>
      <c r="C333" s="339"/>
      <c r="D333" s="77">
        <v>8</v>
      </c>
      <c r="E333" s="78" t="s">
        <v>3643</v>
      </c>
      <c r="F333" s="439"/>
      <c r="G333" s="79"/>
      <c r="H333" s="90" t="s">
        <v>2040</v>
      </c>
      <c r="M333" s="169"/>
    </row>
    <row r="334" spans="1:13" ht="20.149999999999999" customHeight="1">
      <c r="A334" s="416"/>
      <c r="B334" s="339"/>
      <c r="C334" s="339"/>
      <c r="D334" s="77">
        <v>9</v>
      </c>
      <c r="E334" s="78" t="s">
        <v>3644</v>
      </c>
      <c r="F334" s="439"/>
      <c r="G334" s="79"/>
      <c r="H334" s="90" t="s">
        <v>2040</v>
      </c>
      <c r="M334" s="169"/>
    </row>
    <row r="335" spans="1:13" ht="20.149999999999999" customHeight="1">
      <c r="A335" s="416"/>
      <c r="B335" s="339"/>
      <c r="C335" s="339"/>
      <c r="D335" s="77">
        <v>10</v>
      </c>
      <c r="E335" s="78" t="s">
        <v>3645</v>
      </c>
      <c r="F335" s="439"/>
      <c r="G335" s="79"/>
      <c r="H335" s="90" t="s">
        <v>2040</v>
      </c>
      <c r="M335" s="169"/>
    </row>
    <row r="336" spans="1:13" ht="20.149999999999999" customHeight="1">
      <c r="A336" s="416"/>
      <c r="B336" s="339"/>
      <c r="C336" s="339"/>
      <c r="D336" s="77">
        <v>11</v>
      </c>
      <c r="E336" s="78" t="s">
        <v>3646</v>
      </c>
      <c r="F336" s="439"/>
      <c r="G336" s="79"/>
      <c r="H336" s="90" t="s">
        <v>2040</v>
      </c>
      <c r="M336" s="169"/>
    </row>
    <row r="337" spans="1:13" ht="20.149999999999999" customHeight="1">
      <c r="A337" s="416"/>
      <c r="B337" s="339"/>
      <c r="C337" s="339"/>
      <c r="D337" s="77">
        <v>98</v>
      </c>
      <c r="E337" s="78" t="s">
        <v>589</v>
      </c>
      <c r="F337" s="439"/>
      <c r="G337" s="79"/>
      <c r="H337" s="90" t="s">
        <v>2040</v>
      </c>
      <c r="M337" s="169"/>
    </row>
    <row r="338" spans="1:13" ht="20.149999999999999" customHeight="1">
      <c r="A338" s="417"/>
      <c r="B338" s="340"/>
      <c r="C338" s="340"/>
      <c r="D338" s="77">
        <v>99</v>
      </c>
      <c r="E338" s="78" t="s">
        <v>621</v>
      </c>
      <c r="F338" s="440"/>
      <c r="G338" s="79">
        <v>1</v>
      </c>
      <c r="H338" s="90">
        <v>1.8867924528301887</v>
      </c>
      <c r="M338" s="169"/>
    </row>
    <row r="339" spans="1:13" ht="20.149999999999999" customHeight="1">
      <c r="A339" s="421" t="s">
        <v>3854</v>
      </c>
      <c r="B339" s="424" t="s">
        <v>3670</v>
      </c>
      <c r="C339" s="424" t="s">
        <v>188</v>
      </c>
      <c r="D339" s="142"/>
      <c r="E339" s="143"/>
      <c r="F339" s="441" t="s">
        <v>3715</v>
      </c>
      <c r="G339" s="144">
        <v>3691</v>
      </c>
      <c r="H339" s="145"/>
      <c r="M339" s="169"/>
    </row>
    <row r="340" spans="1:13" ht="20.149999999999999" customHeight="1">
      <c r="A340" s="422"/>
      <c r="B340" s="425"/>
      <c r="C340" s="425"/>
      <c r="D340" s="142">
        <v>9999998</v>
      </c>
      <c r="E340" s="143" t="s">
        <v>589</v>
      </c>
      <c r="F340" s="442"/>
      <c r="G340" s="146"/>
      <c r="H340" s="145" t="s">
        <v>2040</v>
      </c>
      <c r="M340" s="169"/>
    </row>
    <row r="341" spans="1:13" ht="20.149999999999999" customHeight="1">
      <c r="A341" s="423"/>
      <c r="B341" s="426"/>
      <c r="C341" s="426"/>
      <c r="D341" s="142">
        <v>9999999</v>
      </c>
      <c r="E341" s="143" t="s">
        <v>3634</v>
      </c>
      <c r="F341" s="443"/>
      <c r="G341" s="146">
        <v>16</v>
      </c>
      <c r="H341" s="145">
        <f>G341/$G$339*100</f>
        <v>0.43348685992955838</v>
      </c>
      <c r="M341" s="169"/>
    </row>
    <row r="342" spans="1:13" ht="20.149999999999999" customHeight="1">
      <c r="A342" s="421" t="s">
        <v>3855</v>
      </c>
      <c r="B342" s="424" t="s">
        <v>3672</v>
      </c>
      <c r="C342" s="424" t="s">
        <v>4059</v>
      </c>
      <c r="D342" s="142"/>
      <c r="E342" s="143"/>
      <c r="F342" s="441" t="s">
        <v>285</v>
      </c>
      <c r="G342" s="144">
        <v>16</v>
      </c>
      <c r="H342" s="145"/>
      <c r="M342" s="169"/>
    </row>
    <row r="343" spans="1:13" ht="20.149999999999999" customHeight="1">
      <c r="A343" s="422"/>
      <c r="B343" s="425"/>
      <c r="C343" s="425"/>
      <c r="D343" s="142">
        <v>1</v>
      </c>
      <c r="E343" s="143" t="s">
        <v>3636</v>
      </c>
      <c r="F343" s="442"/>
      <c r="G343" s="146">
        <v>11</v>
      </c>
      <c r="H343" s="145">
        <f>G343/$G$342*100</f>
        <v>68.75</v>
      </c>
      <c r="M343" s="169"/>
    </row>
    <row r="344" spans="1:13" ht="20.149999999999999" customHeight="1">
      <c r="A344" s="422"/>
      <c r="B344" s="425"/>
      <c r="C344" s="425"/>
      <c r="D344" s="142">
        <v>2</v>
      </c>
      <c r="E344" s="143" t="s">
        <v>3637</v>
      </c>
      <c r="F344" s="442"/>
      <c r="G344" s="146"/>
      <c r="H344" s="145" t="s">
        <v>2040</v>
      </c>
      <c r="M344" s="169"/>
    </row>
    <row r="345" spans="1:13" ht="20.149999999999999" customHeight="1">
      <c r="A345" s="422"/>
      <c r="B345" s="425"/>
      <c r="C345" s="425"/>
      <c r="D345" s="142">
        <v>3</v>
      </c>
      <c r="E345" s="143" t="s">
        <v>3638</v>
      </c>
      <c r="F345" s="442"/>
      <c r="G345" s="146">
        <v>2</v>
      </c>
      <c r="H345" s="145">
        <f t="shared" ref="H345:H348" si="2">G345/$G$342*100</f>
        <v>12.5</v>
      </c>
      <c r="M345" s="169"/>
    </row>
    <row r="346" spans="1:13" ht="20.149999999999999" customHeight="1">
      <c r="A346" s="422"/>
      <c r="B346" s="425"/>
      <c r="C346" s="425"/>
      <c r="D346" s="142">
        <v>4</v>
      </c>
      <c r="E346" s="143" t="s">
        <v>3639</v>
      </c>
      <c r="F346" s="442"/>
      <c r="G346" s="146">
        <v>1</v>
      </c>
      <c r="H346" s="145">
        <f t="shared" si="2"/>
        <v>6.25</v>
      </c>
      <c r="M346" s="169"/>
    </row>
    <row r="347" spans="1:13" ht="20.149999999999999" customHeight="1">
      <c r="A347" s="422"/>
      <c r="B347" s="425"/>
      <c r="C347" s="425"/>
      <c r="D347" s="142">
        <v>5</v>
      </c>
      <c r="E347" s="143" t="s">
        <v>3640</v>
      </c>
      <c r="F347" s="442"/>
      <c r="G347" s="146">
        <v>1</v>
      </c>
      <c r="H347" s="145">
        <f t="shared" si="2"/>
        <v>6.25</v>
      </c>
      <c r="M347" s="169"/>
    </row>
    <row r="348" spans="1:13" ht="20.149999999999999" customHeight="1">
      <c r="A348" s="422"/>
      <c r="B348" s="425"/>
      <c r="C348" s="425"/>
      <c r="D348" s="142">
        <v>6</v>
      </c>
      <c r="E348" s="143" t="s">
        <v>3641</v>
      </c>
      <c r="F348" s="442"/>
      <c r="G348" s="146">
        <v>1</v>
      </c>
      <c r="H348" s="145">
        <f t="shared" si="2"/>
        <v>6.25</v>
      </c>
      <c r="M348" s="169"/>
    </row>
    <row r="349" spans="1:13" ht="20.149999999999999" customHeight="1">
      <c r="A349" s="422"/>
      <c r="B349" s="425"/>
      <c r="C349" s="425"/>
      <c r="D349" s="142">
        <v>7</v>
      </c>
      <c r="E349" s="143" t="s">
        <v>3642</v>
      </c>
      <c r="F349" s="442"/>
      <c r="G349" s="146"/>
      <c r="H349" s="145" t="s">
        <v>2040</v>
      </c>
      <c r="M349" s="169"/>
    </row>
    <row r="350" spans="1:13" ht="20.149999999999999" customHeight="1">
      <c r="A350" s="422"/>
      <c r="B350" s="425"/>
      <c r="C350" s="425"/>
      <c r="D350" s="142">
        <v>8</v>
      </c>
      <c r="E350" s="143" t="s">
        <v>3643</v>
      </c>
      <c r="F350" s="442"/>
      <c r="G350" s="146"/>
      <c r="H350" s="145" t="s">
        <v>2040</v>
      </c>
      <c r="M350" s="169"/>
    </row>
    <row r="351" spans="1:13" ht="20.149999999999999" customHeight="1">
      <c r="A351" s="422"/>
      <c r="B351" s="425"/>
      <c r="C351" s="425"/>
      <c r="D351" s="142">
        <v>9</v>
      </c>
      <c r="E351" s="143" t="s">
        <v>3644</v>
      </c>
      <c r="F351" s="442"/>
      <c r="G351" s="146"/>
      <c r="H351" s="145" t="s">
        <v>2040</v>
      </c>
      <c r="M351" s="169"/>
    </row>
    <row r="352" spans="1:13" ht="20.149999999999999" customHeight="1">
      <c r="A352" s="422"/>
      <c r="B352" s="425"/>
      <c r="C352" s="425"/>
      <c r="D352" s="142">
        <v>10</v>
      </c>
      <c r="E352" s="143" t="s">
        <v>3645</v>
      </c>
      <c r="F352" s="442"/>
      <c r="G352" s="146"/>
      <c r="H352" s="145" t="s">
        <v>2040</v>
      </c>
      <c r="M352" s="169"/>
    </row>
    <row r="353" spans="1:13" ht="20.149999999999999" customHeight="1">
      <c r="A353" s="422"/>
      <c r="B353" s="425"/>
      <c r="C353" s="425"/>
      <c r="D353" s="142">
        <v>11</v>
      </c>
      <c r="E353" s="143" t="s">
        <v>3646</v>
      </c>
      <c r="F353" s="442"/>
      <c r="G353" s="146"/>
      <c r="H353" s="145" t="s">
        <v>2040</v>
      </c>
      <c r="M353" s="169"/>
    </row>
    <row r="354" spans="1:13" ht="20.149999999999999" customHeight="1">
      <c r="A354" s="422"/>
      <c r="B354" s="425"/>
      <c r="C354" s="425"/>
      <c r="D354" s="142">
        <v>98</v>
      </c>
      <c r="E354" s="143" t="s">
        <v>589</v>
      </c>
      <c r="F354" s="442"/>
      <c r="G354" s="146"/>
      <c r="H354" s="145" t="s">
        <v>2040</v>
      </c>
      <c r="M354" s="169"/>
    </row>
    <row r="355" spans="1:13" ht="20.149999999999999" customHeight="1">
      <c r="A355" s="423"/>
      <c r="B355" s="426"/>
      <c r="C355" s="426"/>
      <c r="D355" s="142">
        <v>99</v>
      </c>
      <c r="E355" s="143" t="s">
        <v>621</v>
      </c>
      <c r="F355" s="443"/>
      <c r="G355" s="146"/>
      <c r="H355" s="145" t="s">
        <v>2040</v>
      </c>
      <c r="M355" s="169"/>
    </row>
    <row r="356" spans="1:13" ht="20.149999999999999" customHeight="1">
      <c r="A356" s="415" t="s">
        <v>3856</v>
      </c>
      <c r="B356" s="338" t="s">
        <v>3674</v>
      </c>
      <c r="C356" s="338" t="s">
        <v>188</v>
      </c>
      <c r="D356" s="77"/>
      <c r="E356" s="78"/>
      <c r="F356" s="438" t="s">
        <v>3715</v>
      </c>
      <c r="G356" s="134">
        <v>3691</v>
      </c>
      <c r="H356" s="90"/>
      <c r="M356" s="169"/>
    </row>
    <row r="357" spans="1:13" ht="20.149999999999999" customHeight="1">
      <c r="A357" s="416"/>
      <c r="B357" s="339"/>
      <c r="C357" s="339"/>
      <c r="D357" s="77">
        <v>9999998</v>
      </c>
      <c r="E357" s="78" t="s">
        <v>589</v>
      </c>
      <c r="F357" s="439"/>
      <c r="G357" s="79"/>
      <c r="H357" s="90" t="s">
        <v>2040</v>
      </c>
      <c r="M357" s="169"/>
    </row>
    <row r="358" spans="1:13" ht="20.149999999999999" customHeight="1">
      <c r="A358" s="417"/>
      <c r="B358" s="340"/>
      <c r="C358" s="340"/>
      <c r="D358" s="77">
        <v>9999999</v>
      </c>
      <c r="E358" s="78" t="s">
        <v>3634</v>
      </c>
      <c r="F358" s="440"/>
      <c r="G358" s="79">
        <v>26</v>
      </c>
      <c r="H358" s="90">
        <v>0.70441614738553238</v>
      </c>
      <c r="M358" s="169"/>
    </row>
    <row r="359" spans="1:13" ht="20.149999999999999" customHeight="1">
      <c r="A359" s="415" t="s">
        <v>4454</v>
      </c>
      <c r="B359" s="338" t="s">
        <v>3676</v>
      </c>
      <c r="C359" s="338" t="s">
        <v>4060</v>
      </c>
      <c r="D359" s="77"/>
      <c r="E359" s="78"/>
      <c r="F359" s="438" t="s">
        <v>285</v>
      </c>
      <c r="G359" s="134">
        <v>26</v>
      </c>
      <c r="H359" s="90"/>
      <c r="M359" s="169"/>
    </row>
    <row r="360" spans="1:13" ht="20.149999999999999" customHeight="1">
      <c r="A360" s="416"/>
      <c r="B360" s="339"/>
      <c r="C360" s="339"/>
      <c r="D360" s="77">
        <v>1</v>
      </c>
      <c r="E360" s="78" t="s">
        <v>3636</v>
      </c>
      <c r="F360" s="439"/>
      <c r="G360" s="79">
        <v>18</v>
      </c>
      <c r="H360" s="90">
        <v>69.230769230769226</v>
      </c>
      <c r="M360" s="169"/>
    </row>
    <row r="361" spans="1:13" ht="20.149999999999999" customHeight="1">
      <c r="A361" s="416"/>
      <c r="B361" s="339"/>
      <c r="C361" s="339"/>
      <c r="D361" s="77">
        <v>2</v>
      </c>
      <c r="E361" s="78" t="s">
        <v>3637</v>
      </c>
      <c r="F361" s="439"/>
      <c r="G361" s="79">
        <v>3</v>
      </c>
      <c r="H361" s="90">
        <v>11.538461538461538</v>
      </c>
      <c r="M361" s="169"/>
    </row>
    <row r="362" spans="1:13" ht="20.149999999999999" customHeight="1">
      <c r="A362" s="416"/>
      <c r="B362" s="339"/>
      <c r="C362" s="339"/>
      <c r="D362" s="77">
        <v>3</v>
      </c>
      <c r="E362" s="78" t="s">
        <v>3638</v>
      </c>
      <c r="F362" s="439"/>
      <c r="G362" s="79">
        <v>1</v>
      </c>
      <c r="H362" s="90">
        <v>3.8461538461538463</v>
      </c>
      <c r="M362" s="169"/>
    </row>
    <row r="363" spans="1:13" ht="20.149999999999999" customHeight="1">
      <c r="A363" s="416"/>
      <c r="B363" s="339"/>
      <c r="C363" s="339"/>
      <c r="D363" s="77">
        <v>4</v>
      </c>
      <c r="E363" s="78" t="s">
        <v>3639</v>
      </c>
      <c r="F363" s="439"/>
      <c r="G363" s="79"/>
      <c r="H363" s="90" t="s">
        <v>2040</v>
      </c>
      <c r="M363" s="169"/>
    </row>
    <row r="364" spans="1:13" ht="20.149999999999999" customHeight="1">
      <c r="A364" s="416"/>
      <c r="B364" s="339"/>
      <c r="C364" s="339"/>
      <c r="D364" s="77">
        <v>5</v>
      </c>
      <c r="E364" s="78" t="s">
        <v>3640</v>
      </c>
      <c r="F364" s="439"/>
      <c r="G364" s="79"/>
      <c r="H364" s="90" t="s">
        <v>2040</v>
      </c>
      <c r="M364" s="169"/>
    </row>
    <row r="365" spans="1:13" ht="20.149999999999999" customHeight="1">
      <c r="A365" s="416"/>
      <c r="B365" s="339"/>
      <c r="C365" s="339"/>
      <c r="D365" s="77">
        <v>6</v>
      </c>
      <c r="E365" s="78" t="s">
        <v>3641</v>
      </c>
      <c r="F365" s="439"/>
      <c r="G365" s="79">
        <v>1</v>
      </c>
      <c r="H365" s="90">
        <v>3.8461538461538463</v>
      </c>
      <c r="M365" s="169"/>
    </row>
    <row r="366" spans="1:13" ht="20.149999999999999" customHeight="1">
      <c r="A366" s="416"/>
      <c r="B366" s="339"/>
      <c r="C366" s="339"/>
      <c r="D366" s="77">
        <v>7</v>
      </c>
      <c r="E366" s="78" t="s">
        <v>3642</v>
      </c>
      <c r="F366" s="439"/>
      <c r="G366" s="79">
        <v>1</v>
      </c>
      <c r="H366" s="90">
        <v>3.8461538461538463</v>
      </c>
      <c r="M366" s="169"/>
    </row>
    <row r="367" spans="1:13" ht="20.149999999999999" customHeight="1">
      <c r="A367" s="416"/>
      <c r="B367" s="339"/>
      <c r="C367" s="339"/>
      <c r="D367" s="77">
        <v>8</v>
      </c>
      <c r="E367" s="78" t="s">
        <v>3643</v>
      </c>
      <c r="F367" s="439"/>
      <c r="G367" s="79">
        <v>1</v>
      </c>
      <c r="H367" s="90">
        <v>3.8461538461538463</v>
      </c>
      <c r="M367" s="169"/>
    </row>
    <row r="368" spans="1:13" ht="20.149999999999999" customHeight="1">
      <c r="A368" s="416"/>
      <c r="B368" s="339"/>
      <c r="C368" s="339"/>
      <c r="D368" s="77">
        <v>9</v>
      </c>
      <c r="E368" s="78" t="s">
        <v>3644</v>
      </c>
      <c r="F368" s="439"/>
      <c r="G368" s="79"/>
      <c r="H368" s="90" t="s">
        <v>2040</v>
      </c>
      <c r="M368" s="169"/>
    </row>
    <row r="369" spans="1:13" ht="20.149999999999999" customHeight="1">
      <c r="A369" s="416"/>
      <c r="B369" s="339"/>
      <c r="C369" s="339"/>
      <c r="D369" s="77">
        <v>10</v>
      </c>
      <c r="E369" s="78" t="s">
        <v>3645</v>
      </c>
      <c r="F369" s="439"/>
      <c r="G369" s="79"/>
      <c r="H369" s="90" t="s">
        <v>2040</v>
      </c>
      <c r="M369" s="169"/>
    </row>
    <row r="370" spans="1:13" ht="20.149999999999999" customHeight="1">
      <c r="A370" s="416"/>
      <c r="B370" s="339"/>
      <c r="C370" s="339"/>
      <c r="D370" s="77">
        <v>11</v>
      </c>
      <c r="E370" s="78" t="s">
        <v>3646</v>
      </c>
      <c r="F370" s="439"/>
      <c r="G370" s="79"/>
      <c r="H370" s="90" t="s">
        <v>2040</v>
      </c>
      <c r="M370" s="169"/>
    </row>
    <row r="371" spans="1:13" ht="20.149999999999999" customHeight="1">
      <c r="A371" s="416"/>
      <c r="B371" s="339"/>
      <c r="C371" s="339"/>
      <c r="D371" s="77">
        <v>98</v>
      </c>
      <c r="E371" s="78" t="s">
        <v>589</v>
      </c>
      <c r="F371" s="439"/>
      <c r="G371" s="79"/>
      <c r="H371" s="90" t="s">
        <v>2040</v>
      </c>
      <c r="M371" s="169"/>
    </row>
    <row r="372" spans="1:13" ht="20.149999999999999" customHeight="1">
      <c r="A372" s="417"/>
      <c r="B372" s="340"/>
      <c r="C372" s="340"/>
      <c r="D372" s="77">
        <v>99</v>
      </c>
      <c r="E372" s="78" t="s">
        <v>621</v>
      </c>
      <c r="F372" s="440"/>
      <c r="G372" s="79">
        <v>1</v>
      </c>
      <c r="H372" s="90">
        <v>3.8461538461538463</v>
      </c>
      <c r="M372" s="169"/>
    </row>
    <row r="373" spans="1:13" ht="20.149999999999999" customHeight="1">
      <c r="A373" s="421" t="s">
        <v>3857</v>
      </c>
      <c r="B373" s="424" t="s">
        <v>3677</v>
      </c>
      <c r="C373" s="424" t="s">
        <v>188</v>
      </c>
      <c r="D373" s="142"/>
      <c r="E373" s="143"/>
      <c r="F373" s="441" t="s">
        <v>3715</v>
      </c>
      <c r="G373" s="144">
        <v>3691</v>
      </c>
      <c r="H373" s="145"/>
      <c r="M373" s="169"/>
    </row>
    <row r="374" spans="1:13" ht="20.149999999999999" customHeight="1">
      <c r="A374" s="422"/>
      <c r="B374" s="425"/>
      <c r="C374" s="425"/>
      <c r="D374" s="142">
        <v>9999998</v>
      </c>
      <c r="E374" s="143" t="s">
        <v>589</v>
      </c>
      <c r="F374" s="442"/>
      <c r="G374" s="146"/>
      <c r="H374" s="145" t="s">
        <v>2040</v>
      </c>
      <c r="M374" s="169"/>
    </row>
    <row r="375" spans="1:13" ht="20.149999999999999" customHeight="1">
      <c r="A375" s="423"/>
      <c r="B375" s="426"/>
      <c r="C375" s="426"/>
      <c r="D375" s="142">
        <v>9999999</v>
      </c>
      <c r="E375" s="143" t="s">
        <v>3634</v>
      </c>
      <c r="F375" s="443"/>
      <c r="G375" s="146">
        <v>88</v>
      </c>
      <c r="H375" s="145">
        <f>G375/$G$373*100</f>
        <v>2.384177729612571</v>
      </c>
      <c r="M375" s="169"/>
    </row>
    <row r="376" spans="1:13" ht="20.149999999999999" customHeight="1">
      <c r="A376" s="421" t="s">
        <v>4455</v>
      </c>
      <c r="B376" s="424" t="s">
        <v>3679</v>
      </c>
      <c r="C376" s="424" t="s">
        <v>4061</v>
      </c>
      <c r="D376" s="142"/>
      <c r="E376" s="143"/>
      <c r="F376" s="441" t="s">
        <v>285</v>
      </c>
      <c r="G376" s="144">
        <v>88</v>
      </c>
      <c r="H376" s="145"/>
      <c r="M376" s="169"/>
    </row>
    <row r="377" spans="1:13" ht="20.149999999999999" customHeight="1">
      <c r="A377" s="422"/>
      <c r="B377" s="425"/>
      <c r="C377" s="425"/>
      <c r="D377" s="142">
        <v>1</v>
      </c>
      <c r="E377" s="143" t="s">
        <v>3636</v>
      </c>
      <c r="F377" s="442"/>
      <c r="G377" s="146">
        <v>71</v>
      </c>
      <c r="H377" s="145">
        <f>G377/$G$376*100</f>
        <v>80.681818181818173</v>
      </c>
      <c r="M377" s="169"/>
    </row>
    <row r="378" spans="1:13" ht="20.149999999999999" customHeight="1">
      <c r="A378" s="422"/>
      <c r="B378" s="425"/>
      <c r="C378" s="425"/>
      <c r="D378" s="142">
        <v>2</v>
      </c>
      <c r="E378" s="143" t="s">
        <v>3637</v>
      </c>
      <c r="F378" s="442"/>
      <c r="G378" s="146">
        <v>1</v>
      </c>
      <c r="H378" s="145">
        <f t="shared" ref="H378:H379" si="3">G378/$G$376*100</f>
        <v>1.1363636363636365</v>
      </c>
      <c r="M378" s="169"/>
    </row>
    <row r="379" spans="1:13" ht="20.149999999999999" customHeight="1">
      <c r="A379" s="422"/>
      <c r="B379" s="425"/>
      <c r="C379" s="425"/>
      <c r="D379" s="142">
        <v>3</v>
      </c>
      <c r="E379" s="143" t="s">
        <v>3638</v>
      </c>
      <c r="F379" s="442"/>
      <c r="G379" s="146">
        <v>3</v>
      </c>
      <c r="H379" s="145">
        <f t="shared" si="3"/>
        <v>3.4090909090909087</v>
      </c>
      <c r="M379" s="169"/>
    </row>
    <row r="380" spans="1:13" ht="20.149999999999999" customHeight="1">
      <c r="A380" s="422"/>
      <c r="B380" s="425"/>
      <c r="C380" s="425"/>
      <c r="D380" s="142">
        <v>4</v>
      </c>
      <c r="E380" s="143" t="s">
        <v>3639</v>
      </c>
      <c r="F380" s="442"/>
      <c r="G380" s="146"/>
      <c r="H380" s="145" t="s">
        <v>2040</v>
      </c>
      <c r="M380" s="169"/>
    </row>
    <row r="381" spans="1:13" ht="20.149999999999999" customHeight="1">
      <c r="A381" s="422"/>
      <c r="B381" s="425"/>
      <c r="C381" s="425"/>
      <c r="D381" s="142">
        <v>5</v>
      </c>
      <c r="E381" s="143" t="s">
        <v>3640</v>
      </c>
      <c r="F381" s="442"/>
      <c r="G381" s="146"/>
      <c r="H381" s="145" t="s">
        <v>2040</v>
      </c>
      <c r="M381" s="169"/>
    </row>
    <row r="382" spans="1:13" ht="20.149999999999999" customHeight="1">
      <c r="A382" s="422"/>
      <c r="B382" s="425"/>
      <c r="C382" s="425"/>
      <c r="D382" s="142">
        <v>6</v>
      </c>
      <c r="E382" s="143" t="s">
        <v>3641</v>
      </c>
      <c r="F382" s="442"/>
      <c r="G382" s="146">
        <v>2</v>
      </c>
      <c r="H382" s="145">
        <f t="shared" ref="H382:H387" si="4">G382/$G$376*100</f>
        <v>2.2727272727272729</v>
      </c>
      <c r="M382" s="169"/>
    </row>
    <row r="383" spans="1:13" ht="20.149999999999999" customHeight="1">
      <c r="A383" s="422"/>
      <c r="B383" s="425"/>
      <c r="C383" s="425"/>
      <c r="D383" s="142">
        <v>7</v>
      </c>
      <c r="E383" s="143" t="s">
        <v>3642</v>
      </c>
      <c r="F383" s="442"/>
      <c r="G383" s="146">
        <v>1</v>
      </c>
      <c r="H383" s="145">
        <f t="shared" si="4"/>
        <v>1.1363636363636365</v>
      </c>
      <c r="M383" s="169"/>
    </row>
    <row r="384" spans="1:13" ht="20.149999999999999" customHeight="1">
      <c r="A384" s="422"/>
      <c r="B384" s="425"/>
      <c r="C384" s="425"/>
      <c r="D384" s="142">
        <v>8</v>
      </c>
      <c r="E384" s="143" t="s">
        <v>3643</v>
      </c>
      <c r="F384" s="442"/>
      <c r="G384" s="146">
        <v>3</v>
      </c>
      <c r="H384" s="145">
        <f t="shared" si="4"/>
        <v>3.4090909090909087</v>
      </c>
      <c r="M384" s="169"/>
    </row>
    <row r="385" spans="1:13" ht="20.149999999999999" customHeight="1">
      <c r="A385" s="422"/>
      <c r="B385" s="425"/>
      <c r="C385" s="425"/>
      <c r="D385" s="142">
        <v>9</v>
      </c>
      <c r="E385" s="143" t="s">
        <v>3644</v>
      </c>
      <c r="F385" s="442"/>
      <c r="G385" s="146">
        <v>3</v>
      </c>
      <c r="H385" s="145">
        <f t="shared" si="4"/>
        <v>3.4090909090909087</v>
      </c>
      <c r="M385" s="169"/>
    </row>
    <row r="386" spans="1:13" ht="20.149999999999999" customHeight="1">
      <c r="A386" s="422"/>
      <c r="B386" s="425"/>
      <c r="C386" s="425"/>
      <c r="D386" s="142">
        <v>10</v>
      </c>
      <c r="E386" s="143" t="s">
        <v>3645</v>
      </c>
      <c r="F386" s="442"/>
      <c r="G386" s="146">
        <v>1</v>
      </c>
      <c r="H386" s="145">
        <f t="shared" si="4"/>
        <v>1.1363636363636365</v>
      </c>
      <c r="M386" s="169"/>
    </row>
    <row r="387" spans="1:13" ht="20.149999999999999" customHeight="1">
      <c r="A387" s="422"/>
      <c r="B387" s="425"/>
      <c r="C387" s="425"/>
      <c r="D387" s="142">
        <v>11</v>
      </c>
      <c r="E387" s="143" t="s">
        <v>3646</v>
      </c>
      <c r="F387" s="442"/>
      <c r="G387" s="146">
        <v>1</v>
      </c>
      <c r="H387" s="145">
        <f t="shared" si="4"/>
        <v>1.1363636363636365</v>
      </c>
      <c r="M387" s="169"/>
    </row>
    <row r="388" spans="1:13" ht="20.149999999999999" customHeight="1">
      <c r="A388" s="422"/>
      <c r="B388" s="425"/>
      <c r="C388" s="425"/>
      <c r="D388" s="142">
        <v>98</v>
      </c>
      <c r="E388" s="143" t="s">
        <v>589</v>
      </c>
      <c r="F388" s="442"/>
      <c r="G388" s="146"/>
      <c r="H388" s="145" t="s">
        <v>2040</v>
      </c>
      <c r="M388" s="169"/>
    </row>
    <row r="389" spans="1:13" ht="20.149999999999999" customHeight="1">
      <c r="A389" s="423"/>
      <c r="B389" s="426"/>
      <c r="C389" s="426"/>
      <c r="D389" s="142">
        <v>99</v>
      </c>
      <c r="E389" s="143" t="s">
        <v>621</v>
      </c>
      <c r="F389" s="443"/>
      <c r="G389" s="146">
        <v>2</v>
      </c>
      <c r="H389" s="145">
        <f>G389/$G$376*100</f>
        <v>2.2727272727272729</v>
      </c>
      <c r="M389" s="169"/>
    </row>
    <row r="390" spans="1:13" ht="20.149999999999999" customHeight="1">
      <c r="A390" s="415" t="s">
        <v>3858</v>
      </c>
      <c r="B390" s="338" t="s">
        <v>3681</v>
      </c>
      <c r="C390" s="338" t="s">
        <v>188</v>
      </c>
      <c r="D390" s="77"/>
      <c r="E390" s="78"/>
      <c r="F390" s="438" t="s">
        <v>3715</v>
      </c>
      <c r="G390" s="134">
        <v>3691</v>
      </c>
      <c r="H390" s="90"/>
      <c r="M390" s="169"/>
    </row>
    <row r="391" spans="1:13" ht="20.149999999999999" customHeight="1">
      <c r="A391" s="416"/>
      <c r="B391" s="339"/>
      <c r="C391" s="339"/>
      <c r="D391" s="77">
        <v>9999998</v>
      </c>
      <c r="E391" s="78" t="s">
        <v>589</v>
      </c>
      <c r="F391" s="439"/>
      <c r="G391" s="79"/>
      <c r="H391" s="90" t="s">
        <v>2040</v>
      </c>
      <c r="M391" s="169"/>
    </row>
    <row r="392" spans="1:13" ht="20.149999999999999" customHeight="1">
      <c r="A392" s="417"/>
      <c r="B392" s="340"/>
      <c r="C392" s="340"/>
      <c r="D392" s="77">
        <v>9999999</v>
      </c>
      <c r="E392" s="78" t="s">
        <v>3634</v>
      </c>
      <c r="F392" s="440"/>
      <c r="G392" s="79">
        <v>166</v>
      </c>
      <c r="H392" s="90">
        <v>4.4974261717691686</v>
      </c>
      <c r="M392" s="169"/>
    </row>
    <row r="393" spans="1:13" ht="20.149999999999999" customHeight="1">
      <c r="A393" s="415" t="s">
        <v>4456</v>
      </c>
      <c r="B393" s="338" t="s">
        <v>3682</v>
      </c>
      <c r="C393" s="338" t="s">
        <v>4062</v>
      </c>
      <c r="D393" s="77"/>
      <c r="E393" s="78"/>
      <c r="F393" s="438" t="s">
        <v>285</v>
      </c>
      <c r="G393" s="134">
        <v>166</v>
      </c>
      <c r="H393" s="90"/>
      <c r="M393" s="169"/>
    </row>
    <row r="394" spans="1:13" ht="20.149999999999999" customHeight="1">
      <c r="A394" s="416"/>
      <c r="B394" s="339"/>
      <c r="C394" s="339"/>
      <c r="D394" s="77">
        <v>1</v>
      </c>
      <c r="E394" s="78" t="s">
        <v>3636</v>
      </c>
      <c r="F394" s="439"/>
      <c r="G394" s="79">
        <v>130</v>
      </c>
      <c r="H394" s="90">
        <v>78.313253012048193</v>
      </c>
      <c r="M394" s="169"/>
    </row>
    <row r="395" spans="1:13" ht="20.149999999999999" customHeight="1">
      <c r="A395" s="416"/>
      <c r="B395" s="339"/>
      <c r="C395" s="339"/>
      <c r="D395" s="77">
        <v>2</v>
      </c>
      <c r="E395" s="78" t="s">
        <v>3637</v>
      </c>
      <c r="F395" s="439"/>
      <c r="G395" s="79">
        <v>8</v>
      </c>
      <c r="H395" s="90">
        <v>4.8192771084337354</v>
      </c>
      <c r="M395" s="169"/>
    </row>
    <row r="396" spans="1:13" ht="20.149999999999999" customHeight="1">
      <c r="A396" s="416"/>
      <c r="B396" s="339"/>
      <c r="C396" s="339"/>
      <c r="D396" s="77">
        <v>3</v>
      </c>
      <c r="E396" s="78" t="s">
        <v>3638</v>
      </c>
      <c r="F396" s="439"/>
      <c r="G396" s="79">
        <v>3</v>
      </c>
      <c r="H396" s="90">
        <v>1.8072289156626504</v>
      </c>
      <c r="M396" s="169"/>
    </row>
    <row r="397" spans="1:13" ht="20.149999999999999" customHeight="1">
      <c r="A397" s="416"/>
      <c r="B397" s="339"/>
      <c r="C397" s="339"/>
      <c r="D397" s="77">
        <v>4</v>
      </c>
      <c r="E397" s="78" t="s">
        <v>3639</v>
      </c>
      <c r="F397" s="439"/>
      <c r="G397" s="79">
        <v>1</v>
      </c>
      <c r="H397" s="90">
        <v>0.60240963855421692</v>
      </c>
      <c r="M397" s="169"/>
    </row>
    <row r="398" spans="1:13" ht="20.149999999999999" customHeight="1">
      <c r="A398" s="416"/>
      <c r="B398" s="339"/>
      <c r="C398" s="339"/>
      <c r="D398" s="77">
        <v>5</v>
      </c>
      <c r="E398" s="78" t="s">
        <v>3640</v>
      </c>
      <c r="F398" s="439"/>
      <c r="G398" s="79">
        <v>4</v>
      </c>
      <c r="H398" s="90">
        <v>2.4096385542168677</v>
      </c>
      <c r="M398" s="169"/>
    </row>
    <row r="399" spans="1:13" ht="20.149999999999999" customHeight="1">
      <c r="A399" s="416"/>
      <c r="B399" s="339"/>
      <c r="C399" s="339"/>
      <c r="D399" s="77">
        <v>6</v>
      </c>
      <c r="E399" s="78" t="s">
        <v>3641</v>
      </c>
      <c r="F399" s="439"/>
      <c r="G399" s="79">
        <v>5</v>
      </c>
      <c r="H399" s="90">
        <v>3.0120481927710845</v>
      </c>
      <c r="M399" s="169"/>
    </row>
    <row r="400" spans="1:13" ht="20.149999999999999" customHeight="1">
      <c r="A400" s="416"/>
      <c r="B400" s="339"/>
      <c r="C400" s="339"/>
      <c r="D400" s="77">
        <v>7</v>
      </c>
      <c r="E400" s="78" t="s">
        <v>3642</v>
      </c>
      <c r="F400" s="439"/>
      <c r="G400" s="79">
        <v>4</v>
      </c>
      <c r="H400" s="90">
        <v>2.4096385542168677</v>
      </c>
      <c r="M400" s="169"/>
    </row>
    <row r="401" spans="1:13" ht="20.149999999999999" customHeight="1">
      <c r="A401" s="416"/>
      <c r="B401" s="339"/>
      <c r="C401" s="339"/>
      <c r="D401" s="77">
        <v>8</v>
      </c>
      <c r="E401" s="78" t="s">
        <v>3643</v>
      </c>
      <c r="F401" s="439"/>
      <c r="G401" s="79">
        <v>4</v>
      </c>
      <c r="H401" s="90">
        <v>2.4096385542168677</v>
      </c>
      <c r="M401" s="169"/>
    </row>
    <row r="402" spans="1:13" ht="20.149999999999999" customHeight="1">
      <c r="A402" s="416"/>
      <c r="B402" s="339"/>
      <c r="C402" s="339"/>
      <c r="D402" s="77">
        <v>9</v>
      </c>
      <c r="E402" s="78" t="s">
        <v>3644</v>
      </c>
      <c r="F402" s="439"/>
      <c r="G402" s="79">
        <v>1</v>
      </c>
      <c r="H402" s="90">
        <v>0.60240963855421692</v>
      </c>
      <c r="M402" s="169"/>
    </row>
    <row r="403" spans="1:13" ht="20.149999999999999" customHeight="1">
      <c r="A403" s="416"/>
      <c r="B403" s="339"/>
      <c r="C403" s="339"/>
      <c r="D403" s="77">
        <v>10</v>
      </c>
      <c r="E403" s="78" t="s">
        <v>3645</v>
      </c>
      <c r="F403" s="439"/>
      <c r="G403" s="79">
        <v>3</v>
      </c>
      <c r="H403" s="90">
        <v>1.8072289156626504</v>
      </c>
      <c r="M403" s="169"/>
    </row>
    <row r="404" spans="1:13" ht="20.149999999999999" customHeight="1">
      <c r="A404" s="416"/>
      <c r="B404" s="339"/>
      <c r="C404" s="339"/>
      <c r="D404" s="77">
        <v>11</v>
      </c>
      <c r="E404" s="78" t="s">
        <v>3646</v>
      </c>
      <c r="F404" s="439"/>
      <c r="G404" s="79">
        <v>1</v>
      </c>
      <c r="H404" s="90">
        <v>0.60240963855421692</v>
      </c>
      <c r="M404" s="169"/>
    </row>
    <row r="405" spans="1:13" ht="20.149999999999999" customHeight="1">
      <c r="A405" s="416"/>
      <c r="B405" s="339"/>
      <c r="C405" s="339"/>
      <c r="D405" s="77">
        <v>98</v>
      </c>
      <c r="E405" s="78" t="s">
        <v>589</v>
      </c>
      <c r="F405" s="439"/>
      <c r="G405" s="79"/>
      <c r="H405" s="90" t="s">
        <v>2040</v>
      </c>
      <c r="M405" s="169"/>
    </row>
    <row r="406" spans="1:13" ht="20.149999999999999" customHeight="1">
      <c r="A406" s="417"/>
      <c r="B406" s="340"/>
      <c r="C406" s="340"/>
      <c r="D406" s="77">
        <v>99</v>
      </c>
      <c r="E406" s="78" t="s">
        <v>621</v>
      </c>
      <c r="F406" s="440"/>
      <c r="G406" s="79">
        <v>2</v>
      </c>
      <c r="H406" s="90">
        <v>1.2048192771084338</v>
      </c>
      <c r="M406" s="169"/>
    </row>
    <row r="407" spans="1:13" ht="20.149999999999999" customHeight="1">
      <c r="A407" s="415" t="s">
        <v>3859</v>
      </c>
      <c r="B407" s="338" t="s">
        <v>3684</v>
      </c>
      <c r="C407" s="338" t="s">
        <v>188</v>
      </c>
      <c r="D407" s="77"/>
      <c r="E407" s="78"/>
      <c r="F407" s="438" t="s">
        <v>3715</v>
      </c>
      <c r="G407" s="134">
        <v>3691</v>
      </c>
      <c r="H407" s="90"/>
      <c r="M407" s="169"/>
    </row>
    <row r="408" spans="1:13" ht="20.149999999999999" customHeight="1">
      <c r="A408" s="416"/>
      <c r="B408" s="339"/>
      <c r="C408" s="339"/>
      <c r="D408" s="77">
        <v>9999998</v>
      </c>
      <c r="E408" s="78" t="s">
        <v>589</v>
      </c>
      <c r="F408" s="439"/>
      <c r="G408" s="79"/>
      <c r="H408" s="90" t="s">
        <v>2040</v>
      </c>
      <c r="M408" s="169"/>
    </row>
    <row r="409" spans="1:13" ht="20.149999999999999" customHeight="1">
      <c r="A409" s="417"/>
      <c r="B409" s="340"/>
      <c r="C409" s="340"/>
      <c r="D409" s="77">
        <v>9999999</v>
      </c>
      <c r="E409" s="78" t="s">
        <v>3634</v>
      </c>
      <c r="F409" s="440"/>
      <c r="G409" s="79">
        <v>37</v>
      </c>
      <c r="H409" s="90">
        <v>1.0024383635871037</v>
      </c>
      <c r="M409" s="169"/>
    </row>
    <row r="410" spans="1:13" ht="20.149999999999999" customHeight="1">
      <c r="A410" s="415" t="s">
        <v>3860</v>
      </c>
      <c r="B410" s="338" t="s">
        <v>3686</v>
      </c>
      <c r="C410" s="338" t="s">
        <v>4063</v>
      </c>
      <c r="D410" s="77"/>
      <c r="E410" s="78"/>
      <c r="F410" s="438" t="s">
        <v>285</v>
      </c>
      <c r="G410" s="134">
        <v>37</v>
      </c>
      <c r="H410" s="90"/>
      <c r="M410" s="169"/>
    </row>
    <row r="411" spans="1:13" ht="20.149999999999999" customHeight="1">
      <c r="A411" s="416"/>
      <c r="B411" s="339"/>
      <c r="C411" s="339"/>
      <c r="D411" s="77">
        <v>1</v>
      </c>
      <c r="E411" s="78" t="s">
        <v>3636</v>
      </c>
      <c r="F411" s="439"/>
      <c r="G411" s="79">
        <v>34</v>
      </c>
      <c r="H411" s="90">
        <v>91.891891891891902</v>
      </c>
      <c r="M411" s="169"/>
    </row>
    <row r="412" spans="1:13" ht="20.149999999999999" customHeight="1">
      <c r="A412" s="416"/>
      <c r="B412" s="339"/>
      <c r="C412" s="339"/>
      <c r="D412" s="77">
        <v>2</v>
      </c>
      <c r="E412" s="78" t="s">
        <v>3637</v>
      </c>
      <c r="F412" s="439"/>
      <c r="G412" s="79">
        <v>1</v>
      </c>
      <c r="H412" s="90">
        <v>2.7027027027027026</v>
      </c>
      <c r="M412" s="169"/>
    </row>
    <row r="413" spans="1:13" ht="20.149999999999999" customHeight="1">
      <c r="A413" s="416"/>
      <c r="B413" s="339"/>
      <c r="C413" s="339"/>
      <c r="D413" s="77">
        <v>3</v>
      </c>
      <c r="E413" s="78" t="s">
        <v>3638</v>
      </c>
      <c r="F413" s="439"/>
      <c r="G413" s="79"/>
      <c r="H413" s="90" t="s">
        <v>2040</v>
      </c>
      <c r="M413" s="169"/>
    </row>
    <row r="414" spans="1:13" ht="20.149999999999999" customHeight="1">
      <c r="A414" s="416"/>
      <c r="B414" s="339"/>
      <c r="C414" s="339"/>
      <c r="D414" s="77">
        <v>4</v>
      </c>
      <c r="E414" s="78" t="s">
        <v>3639</v>
      </c>
      <c r="F414" s="439"/>
      <c r="G414" s="79">
        <v>1</v>
      </c>
      <c r="H414" s="90">
        <v>2.7027027027027026</v>
      </c>
      <c r="M414" s="169"/>
    </row>
    <row r="415" spans="1:13" ht="20.149999999999999" customHeight="1">
      <c r="A415" s="416"/>
      <c r="B415" s="339"/>
      <c r="C415" s="339"/>
      <c r="D415" s="77">
        <v>5</v>
      </c>
      <c r="E415" s="78" t="s">
        <v>3640</v>
      </c>
      <c r="F415" s="439"/>
      <c r="G415" s="79"/>
      <c r="H415" s="90" t="s">
        <v>2040</v>
      </c>
      <c r="M415" s="169"/>
    </row>
    <row r="416" spans="1:13" ht="20.149999999999999" customHeight="1">
      <c r="A416" s="416"/>
      <c r="B416" s="339"/>
      <c r="C416" s="339"/>
      <c r="D416" s="77">
        <v>6</v>
      </c>
      <c r="E416" s="78" t="s">
        <v>3641</v>
      </c>
      <c r="F416" s="439"/>
      <c r="G416" s="79">
        <v>1</v>
      </c>
      <c r="H416" s="90">
        <v>2.7027027027027026</v>
      </c>
      <c r="M416" s="169"/>
    </row>
    <row r="417" spans="1:13" ht="20.149999999999999" customHeight="1">
      <c r="A417" s="416"/>
      <c r="B417" s="339"/>
      <c r="C417" s="339"/>
      <c r="D417" s="77">
        <v>7</v>
      </c>
      <c r="E417" s="78" t="s">
        <v>3642</v>
      </c>
      <c r="F417" s="439"/>
      <c r="G417" s="79"/>
      <c r="H417" s="90" t="s">
        <v>2040</v>
      </c>
      <c r="M417" s="169"/>
    </row>
    <row r="418" spans="1:13" ht="20.149999999999999" customHeight="1">
      <c r="A418" s="416"/>
      <c r="B418" s="339"/>
      <c r="C418" s="339"/>
      <c r="D418" s="77">
        <v>8</v>
      </c>
      <c r="E418" s="78" t="s">
        <v>3643</v>
      </c>
      <c r="F418" s="439"/>
      <c r="G418" s="79"/>
      <c r="H418" s="90" t="s">
        <v>2040</v>
      </c>
      <c r="M418" s="169"/>
    </row>
    <row r="419" spans="1:13" ht="20.149999999999999" customHeight="1">
      <c r="A419" s="416"/>
      <c r="B419" s="339"/>
      <c r="C419" s="339"/>
      <c r="D419" s="77">
        <v>9</v>
      </c>
      <c r="E419" s="78" t="s">
        <v>3644</v>
      </c>
      <c r="F419" s="439"/>
      <c r="G419" s="79"/>
      <c r="H419" s="90" t="s">
        <v>2040</v>
      </c>
      <c r="M419" s="169"/>
    </row>
    <row r="420" spans="1:13" ht="20.149999999999999" customHeight="1">
      <c r="A420" s="416"/>
      <c r="B420" s="339"/>
      <c r="C420" s="339"/>
      <c r="D420" s="77">
        <v>10</v>
      </c>
      <c r="E420" s="78" t="s">
        <v>3645</v>
      </c>
      <c r="F420" s="439"/>
      <c r="G420" s="79"/>
      <c r="H420" s="90" t="s">
        <v>2040</v>
      </c>
      <c r="M420" s="169"/>
    </row>
    <row r="421" spans="1:13" ht="20.149999999999999" customHeight="1">
      <c r="A421" s="416"/>
      <c r="B421" s="339"/>
      <c r="C421" s="339"/>
      <c r="D421" s="77">
        <v>11</v>
      </c>
      <c r="E421" s="78" t="s">
        <v>3646</v>
      </c>
      <c r="F421" s="439"/>
      <c r="G421" s="79"/>
      <c r="H421" s="90" t="s">
        <v>2040</v>
      </c>
      <c r="M421" s="169"/>
    </row>
    <row r="422" spans="1:13" ht="20.149999999999999" customHeight="1">
      <c r="A422" s="416"/>
      <c r="B422" s="339"/>
      <c r="C422" s="339"/>
      <c r="D422" s="77">
        <v>98</v>
      </c>
      <c r="E422" s="78" t="s">
        <v>589</v>
      </c>
      <c r="F422" s="439"/>
      <c r="G422" s="79"/>
      <c r="H422" s="90" t="s">
        <v>2040</v>
      </c>
      <c r="M422" s="169"/>
    </row>
    <row r="423" spans="1:13" ht="20.149999999999999" customHeight="1">
      <c r="A423" s="417"/>
      <c r="B423" s="340"/>
      <c r="C423" s="340"/>
      <c r="D423" s="77">
        <v>99</v>
      </c>
      <c r="E423" s="78" t="s">
        <v>621</v>
      </c>
      <c r="F423" s="440"/>
      <c r="G423" s="79"/>
      <c r="H423" s="90" t="s">
        <v>2040</v>
      </c>
      <c r="M423" s="169"/>
    </row>
    <row r="424" spans="1:13" ht="20.149999999999999" customHeight="1">
      <c r="A424" s="415" t="s">
        <v>3861</v>
      </c>
      <c r="B424" s="338" t="s">
        <v>3688</v>
      </c>
      <c r="C424" s="338" t="s">
        <v>188</v>
      </c>
      <c r="D424" s="77"/>
      <c r="E424" s="78"/>
      <c r="F424" s="438" t="s">
        <v>3715</v>
      </c>
      <c r="G424" s="134">
        <v>3691</v>
      </c>
      <c r="H424" s="90"/>
      <c r="M424" s="169"/>
    </row>
    <row r="425" spans="1:13" ht="20.149999999999999" customHeight="1">
      <c r="A425" s="416"/>
      <c r="B425" s="339"/>
      <c r="C425" s="339"/>
      <c r="D425" s="77">
        <v>9999998</v>
      </c>
      <c r="E425" s="78" t="s">
        <v>589</v>
      </c>
      <c r="F425" s="439"/>
      <c r="G425" s="79"/>
      <c r="H425" s="90" t="s">
        <v>2040</v>
      </c>
      <c r="M425" s="169"/>
    </row>
    <row r="426" spans="1:13" ht="20.149999999999999" customHeight="1">
      <c r="A426" s="417"/>
      <c r="B426" s="340"/>
      <c r="C426" s="340"/>
      <c r="D426" s="77">
        <v>9999999</v>
      </c>
      <c r="E426" s="78" t="s">
        <v>3634</v>
      </c>
      <c r="F426" s="440"/>
      <c r="G426" s="79">
        <v>44</v>
      </c>
      <c r="H426" s="90">
        <v>1.1920888648062855</v>
      </c>
      <c r="M426" s="169"/>
    </row>
    <row r="427" spans="1:13" ht="20.149999999999999" customHeight="1">
      <c r="A427" s="415" t="s">
        <v>3862</v>
      </c>
      <c r="B427" s="338" t="s">
        <v>3690</v>
      </c>
      <c r="C427" s="338" t="s">
        <v>4064</v>
      </c>
      <c r="D427" s="77"/>
      <c r="E427" s="78"/>
      <c r="F427" s="438" t="s">
        <v>285</v>
      </c>
      <c r="G427" s="134">
        <v>44</v>
      </c>
      <c r="H427" s="90"/>
      <c r="M427" s="169"/>
    </row>
    <row r="428" spans="1:13" ht="20.149999999999999" customHeight="1">
      <c r="A428" s="416"/>
      <c r="B428" s="339"/>
      <c r="C428" s="339"/>
      <c r="D428" s="77">
        <v>1</v>
      </c>
      <c r="E428" s="78" t="s">
        <v>3636</v>
      </c>
      <c r="F428" s="439"/>
      <c r="G428" s="79">
        <v>42</v>
      </c>
      <c r="H428" s="90">
        <v>95.454545454545453</v>
      </c>
      <c r="M428" s="169"/>
    </row>
    <row r="429" spans="1:13" ht="20.149999999999999" customHeight="1">
      <c r="A429" s="416"/>
      <c r="B429" s="339"/>
      <c r="C429" s="339"/>
      <c r="D429" s="77">
        <v>2</v>
      </c>
      <c r="E429" s="78" t="s">
        <v>3637</v>
      </c>
      <c r="F429" s="439"/>
      <c r="G429" s="79"/>
      <c r="H429" s="90" t="s">
        <v>2040</v>
      </c>
      <c r="M429" s="169"/>
    </row>
    <row r="430" spans="1:13" ht="20.149999999999999" customHeight="1">
      <c r="A430" s="416"/>
      <c r="B430" s="339"/>
      <c r="C430" s="339"/>
      <c r="D430" s="77">
        <v>3</v>
      </c>
      <c r="E430" s="78" t="s">
        <v>3638</v>
      </c>
      <c r="F430" s="439"/>
      <c r="G430" s="79"/>
      <c r="H430" s="90" t="s">
        <v>2040</v>
      </c>
      <c r="M430" s="169"/>
    </row>
    <row r="431" spans="1:13" ht="20.149999999999999" customHeight="1">
      <c r="A431" s="416"/>
      <c r="B431" s="339"/>
      <c r="C431" s="339"/>
      <c r="D431" s="77">
        <v>4</v>
      </c>
      <c r="E431" s="78" t="s">
        <v>3639</v>
      </c>
      <c r="F431" s="439"/>
      <c r="G431" s="79"/>
      <c r="H431" s="90" t="s">
        <v>2040</v>
      </c>
      <c r="M431" s="169"/>
    </row>
    <row r="432" spans="1:13" ht="20.149999999999999" customHeight="1">
      <c r="A432" s="416"/>
      <c r="B432" s="339"/>
      <c r="C432" s="339"/>
      <c r="D432" s="77">
        <v>5</v>
      </c>
      <c r="E432" s="78" t="s">
        <v>3640</v>
      </c>
      <c r="F432" s="439"/>
      <c r="G432" s="79">
        <v>1</v>
      </c>
      <c r="H432" s="90">
        <v>2.2727272727272729</v>
      </c>
      <c r="M432" s="169"/>
    </row>
    <row r="433" spans="1:13" ht="20.149999999999999" customHeight="1">
      <c r="A433" s="416"/>
      <c r="B433" s="339"/>
      <c r="C433" s="339"/>
      <c r="D433" s="77">
        <v>6</v>
      </c>
      <c r="E433" s="78" t="s">
        <v>3641</v>
      </c>
      <c r="F433" s="439"/>
      <c r="G433" s="79"/>
      <c r="H433" s="90" t="s">
        <v>2040</v>
      </c>
      <c r="M433" s="169"/>
    </row>
    <row r="434" spans="1:13" ht="20.149999999999999" customHeight="1">
      <c r="A434" s="416"/>
      <c r="B434" s="339"/>
      <c r="C434" s="339"/>
      <c r="D434" s="77">
        <v>7</v>
      </c>
      <c r="E434" s="78" t="s">
        <v>3642</v>
      </c>
      <c r="F434" s="439"/>
      <c r="G434" s="79">
        <v>1</v>
      </c>
      <c r="H434" s="90">
        <v>2.2727272727272729</v>
      </c>
      <c r="M434" s="169"/>
    </row>
    <row r="435" spans="1:13" ht="20.149999999999999" customHeight="1">
      <c r="A435" s="416"/>
      <c r="B435" s="339"/>
      <c r="C435" s="339"/>
      <c r="D435" s="77">
        <v>8</v>
      </c>
      <c r="E435" s="78" t="s">
        <v>3643</v>
      </c>
      <c r="F435" s="439"/>
      <c r="G435" s="79"/>
      <c r="H435" s="90" t="s">
        <v>2040</v>
      </c>
      <c r="M435" s="169"/>
    </row>
    <row r="436" spans="1:13" ht="20.149999999999999" customHeight="1">
      <c r="A436" s="416"/>
      <c r="B436" s="339"/>
      <c r="C436" s="339"/>
      <c r="D436" s="77">
        <v>9</v>
      </c>
      <c r="E436" s="78" t="s">
        <v>3644</v>
      </c>
      <c r="F436" s="439"/>
      <c r="G436" s="79"/>
      <c r="H436" s="90" t="s">
        <v>2040</v>
      </c>
      <c r="M436" s="169"/>
    </row>
    <row r="437" spans="1:13" ht="20.149999999999999" customHeight="1">
      <c r="A437" s="416"/>
      <c r="B437" s="339"/>
      <c r="C437" s="339"/>
      <c r="D437" s="77">
        <v>10</v>
      </c>
      <c r="E437" s="78" t="s">
        <v>3645</v>
      </c>
      <c r="F437" s="439"/>
      <c r="G437" s="79"/>
      <c r="H437" s="90" t="s">
        <v>2040</v>
      </c>
      <c r="M437" s="169"/>
    </row>
    <row r="438" spans="1:13" ht="20.149999999999999" customHeight="1">
      <c r="A438" s="416"/>
      <c r="B438" s="339"/>
      <c r="C438" s="339"/>
      <c r="D438" s="77">
        <v>11</v>
      </c>
      <c r="E438" s="78" t="s">
        <v>3646</v>
      </c>
      <c r="F438" s="439"/>
      <c r="G438" s="79"/>
      <c r="H438" s="90" t="s">
        <v>2040</v>
      </c>
      <c r="M438" s="169"/>
    </row>
    <row r="439" spans="1:13" ht="20.149999999999999" customHeight="1">
      <c r="A439" s="416"/>
      <c r="B439" s="339"/>
      <c r="C439" s="339"/>
      <c r="D439" s="77">
        <v>98</v>
      </c>
      <c r="E439" s="78" t="s">
        <v>589</v>
      </c>
      <c r="F439" s="439"/>
      <c r="G439" s="79"/>
      <c r="H439" s="90" t="s">
        <v>2040</v>
      </c>
      <c r="M439" s="169"/>
    </row>
    <row r="440" spans="1:13" ht="20.149999999999999" customHeight="1">
      <c r="A440" s="417"/>
      <c r="B440" s="340"/>
      <c r="C440" s="340"/>
      <c r="D440" s="77">
        <v>99</v>
      </c>
      <c r="E440" s="78" t="s">
        <v>621</v>
      </c>
      <c r="F440" s="440"/>
      <c r="G440" s="79"/>
      <c r="H440" s="90" t="s">
        <v>2040</v>
      </c>
      <c r="M440" s="169"/>
    </row>
    <row r="441" spans="1:13" ht="20.149999999999999" customHeight="1">
      <c r="A441" s="415" t="s">
        <v>3863</v>
      </c>
      <c r="B441" s="338" t="s">
        <v>3692</v>
      </c>
      <c r="C441" s="338" t="s">
        <v>188</v>
      </c>
      <c r="D441" s="77"/>
      <c r="E441" s="78"/>
      <c r="F441" s="438" t="s">
        <v>3715</v>
      </c>
      <c r="G441" s="134">
        <v>3691</v>
      </c>
      <c r="H441" s="90"/>
      <c r="M441" s="169"/>
    </row>
    <row r="442" spans="1:13" ht="20.149999999999999" customHeight="1">
      <c r="A442" s="416"/>
      <c r="B442" s="339"/>
      <c r="C442" s="339"/>
      <c r="D442" s="77">
        <v>9999998</v>
      </c>
      <c r="E442" s="78" t="s">
        <v>589</v>
      </c>
      <c r="F442" s="439"/>
      <c r="G442" s="79"/>
      <c r="H442" s="90" t="s">
        <v>2040</v>
      </c>
      <c r="M442" s="169"/>
    </row>
    <row r="443" spans="1:13" ht="20.149999999999999" customHeight="1">
      <c r="A443" s="417"/>
      <c r="B443" s="340"/>
      <c r="C443" s="340"/>
      <c r="D443" s="77">
        <v>9999999</v>
      </c>
      <c r="E443" s="78" t="s">
        <v>3634</v>
      </c>
      <c r="F443" s="440"/>
      <c r="G443" s="79">
        <v>81</v>
      </c>
      <c r="H443" s="90">
        <v>2.1945272283933894</v>
      </c>
      <c r="M443" s="169"/>
    </row>
    <row r="444" spans="1:13" ht="20.149999999999999" customHeight="1">
      <c r="A444" s="415" t="s">
        <v>3864</v>
      </c>
      <c r="B444" s="338" t="s">
        <v>3694</v>
      </c>
      <c r="C444" s="338" t="s">
        <v>4065</v>
      </c>
      <c r="D444" s="77"/>
      <c r="E444" s="78"/>
      <c r="F444" s="438" t="s">
        <v>285</v>
      </c>
      <c r="G444" s="134">
        <v>81</v>
      </c>
      <c r="H444" s="90"/>
      <c r="M444" s="169"/>
    </row>
    <row r="445" spans="1:13" ht="20.149999999999999" customHeight="1">
      <c r="A445" s="416"/>
      <c r="B445" s="339"/>
      <c r="C445" s="339"/>
      <c r="D445" s="77">
        <v>1</v>
      </c>
      <c r="E445" s="78" t="s">
        <v>3636</v>
      </c>
      <c r="F445" s="439"/>
      <c r="G445" s="79">
        <v>75</v>
      </c>
      <c r="H445" s="90">
        <v>92.592592592592595</v>
      </c>
      <c r="M445" s="169"/>
    </row>
    <row r="446" spans="1:13" ht="20.149999999999999" customHeight="1">
      <c r="A446" s="416"/>
      <c r="B446" s="339"/>
      <c r="C446" s="339"/>
      <c r="D446" s="77">
        <v>2</v>
      </c>
      <c r="E446" s="78" t="s">
        <v>3637</v>
      </c>
      <c r="F446" s="439"/>
      <c r="G446" s="79">
        <v>1</v>
      </c>
      <c r="H446" s="90">
        <v>1.2345679012345678</v>
      </c>
      <c r="M446" s="169"/>
    </row>
    <row r="447" spans="1:13" ht="20.149999999999999" customHeight="1">
      <c r="A447" s="416"/>
      <c r="B447" s="339"/>
      <c r="C447" s="339"/>
      <c r="D447" s="77">
        <v>3</v>
      </c>
      <c r="E447" s="78" t="s">
        <v>3638</v>
      </c>
      <c r="F447" s="439"/>
      <c r="G447" s="79">
        <v>2</v>
      </c>
      <c r="H447" s="90">
        <v>2.4691358024691357</v>
      </c>
      <c r="M447" s="169"/>
    </row>
    <row r="448" spans="1:13" ht="20.149999999999999" customHeight="1">
      <c r="A448" s="416"/>
      <c r="B448" s="339"/>
      <c r="C448" s="339"/>
      <c r="D448" s="77">
        <v>4</v>
      </c>
      <c r="E448" s="78" t="s">
        <v>3639</v>
      </c>
      <c r="F448" s="439"/>
      <c r="G448" s="79">
        <v>2</v>
      </c>
      <c r="H448" s="90">
        <v>2.4691358024691357</v>
      </c>
      <c r="M448" s="169"/>
    </row>
    <row r="449" spans="1:13" ht="20.149999999999999" customHeight="1">
      <c r="A449" s="416"/>
      <c r="B449" s="339"/>
      <c r="C449" s="339"/>
      <c r="D449" s="77">
        <v>5</v>
      </c>
      <c r="E449" s="78" t="s">
        <v>3640</v>
      </c>
      <c r="F449" s="439"/>
      <c r="G449" s="79"/>
      <c r="H449" s="90" t="s">
        <v>2040</v>
      </c>
      <c r="M449" s="169"/>
    </row>
    <row r="450" spans="1:13" ht="20.149999999999999" customHeight="1">
      <c r="A450" s="416"/>
      <c r="B450" s="339"/>
      <c r="C450" s="339"/>
      <c r="D450" s="77">
        <v>6</v>
      </c>
      <c r="E450" s="78" t="s">
        <v>3641</v>
      </c>
      <c r="F450" s="439"/>
      <c r="G450" s="79">
        <v>1</v>
      </c>
      <c r="H450" s="90">
        <v>1.2345679012345678</v>
      </c>
      <c r="M450" s="169"/>
    </row>
    <row r="451" spans="1:13" ht="20.149999999999999" customHeight="1">
      <c r="A451" s="416"/>
      <c r="B451" s="339"/>
      <c r="C451" s="339"/>
      <c r="D451" s="77">
        <v>7</v>
      </c>
      <c r="E451" s="78" t="s">
        <v>3642</v>
      </c>
      <c r="F451" s="439"/>
      <c r="G451" s="79"/>
      <c r="H451" s="90" t="s">
        <v>2040</v>
      </c>
      <c r="M451" s="169"/>
    </row>
    <row r="452" spans="1:13" ht="20.149999999999999" customHeight="1">
      <c r="A452" s="416"/>
      <c r="B452" s="339"/>
      <c r="C452" s="339"/>
      <c r="D452" s="77">
        <v>8</v>
      </c>
      <c r="E452" s="78" t="s">
        <v>3643</v>
      </c>
      <c r="F452" s="439"/>
      <c r="G452" s="79"/>
      <c r="H452" s="90" t="s">
        <v>2040</v>
      </c>
      <c r="M452" s="169"/>
    </row>
    <row r="453" spans="1:13" ht="20.149999999999999" customHeight="1">
      <c r="A453" s="416"/>
      <c r="B453" s="339"/>
      <c r="C453" s="339"/>
      <c r="D453" s="77">
        <v>9</v>
      </c>
      <c r="E453" s="78" t="s">
        <v>3644</v>
      </c>
      <c r="F453" s="439"/>
      <c r="G453" s="79"/>
      <c r="H453" s="90" t="s">
        <v>2040</v>
      </c>
      <c r="M453" s="169"/>
    </row>
    <row r="454" spans="1:13" ht="20.149999999999999" customHeight="1">
      <c r="A454" s="416"/>
      <c r="B454" s="339"/>
      <c r="C454" s="339"/>
      <c r="D454" s="77">
        <v>10</v>
      </c>
      <c r="E454" s="78" t="s">
        <v>3645</v>
      </c>
      <c r="F454" s="439"/>
      <c r="G454" s="79"/>
      <c r="H454" s="90" t="s">
        <v>2040</v>
      </c>
      <c r="M454" s="169"/>
    </row>
    <row r="455" spans="1:13" ht="20.149999999999999" customHeight="1">
      <c r="A455" s="416"/>
      <c r="B455" s="339"/>
      <c r="C455" s="339"/>
      <c r="D455" s="77">
        <v>11</v>
      </c>
      <c r="E455" s="78" t="s">
        <v>3646</v>
      </c>
      <c r="F455" s="439"/>
      <c r="G455" s="79"/>
      <c r="H455" s="90" t="s">
        <v>2040</v>
      </c>
      <c r="M455" s="169"/>
    </row>
    <row r="456" spans="1:13" ht="20.149999999999999" customHeight="1">
      <c r="A456" s="416"/>
      <c r="B456" s="339"/>
      <c r="C456" s="339"/>
      <c r="D456" s="77">
        <v>98</v>
      </c>
      <c r="E456" s="78" t="s">
        <v>589</v>
      </c>
      <c r="F456" s="439"/>
      <c r="G456" s="79"/>
      <c r="H456" s="90" t="s">
        <v>2040</v>
      </c>
      <c r="M456" s="169"/>
    </row>
    <row r="457" spans="1:13" ht="20.149999999999999" customHeight="1">
      <c r="A457" s="417"/>
      <c r="B457" s="340"/>
      <c r="C457" s="340"/>
      <c r="D457" s="77">
        <v>99</v>
      </c>
      <c r="E457" s="78" t="s">
        <v>621</v>
      </c>
      <c r="F457" s="440"/>
      <c r="G457" s="79"/>
      <c r="H457" s="90" t="s">
        <v>2040</v>
      </c>
      <c r="M457" s="169"/>
    </row>
    <row r="458" spans="1:13" ht="20.149999999999999" customHeight="1">
      <c r="A458" s="415" t="s">
        <v>3865</v>
      </c>
      <c r="B458" s="338" t="s">
        <v>3696</v>
      </c>
      <c r="C458" s="338" t="s">
        <v>188</v>
      </c>
      <c r="D458" s="77"/>
      <c r="E458" s="78"/>
      <c r="F458" s="438" t="s">
        <v>3715</v>
      </c>
      <c r="G458" s="134">
        <v>3691</v>
      </c>
      <c r="H458" s="90"/>
      <c r="M458" s="169"/>
    </row>
    <row r="459" spans="1:13" ht="20.149999999999999" customHeight="1">
      <c r="A459" s="416"/>
      <c r="B459" s="339"/>
      <c r="C459" s="339"/>
      <c r="D459" s="77">
        <v>9999998</v>
      </c>
      <c r="E459" s="78" t="s">
        <v>589</v>
      </c>
      <c r="F459" s="439"/>
      <c r="G459" s="79"/>
      <c r="H459" s="90" t="s">
        <v>2040</v>
      </c>
      <c r="M459" s="169"/>
    </row>
    <row r="460" spans="1:13" ht="20.149999999999999" customHeight="1">
      <c r="A460" s="417"/>
      <c r="B460" s="340"/>
      <c r="C460" s="340"/>
      <c r="D460" s="77">
        <v>9999999</v>
      </c>
      <c r="E460" s="78" t="s">
        <v>3634</v>
      </c>
      <c r="F460" s="440"/>
      <c r="G460" s="79">
        <v>114</v>
      </c>
      <c r="H460" s="90">
        <v>3.0885938769981034</v>
      </c>
      <c r="M460" s="169"/>
    </row>
    <row r="461" spans="1:13" ht="20.149999999999999" customHeight="1">
      <c r="A461" s="415" t="s">
        <v>3866</v>
      </c>
      <c r="B461" s="338" t="s">
        <v>3698</v>
      </c>
      <c r="C461" s="338" t="s">
        <v>4066</v>
      </c>
      <c r="D461" s="77"/>
      <c r="E461" s="78"/>
      <c r="F461" s="438" t="s">
        <v>285</v>
      </c>
      <c r="G461" s="134">
        <v>114</v>
      </c>
      <c r="H461" s="90"/>
      <c r="M461" s="169"/>
    </row>
    <row r="462" spans="1:13" ht="20.149999999999999" customHeight="1">
      <c r="A462" s="416"/>
      <c r="B462" s="339"/>
      <c r="C462" s="339"/>
      <c r="D462" s="77">
        <v>1</v>
      </c>
      <c r="E462" s="78" t="s">
        <v>3636</v>
      </c>
      <c r="F462" s="439"/>
      <c r="G462" s="79">
        <v>104</v>
      </c>
      <c r="H462" s="90">
        <v>91.228070175438589</v>
      </c>
      <c r="M462" s="169"/>
    </row>
    <row r="463" spans="1:13" ht="20.149999999999999" customHeight="1">
      <c r="A463" s="416"/>
      <c r="B463" s="339"/>
      <c r="C463" s="339"/>
      <c r="D463" s="77">
        <v>2</v>
      </c>
      <c r="E463" s="78" t="s">
        <v>3637</v>
      </c>
      <c r="F463" s="439"/>
      <c r="G463" s="79">
        <v>2</v>
      </c>
      <c r="H463" s="90">
        <v>1.7543859649122806</v>
      </c>
      <c r="M463" s="169"/>
    </row>
    <row r="464" spans="1:13" ht="20.149999999999999" customHeight="1">
      <c r="A464" s="416"/>
      <c r="B464" s="339"/>
      <c r="C464" s="339"/>
      <c r="D464" s="77">
        <v>3</v>
      </c>
      <c r="E464" s="78" t="s">
        <v>3638</v>
      </c>
      <c r="F464" s="439"/>
      <c r="G464" s="79">
        <v>2</v>
      </c>
      <c r="H464" s="90">
        <v>1.7543859649122806</v>
      </c>
      <c r="M464" s="169"/>
    </row>
    <row r="465" spans="1:13" ht="20.149999999999999" customHeight="1">
      <c r="A465" s="416"/>
      <c r="B465" s="339"/>
      <c r="C465" s="339"/>
      <c r="D465" s="77">
        <v>4</v>
      </c>
      <c r="E465" s="78" t="s">
        <v>3639</v>
      </c>
      <c r="F465" s="439"/>
      <c r="G465" s="79">
        <v>1</v>
      </c>
      <c r="H465" s="90">
        <v>0.8771929824561403</v>
      </c>
      <c r="M465" s="169"/>
    </row>
    <row r="466" spans="1:13" ht="20.149999999999999" customHeight="1">
      <c r="A466" s="416"/>
      <c r="B466" s="339"/>
      <c r="C466" s="339"/>
      <c r="D466" s="77">
        <v>5</v>
      </c>
      <c r="E466" s="78" t="s">
        <v>3640</v>
      </c>
      <c r="F466" s="439"/>
      <c r="G466" s="79">
        <v>4</v>
      </c>
      <c r="H466" s="90">
        <v>3.5087719298245612</v>
      </c>
      <c r="M466" s="169"/>
    </row>
    <row r="467" spans="1:13" ht="20.149999999999999" customHeight="1">
      <c r="A467" s="416"/>
      <c r="B467" s="339"/>
      <c r="C467" s="339"/>
      <c r="D467" s="77">
        <v>6</v>
      </c>
      <c r="E467" s="78" t="s">
        <v>3641</v>
      </c>
      <c r="F467" s="439"/>
      <c r="G467" s="79"/>
      <c r="H467" s="90" t="s">
        <v>2040</v>
      </c>
      <c r="M467" s="169"/>
    </row>
    <row r="468" spans="1:13" ht="20.149999999999999" customHeight="1">
      <c r="A468" s="416"/>
      <c r="B468" s="339"/>
      <c r="C468" s="339"/>
      <c r="D468" s="77">
        <v>7</v>
      </c>
      <c r="E468" s="78" t="s">
        <v>3642</v>
      </c>
      <c r="F468" s="439"/>
      <c r="G468" s="79"/>
      <c r="H468" s="90" t="s">
        <v>2040</v>
      </c>
      <c r="M468" s="169"/>
    </row>
    <row r="469" spans="1:13" ht="20.149999999999999" customHeight="1">
      <c r="A469" s="416"/>
      <c r="B469" s="339"/>
      <c r="C469" s="339"/>
      <c r="D469" s="77">
        <v>8</v>
      </c>
      <c r="E469" s="78" t="s">
        <v>3643</v>
      </c>
      <c r="F469" s="439"/>
      <c r="G469" s="79"/>
      <c r="H469" s="90" t="s">
        <v>2040</v>
      </c>
      <c r="M469" s="169"/>
    </row>
    <row r="470" spans="1:13" ht="20.149999999999999" customHeight="1">
      <c r="A470" s="416"/>
      <c r="B470" s="339"/>
      <c r="C470" s="339"/>
      <c r="D470" s="77">
        <v>9</v>
      </c>
      <c r="E470" s="78" t="s">
        <v>3644</v>
      </c>
      <c r="F470" s="439"/>
      <c r="G470" s="79"/>
      <c r="H470" s="90" t="s">
        <v>2040</v>
      </c>
      <c r="M470" s="169"/>
    </row>
    <row r="471" spans="1:13" ht="20.149999999999999" customHeight="1">
      <c r="A471" s="416"/>
      <c r="B471" s="339"/>
      <c r="C471" s="339"/>
      <c r="D471" s="77">
        <v>10</v>
      </c>
      <c r="E471" s="78" t="s">
        <v>3645</v>
      </c>
      <c r="F471" s="439"/>
      <c r="G471" s="79">
        <v>1</v>
      </c>
      <c r="H471" s="90">
        <v>0.8771929824561403</v>
      </c>
      <c r="M471" s="169"/>
    </row>
    <row r="472" spans="1:13" ht="20.149999999999999" customHeight="1">
      <c r="A472" s="416"/>
      <c r="B472" s="339"/>
      <c r="C472" s="339"/>
      <c r="D472" s="77">
        <v>11</v>
      </c>
      <c r="E472" s="78" t="s">
        <v>3646</v>
      </c>
      <c r="F472" s="439"/>
      <c r="G472" s="79"/>
      <c r="H472" s="90" t="s">
        <v>2040</v>
      </c>
      <c r="M472" s="169"/>
    </row>
    <row r="473" spans="1:13" ht="20.149999999999999" customHeight="1">
      <c r="A473" s="416"/>
      <c r="B473" s="339"/>
      <c r="C473" s="339"/>
      <c r="D473" s="77">
        <v>98</v>
      </c>
      <c r="E473" s="78" t="s">
        <v>589</v>
      </c>
      <c r="F473" s="439"/>
      <c r="G473" s="79"/>
      <c r="H473" s="90" t="s">
        <v>2040</v>
      </c>
      <c r="M473" s="169"/>
    </row>
    <row r="474" spans="1:13" ht="20.149999999999999" customHeight="1">
      <c r="A474" s="417"/>
      <c r="B474" s="340"/>
      <c r="C474" s="340"/>
      <c r="D474" s="77">
        <v>99</v>
      </c>
      <c r="E474" s="78" t="s">
        <v>621</v>
      </c>
      <c r="F474" s="440"/>
      <c r="G474" s="79"/>
      <c r="H474" s="90" t="s">
        <v>2040</v>
      </c>
      <c r="M474" s="169"/>
    </row>
    <row r="475" spans="1:13" ht="20.149999999999999" customHeight="1">
      <c r="A475" s="415" t="s">
        <v>3867</v>
      </c>
      <c r="B475" s="338" t="s">
        <v>3704</v>
      </c>
      <c r="C475" s="338" t="s">
        <v>188</v>
      </c>
      <c r="D475" s="77"/>
      <c r="E475" s="78"/>
      <c r="F475" s="438" t="s">
        <v>3715</v>
      </c>
      <c r="G475" s="134">
        <v>3691</v>
      </c>
      <c r="H475" s="90"/>
      <c r="M475" s="169"/>
    </row>
    <row r="476" spans="1:13" ht="20.149999999999999" customHeight="1">
      <c r="A476" s="416"/>
      <c r="B476" s="339"/>
      <c r="C476" s="339"/>
      <c r="D476" s="77">
        <v>9999998</v>
      </c>
      <c r="E476" s="78" t="s">
        <v>589</v>
      </c>
      <c r="F476" s="439"/>
      <c r="G476" s="79"/>
      <c r="H476" s="90" t="s">
        <v>2040</v>
      </c>
      <c r="M476" s="169"/>
    </row>
    <row r="477" spans="1:13" ht="20.149999999999999" customHeight="1">
      <c r="A477" s="417"/>
      <c r="B477" s="340"/>
      <c r="C477" s="340"/>
      <c r="D477" s="77">
        <v>9999999</v>
      </c>
      <c r="E477" s="78" t="s">
        <v>3634</v>
      </c>
      <c r="F477" s="440"/>
      <c r="G477" s="79">
        <v>42</v>
      </c>
      <c r="H477" s="90">
        <v>1.1379030073150906</v>
      </c>
      <c r="M477" s="169"/>
    </row>
    <row r="478" spans="1:13" ht="20.149999999999999" customHeight="1">
      <c r="A478" s="415" t="s">
        <v>3868</v>
      </c>
      <c r="B478" s="338" t="s">
        <v>3706</v>
      </c>
      <c r="C478" s="338" t="s">
        <v>4067</v>
      </c>
      <c r="D478" s="77"/>
      <c r="E478" s="78"/>
      <c r="F478" s="438" t="s">
        <v>285</v>
      </c>
      <c r="G478" s="134">
        <v>42</v>
      </c>
      <c r="H478" s="90"/>
      <c r="M478" s="169"/>
    </row>
    <row r="479" spans="1:13" ht="20.149999999999999" customHeight="1">
      <c r="A479" s="416"/>
      <c r="B479" s="339"/>
      <c r="C479" s="339"/>
      <c r="D479" s="77">
        <v>1</v>
      </c>
      <c r="E479" s="78" t="s">
        <v>3636</v>
      </c>
      <c r="F479" s="439"/>
      <c r="G479" s="79">
        <v>38</v>
      </c>
      <c r="H479" s="90">
        <v>90.476190476190482</v>
      </c>
      <c r="M479" s="169"/>
    </row>
    <row r="480" spans="1:13" ht="20.149999999999999" customHeight="1">
      <c r="A480" s="416"/>
      <c r="B480" s="339"/>
      <c r="C480" s="339"/>
      <c r="D480" s="77">
        <v>2</v>
      </c>
      <c r="E480" s="78" t="s">
        <v>3637</v>
      </c>
      <c r="F480" s="439"/>
      <c r="G480" s="79">
        <v>3</v>
      </c>
      <c r="H480" s="90">
        <v>7.1428571428571423</v>
      </c>
      <c r="M480" s="169"/>
    </row>
    <row r="481" spans="1:13" ht="20.149999999999999" customHeight="1">
      <c r="A481" s="416"/>
      <c r="B481" s="339"/>
      <c r="C481" s="339"/>
      <c r="D481" s="77">
        <v>3</v>
      </c>
      <c r="E481" s="78" t="s">
        <v>3638</v>
      </c>
      <c r="F481" s="439"/>
      <c r="G481" s="79"/>
      <c r="H481" s="90" t="s">
        <v>2040</v>
      </c>
      <c r="M481" s="169"/>
    </row>
    <row r="482" spans="1:13" ht="20.149999999999999" customHeight="1">
      <c r="A482" s="416"/>
      <c r="B482" s="339"/>
      <c r="C482" s="339"/>
      <c r="D482" s="77">
        <v>4</v>
      </c>
      <c r="E482" s="78" t="s">
        <v>3639</v>
      </c>
      <c r="F482" s="439"/>
      <c r="G482" s="79"/>
      <c r="H482" s="90" t="s">
        <v>2040</v>
      </c>
      <c r="M482" s="169"/>
    </row>
    <row r="483" spans="1:13" ht="20.149999999999999" customHeight="1">
      <c r="A483" s="416"/>
      <c r="B483" s="339"/>
      <c r="C483" s="339"/>
      <c r="D483" s="77">
        <v>5</v>
      </c>
      <c r="E483" s="78" t="s">
        <v>3640</v>
      </c>
      <c r="F483" s="439"/>
      <c r="G483" s="79">
        <v>1</v>
      </c>
      <c r="H483" s="90">
        <v>2.3809523809523809</v>
      </c>
      <c r="M483" s="169"/>
    </row>
    <row r="484" spans="1:13" ht="20.149999999999999" customHeight="1">
      <c r="A484" s="416"/>
      <c r="B484" s="339"/>
      <c r="C484" s="339"/>
      <c r="D484" s="77">
        <v>6</v>
      </c>
      <c r="E484" s="78" t="s">
        <v>3641</v>
      </c>
      <c r="F484" s="439"/>
      <c r="G484" s="79"/>
      <c r="H484" s="90" t="s">
        <v>2040</v>
      </c>
      <c r="M484" s="169"/>
    </row>
    <row r="485" spans="1:13" ht="20.149999999999999" customHeight="1">
      <c r="A485" s="416"/>
      <c r="B485" s="339"/>
      <c r="C485" s="339"/>
      <c r="D485" s="77">
        <v>7</v>
      </c>
      <c r="E485" s="78" t="s">
        <v>3642</v>
      </c>
      <c r="F485" s="439"/>
      <c r="G485" s="79"/>
      <c r="H485" s="90" t="s">
        <v>2040</v>
      </c>
      <c r="M485" s="169"/>
    </row>
    <row r="486" spans="1:13" ht="20.149999999999999" customHeight="1">
      <c r="A486" s="416"/>
      <c r="B486" s="339"/>
      <c r="C486" s="339"/>
      <c r="D486" s="77">
        <v>8</v>
      </c>
      <c r="E486" s="78" t="s">
        <v>3643</v>
      </c>
      <c r="F486" s="439"/>
      <c r="G486" s="79"/>
      <c r="H486" s="90" t="s">
        <v>2040</v>
      </c>
      <c r="M486" s="169"/>
    </row>
    <row r="487" spans="1:13" ht="20.149999999999999" customHeight="1">
      <c r="A487" s="416"/>
      <c r="B487" s="339"/>
      <c r="C487" s="339"/>
      <c r="D487" s="77">
        <v>9</v>
      </c>
      <c r="E487" s="78" t="s">
        <v>3644</v>
      </c>
      <c r="F487" s="439"/>
      <c r="G487" s="79"/>
      <c r="H487" s="90" t="s">
        <v>2040</v>
      </c>
      <c r="M487" s="169"/>
    </row>
    <row r="488" spans="1:13" ht="20.149999999999999" customHeight="1">
      <c r="A488" s="416"/>
      <c r="B488" s="339"/>
      <c r="C488" s="339"/>
      <c r="D488" s="77">
        <v>10</v>
      </c>
      <c r="E488" s="78" t="s">
        <v>3645</v>
      </c>
      <c r="F488" s="439"/>
      <c r="G488" s="79"/>
      <c r="H488" s="90" t="s">
        <v>2040</v>
      </c>
      <c r="M488" s="169"/>
    </row>
    <row r="489" spans="1:13" ht="20.149999999999999" customHeight="1">
      <c r="A489" s="416"/>
      <c r="B489" s="339"/>
      <c r="C489" s="339"/>
      <c r="D489" s="77">
        <v>11</v>
      </c>
      <c r="E489" s="78" t="s">
        <v>3646</v>
      </c>
      <c r="F489" s="439"/>
      <c r="G489" s="79"/>
      <c r="H489" s="90" t="s">
        <v>2040</v>
      </c>
      <c r="M489" s="169"/>
    </row>
    <row r="490" spans="1:13" ht="20.149999999999999" customHeight="1">
      <c r="A490" s="416"/>
      <c r="B490" s="339"/>
      <c r="C490" s="339"/>
      <c r="D490" s="77">
        <v>98</v>
      </c>
      <c r="E490" s="78" t="s">
        <v>589</v>
      </c>
      <c r="F490" s="439"/>
      <c r="G490" s="79"/>
      <c r="H490" s="90" t="s">
        <v>2040</v>
      </c>
      <c r="M490" s="169"/>
    </row>
    <row r="491" spans="1:13" ht="20.149999999999999" customHeight="1">
      <c r="A491" s="417"/>
      <c r="B491" s="340"/>
      <c r="C491" s="340"/>
      <c r="D491" s="77">
        <v>99</v>
      </c>
      <c r="E491" s="78" t="s">
        <v>621</v>
      </c>
      <c r="F491" s="440"/>
      <c r="G491" s="79"/>
      <c r="H491" s="90" t="s">
        <v>2040</v>
      </c>
      <c r="M491" s="169"/>
    </row>
    <row r="492" spans="1:13" ht="20.149999999999999" customHeight="1">
      <c r="A492" s="415" t="s">
        <v>3869</v>
      </c>
      <c r="B492" s="338" t="s">
        <v>3708</v>
      </c>
      <c r="C492" s="338" t="s">
        <v>188</v>
      </c>
      <c r="D492" s="77"/>
      <c r="E492" s="78"/>
      <c r="F492" s="438" t="s">
        <v>3715</v>
      </c>
      <c r="G492" s="134">
        <v>3691</v>
      </c>
      <c r="H492" s="90"/>
      <c r="M492" s="169"/>
    </row>
    <row r="493" spans="1:13" ht="20.149999999999999" customHeight="1">
      <c r="A493" s="416"/>
      <c r="B493" s="339"/>
      <c r="C493" s="339"/>
      <c r="D493" s="77">
        <v>9999998</v>
      </c>
      <c r="E493" s="78" t="s">
        <v>589</v>
      </c>
      <c r="F493" s="439"/>
      <c r="G493" s="79"/>
      <c r="H493" s="90" t="s">
        <v>2040</v>
      </c>
      <c r="M493" s="169"/>
    </row>
    <row r="494" spans="1:13" ht="20.149999999999999" customHeight="1">
      <c r="A494" s="417"/>
      <c r="B494" s="340"/>
      <c r="C494" s="340"/>
      <c r="D494" s="77">
        <v>9999999</v>
      </c>
      <c r="E494" s="78" t="s">
        <v>3634</v>
      </c>
      <c r="F494" s="440"/>
      <c r="G494" s="79">
        <v>108</v>
      </c>
      <c r="H494" s="90">
        <v>2.9260363045245192</v>
      </c>
      <c r="M494" s="169"/>
    </row>
    <row r="495" spans="1:13" ht="20.149999999999999" customHeight="1">
      <c r="A495" s="415" t="s">
        <v>3870</v>
      </c>
      <c r="B495" s="338" t="s">
        <v>3710</v>
      </c>
      <c r="C495" s="338" t="s">
        <v>4020</v>
      </c>
      <c r="D495" s="77"/>
      <c r="E495" s="78"/>
      <c r="F495" s="438" t="s">
        <v>285</v>
      </c>
      <c r="G495" s="134">
        <v>108</v>
      </c>
      <c r="H495" s="90"/>
      <c r="M495" s="169"/>
    </row>
    <row r="496" spans="1:13" ht="20.149999999999999" customHeight="1">
      <c r="A496" s="416"/>
      <c r="B496" s="339"/>
      <c r="C496" s="339"/>
      <c r="D496" s="77">
        <v>1</v>
      </c>
      <c r="E496" s="78" t="s">
        <v>3636</v>
      </c>
      <c r="F496" s="439"/>
      <c r="G496" s="79">
        <v>103</v>
      </c>
      <c r="H496" s="90">
        <v>95.370370370370367</v>
      </c>
      <c r="M496" s="169"/>
    </row>
    <row r="497" spans="1:13" ht="20.149999999999999" customHeight="1">
      <c r="A497" s="416"/>
      <c r="B497" s="339"/>
      <c r="C497" s="339"/>
      <c r="D497" s="77">
        <v>2</v>
      </c>
      <c r="E497" s="78" t="s">
        <v>3637</v>
      </c>
      <c r="F497" s="439"/>
      <c r="G497" s="79">
        <v>2</v>
      </c>
      <c r="H497" s="90">
        <v>1.8518518518518516</v>
      </c>
      <c r="M497" s="169"/>
    </row>
    <row r="498" spans="1:13" ht="20.149999999999999" customHeight="1">
      <c r="A498" s="416"/>
      <c r="B498" s="339"/>
      <c r="C498" s="339"/>
      <c r="D498" s="77">
        <v>3</v>
      </c>
      <c r="E498" s="78" t="s">
        <v>3638</v>
      </c>
      <c r="F498" s="439"/>
      <c r="G498" s="79"/>
      <c r="H498" s="90" t="s">
        <v>2040</v>
      </c>
      <c r="M498" s="169"/>
    </row>
    <row r="499" spans="1:13" ht="20.149999999999999" customHeight="1">
      <c r="A499" s="416"/>
      <c r="B499" s="339"/>
      <c r="C499" s="339"/>
      <c r="D499" s="77">
        <v>4</v>
      </c>
      <c r="E499" s="78" t="s">
        <v>3639</v>
      </c>
      <c r="F499" s="439"/>
      <c r="G499" s="79">
        <v>2</v>
      </c>
      <c r="H499" s="90">
        <v>1.8518518518518516</v>
      </c>
      <c r="M499" s="169"/>
    </row>
    <row r="500" spans="1:13" ht="20.149999999999999" customHeight="1">
      <c r="A500" s="416"/>
      <c r="B500" s="339"/>
      <c r="C500" s="339"/>
      <c r="D500" s="77">
        <v>5</v>
      </c>
      <c r="E500" s="78" t="s">
        <v>3640</v>
      </c>
      <c r="F500" s="439"/>
      <c r="G500" s="79"/>
      <c r="H500" s="90" t="s">
        <v>2040</v>
      </c>
      <c r="M500" s="169"/>
    </row>
    <row r="501" spans="1:13" ht="20.149999999999999" customHeight="1">
      <c r="A501" s="416"/>
      <c r="B501" s="339"/>
      <c r="C501" s="339"/>
      <c r="D501" s="77">
        <v>6</v>
      </c>
      <c r="E501" s="78" t="s">
        <v>3641</v>
      </c>
      <c r="F501" s="439"/>
      <c r="G501" s="79"/>
      <c r="H501" s="90" t="s">
        <v>2040</v>
      </c>
      <c r="M501" s="169"/>
    </row>
    <row r="502" spans="1:13" ht="20.149999999999999" customHeight="1">
      <c r="A502" s="416"/>
      <c r="B502" s="339"/>
      <c r="C502" s="339"/>
      <c r="D502" s="77">
        <v>7</v>
      </c>
      <c r="E502" s="78" t="s">
        <v>3642</v>
      </c>
      <c r="F502" s="439"/>
      <c r="G502" s="79"/>
      <c r="H502" s="90" t="s">
        <v>2040</v>
      </c>
      <c r="M502" s="169"/>
    </row>
    <row r="503" spans="1:13" ht="20.149999999999999" customHeight="1">
      <c r="A503" s="416"/>
      <c r="B503" s="339"/>
      <c r="C503" s="339"/>
      <c r="D503" s="77">
        <v>8</v>
      </c>
      <c r="E503" s="78" t="s">
        <v>3643</v>
      </c>
      <c r="F503" s="439"/>
      <c r="G503" s="79"/>
      <c r="H503" s="90" t="s">
        <v>2040</v>
      </c>
      <c r="M503" s="169"/>
    </row>
    <row r="504" spans="1:13" ht="20.149999999999999" customHeight="1">
      <c r="A504" s="416"/>
      <c r="B504" s="339"/>
      <c r="C504" s="339"/>
      <c r="D504" s="77">
        <v>9</v>
      </c>
      <c r="E504" s="78" t="s">
        <v>3644</v>
      </c>
      <c r="F504" s="439"/>
      <c r="G504" s="79">
        <v>1</v>
      </c>
      <c r="H504" s="90">
        <v>0.92592592592592582</v>
      </c>
      <c r="M504" s="169"/>
    </row>
    <row r="505" spans="1:13" ht="20.149999999999999" customHeight="1">
      <c r="A505" s="416"/>
      <c r="B505" s="339"/>
      <c r="C505" s="339"/>
      <c r="D505" s="77">
        <v>10</v>
      </c>
      <c r="E505" s="78" t="s">
        <v>3645</v>
      </c>
      <c r="F505" s="439"/>
      <c r="G505" s="79"/>
      <c r="H505" s="90" t="s">
        <v>2040</v>
      </c>
      <c r="M505" s="169"/>
    </row>
    <row r="506" spans="1:13" ht="20.149999999999999" customHeight="1">
      <c r="A506" s="416"/>
      <c r="B506" s="339"/>
      <c r="C506" s="339"/>
      <c r="D506" s="77">
        <v>11</v>
      </c>
      <c r="E506" s="78" t="s">
        <v>3646</v>
      </c>
      <c r="F506" s="439"/>
      <c r="G506" s="79"/>
      <c r="H506" s="90" t="s">
        <v>2040</v>
      </c>
      <c r="M506" s="169"/>
    </row>
    <row r="507" spans="1:13" ht="20.149999999999999" customHeight="1">
      <c r="A507" s="416"/>
      <c r="B507" s="339"/>
      <c r="C507" s="339"/>
      <c r="D507" s="77">
        <v>98</v>
      </c>
      <c r="E507" s="78" t="s">
        <v>589</v>
      </c>
      <c r="F507" s="439"/>
      <c r="G507" s="79"/>
      <c r="H507" s="90" t="s">
        <v>2040</v>
      </c>
      <c r="M507" s="169"/>
    </row>
    <row r="508" spans="1:13" ht="20.149999999999999" customHeight="1">
      <c r="A508" s="417"/>
      <c r="B508" s="340"/>
      <c r="C508" s="340"/>
      <c r="D508" s="77">
        <v>99</v>
      </c>
      <c r="E508" s="78" t="s">
        <v>621</v>
      </c>
      <c r="F508" s="440"/>
      <c r="G508" s="79"/>
      <c r="H508" s="90" t="s">
        <v>2040</v>
      </c>
      <c r="M508" s="169"/>
    </row>
    <row r="509" spans="1:13" ht="20.149999999999999" customHeight="1">
      <c r="A509" s="421" t="s">
        <v>3871</v>
      </c>
      <c r="B509" s="424" t="s">
        <v>3712</v>
      </c>
      <c r="C509" s="424" t="s">
        <v>188</v>
      </c>
      <c r="D509" s="142"/>
      <c r="E509" s="143"/>
      <c r="F509" s="441" t="s">
        <v>3715</v>
      </c>
      <c r="G509" s="144">
        <v>3691</v>
      </c>
      <c r="H509" s="145"/>
      <c r="M509" s="169"/>
    </row>
    <row r="510" spans="1:13" ht="20.149999999999999" customHeight="1">
      <c r="A510" s="422"/>
      <c r="B510" s="425"/>
      <c r="C510" s="425"/>
      <c r="D510" s="142">
        <v>9999998</v>
      </c>
      <c r="E510" s="143" t="s">
        <v>589</v>
      </c>
      <c r="F510" s="442"/>
      <c r="G510" s="146"/>
      <c r="H510" s="145" t="s">
        <v>2040</v>
      </c>
      <c r="M510" s="169"/>
    </row>
    <row r="511" spans="1:13" ht="20.149999999999999" customHeight="1">
      <c r="A511" s="423"/>
      <c r="B511" s="426"/>
      <c r="C511" s="426"/>
      <c r="D511" s="142">
        <v>9999999</v>
      </c>
      <c r="E511" s="143" t="s">
        <v>3634</v>
      </c>
      <c r="F511" s="443"/>
      <c r="G511" s="146">
        <v>35</v>
      </c>
      <c r="H511" s="145">
        <f>G511/$G$509*100</f>
        <v>0.94825250609590905</v>
      </c>
      <c r="M511" s="169"/>
    </row>
    <row r="512" spans="1:13" ht="20.149999999999999" customHeight="1">
      <c r="A512" s="421" t="s">
        <v>3872</v>
      </c>
      <c r="B512" s="424" t="s">
        <v>3714</v>
      </c>
      <c r="C512" s="424" t="s">
        <v>4017</v>
      </c>
      <c r="D512" s="142"/>
      <c r="E512" s="143"/>
      <c r="F512" s="441" t="s">
        <v>285</v>
      </c>
      <c r="G512" s="144">
        <v>35</v>
      </c>
      <c r="H512" s="145"/>
      <c r="M512" s="169"/>
    </row>
    <row r="513" spans="1:14" ht="20.149999999999999" customHeight="1">
      <c r="A513" s="422"/>
      <c r="B513" s="425"/>
      <c r="C513" s="425"/>
      <c r="D513" s="142">
        <v>1</v>
      </c>
      <c r="E513" s="143" t="s">
        <v>3636</v>
      </c>
      <c r="F513" s="442"/>
      <c r="G513" s="146">
        <v>25</v>
      </c>
      <c r="H513" s="145">
        <f>G513/$G$512*100</f>
        <v>71.428571428571431</v>
      </c>
      <c r="M513" s="169"/>
    </row>
    <row r="514" spans="1:14" ht="20.149999999999999" customHeight="1">
      <c r="A514" s="422"/>
      <c r="B514" s="425"/>
      <c r="C514" s="425"/>
      <c r="D514" s="142">
        <v>2</v>
      </c>
      <c r="E514" s="143" t="s">
        <v>3637</v>
      </c>
      <c r="F514" s="442"/>
      <c r="G514" s="146"/>
      <c r="H514" s="145" t="s">
        <v>2040</v>
      </c>
      <c r="M514" s="169"/>
    </row>
    <row r="515" spans="1:14" ht="20.149999999999999" customHeight="1">
      <c r="A515" s="422"/>
      <c r="B515" s="425"/>
      <c r="C515" s="425"/>
      <c r="D515" s="142">
        <v>3</v>
      </c>
      <c r="E515" s="143" t="s">
        <v>3638</v>
      </c>
      <c r="F515" s="442"/>
      <c r="G515" s="146">
        <v>3</v>
      </c>
      <c r="H515" s="145">
        <f>G515/$G$512*100</f>
        <v>8.5714285714285712</v>
      </c>
      <c r="M515" s="169"/>
    </row>
    <row r="516" spans="1:14" ht="20.149999999999999" customHeight="1">
      <c r="A516" s="422"/>
      <c r="B516" s="425"/>
      <c r="C516" s="425"/>
      <c r="D516" s="142">
        <v>4</v>
      </c>
      <c r="E516" s="143" t="s">
        <v>3639</v>
      </c>
      <c r="F516" s="442"/>
      <c r="G516" s="146"/>
      <c r="H516" s="145" t="s">
        <v>2040</v>
      </c>
      <c r="M516" s="169"/>
    </row>
    <row r="517" spans="1:14" ht="20.149999999999999" customHeight="1">
      <c r="A517" s="422"/>
      <c r="B517" s="425"/>
      <c r="C517" s="425"/>
      <c r="D517" s="142">
        <v>5</v>
      </c>
      <c r="E517" s="143" t="s">
        <v>3640</v>
      </c>
      <c r="F517" s="442"/>
      <c r="G517" s="146">
        <v>1</v>
      </c>
      <c r="H517" s="145">
        <f t="shared" ref="H517:H518" si="5">G517/$G$512*100</f>
        <v>2.8571428571428572</v>
      </c>
      <c r="M517" s="169"/>
    </row>
    <row r="518" spans="1:14" ht="20.149999999999999" customHeight="1">
      <c r="A518" s="422"/>
      <c r="B518" s="425"/>
      <c r="C518" s="425"/>
      <c r="D518" s="142">
        <v>6</v>
      </c>
      <c r="E518" s="143" t="s">
        <v>3641</v>
      </c>
      <c r="F518" s="442"/>
      <c r="G518" s="146">
        <v>1</v>
      </c>
      <c r="H518" s="145">
        <f t="shared" si="5"/>
        <v>2.8571428571428572</v>
      </c>
      <c r="M518" s="169"/>
    </row>
    <row r="519" spans="1:14" ht="20.149999999999999" customHeight="1">
      <c r="A519" s="422"/>
      <c r="B519" s="425"/>
      <c r="C519" s="425"/>
      <c r="D519" s="142">
        <v>7</v>
      </c>
      <c r="E519" s="143" t="s">
        <v>3642</v>
      </c>
      <c r="F519" s="442"/>
      <c r="G519" s="146"/>
      <c r="H519" s="145" t="s">
        <v>2040</v>
      </c>
      <c r="M519" s="169"/>
    </row>
    <row r="520" spans="1:14" ht="20.149999999999999" customHeight="1">
      <c r="A520" s="422"/>
      <c r="B520" s="425"/>
      <c r="C520" s="425"/>
      <c r="D520" s="142">
        <v>8</v>
      </c>
      <c r="E520" s="143" t="s">
        <v>3643</v>
      </c>
      <c r="F520" s="442"/>
      <c r="G520" s="146">
        <v>2</v>
      </c>
      <c r="H520" s="145">
        <f t="shared" ref="H520:H522" si="6">G520/$G$512*100</f>
        <v>5.7142857142857144</v>
      </c>
      <c r="M520" s="169"/>
    </row>
    <row r="521" spans="1:14" ht="20.149999999999999" customHeight="1">
      <c r="A521" s="422"/>
      <c r="B521" s="425"/>
      <c r="C521" s="425"/>
      <c r="D521" s="142">
        <v>9</v>
      </c>
      <c r="E521" s="143" t="s">
        <v>3644</v>
      </c>
      <c r="F521" s="442"/>
      <c r="G521" s="146">
        <v>2</v>
      </c>
      <c r="H521" s="145">
        <f t="shared" si="6"/>
        <v>5.7142857142857144</v>
      </c>
      <c r="M521" s="169"/>
    </row>
    <row r="522" spans="1:14" ht="20.149999999999999" customHeight="1">
      <c r="A522" s="422"/>
      <c r="B522" s="425"/>
      <c r="C522" s="425"/>
      <c r="D522" s="142">
        <v>10</v>
      </c>
      <c r="E522" s="143" t="s">
        <v>3645</v>
      </c>
      <c r="F522" s="442"/>
      <c r="G522" s="146">
        <v>1</v>
      </c>
      <c r="H522" s="145">
        <f t="shared" si="6"/>
        <v>2.8571428571428572</v>
      </c>
      <c r="M522" s="169"/>
    </row>
    <row r="523" spans="1:14" ht="20.149999999999999" customHeight="1">
      <c r="A523" s="422"/>
      <c r="B523" s="425"/>
      <c r="C523" s="425"/>
      <c r="D523" s="142">
        <v>11</v>
      </c>
      <c r="E523" s="143" t="s">
        <v>3646</v>
      </c>
      <c r="F523" s="442"/>
      <c r="G523" s="146"/>
      <c r="H523" s="145" t="s">
        <v>2040</v>
      </c>
      <c r="M523" s="169"/>
    </row>
    <row r="524" spans="1:14" ht="20.149999999999999" customHeight="1">
      <c r="A524" s="422"/>
      <c r="B524" s="425"/>
      <c r="C524" s="425"/>
      <c r="D524" s="142">
        <v>98</v>
      </c>
      <c r="E524" s="143" t="s">
        <v>589</v>
      </c>
      <c r="F524" s="442"/>
      <c r="G524" s="146"/>
      <c r="H524" s="145" t="s">
        <v>2040</v>
      </c>
      <c r="M524" s="169"/>
    </row>
    <row r="525" spans="1:14" ht="20.149999999999999" customHeight="1">
      <c r="A525" s="423"/>
      <c r="B525" s="426"/>
      <c r="C525" s="426"/>
      <c r="D525" s="142">
        <v>99</v>
      </c>
      <c r="E525" s="143" t="s">
        <v>621</v>
      </c>
      <c r="F525" s="443"/>
      <c r="G525" s="146"/>
      <c r="H525" s="145" t="s">
        <v>2040</v>
      </c>
      <c r="M525" s="169"/>
    </row>
    <row r="526" spans="1:14" s="165" customFormat="1" ht="20.149999999999999" customHeight="1">
      <c r="A526" s="421" t="s">
        <v>4442</v>
      </c>
      <c r="B526" s="424" t="s">
        <v>4443</v>
      </c>
      <c r="C526" s="424" t="s">
        <v>188</v>
      </c>
      <c r="D526" s="142"/>
      <c r="E526" s="143"/>
      <c r="F526" s="418" t="s">
        <v>2446</v>
      </c>
      <c r="G526" s="238">
        <v>3691</v>
      </c>
      <c r="H526" s="239"/>
      <c r="M526" s="169"/>
      <c r="N526" s="178"/>
    </row>
    <row r="527" spans="1:14" s="165" customFormat="1" ht="20.149999999999999" customHeight="1">
      <c r="A527" s="429"/>
      <c r="B527" s="427"/>
      <c r="C527" s="427"/>
      <c r="D527" s="142">
        <v>9999998</v>
      </c>
      <c r="E527" s="143" t="s">
        <v>589</v>
      </c>
      <c r="F527" s="462"/>
      <c r="G527" s="240"/>
      <c r="H527" s="239" t="s">
        <v>2040</v>
      </c>
      <c r="M527" s="169"/>
      <c r="N527" s="178"/>
    </row>
    <row r="528" spans="1:14" s="165" customFormat="1" ht="20.149999999999999" customHeight="1">
      <c r="A528" s="430"/>
      <c r="B528" s="428"/>
      <c r="C528" s="428"/>
      <c r="D528" s="142">
        <v>9999999</v>
      </c>
      <c r="E528" s="143" t="s">
        <v>3634</v>
      </c>
      <c r="F528" s="463"/>
      <c r="G528" s="240">
        <v>1</v>
      </c>
      <c r="H528" s="239">
        <f>G528/G526*100</f>
        <v>2.7092928745597399E-2</v>
      </c>
      <c r="M528" s="169"/>
      <c r="N528" s="178"/>
    </row>
    <row r="529" spans="1:14" s="165" customFormat="1" ht="20.149999999999999" customHeight="1">
      <c r="A529" s="421" t="s">
        <v>4444</v>
      </c>
      <c r="B529" s="424" t="s">
        <v>4447</v>
      </c>
      <c r="C529" s="424" t="s">
        <v>188</v>
      </c>
      <c r="D529" s="142"/>
      <c r="E529" s="143"/>
      <c r="F529" s="418" t="s">
        <v>2446</v>
      </c>
      <c r="G529" s="238">
        <v>3691</v>
      </c>
      <c r="H529" s="239"/>
      <c r="M529" s="169"/>
      <c r="N529" s="178"/>
    </row>
    <row r="530" spans="1:14" s="165" customFormat="1" ht="20.149999999999999" customHeight="1">
      <c r="A530" s="429"/>
      <c r="B530" s="427"/>
      <c r="C530" s="427"/>
      <c r="D530" s="142">
        <v>9999998</v>
      </c>
      <c r="E530" s="143" t="s">
        <v>589</v>
      </c>
      <c r="F530" s="462"/>
      <c r="G530" s="240"/>
      <c r="H530" s="239" t="s">
        <v>2040</v>
      </c>
      <c r="M530" s="169"/>
      <c r="N530" s="178"/>
    </row>
    <row r="531" spans="1:14" s="165" customFormat="1" ht="20.149999999999999" customHeight="1">
      <c r="A531" s="430"/>
      <c r="B531" s="428"/>
      <c r="C531" s="428"/>
      <c r="D531" s="142">
        <v>9999999</v>
      </c>
      <c r="E531" s="143" t="s">
        <v>3634</v>
      </c>
      <c r="F531" s="463"/>
      <c r="G531" s="240">
        <v>4</v>
      </c>
      <c r="H531" s="239">
        <f>G531/G529*100</f>
        <v>0.10837171498238959</v>
      </c>
      <c r="M531" s="169"/>
      <c r="N531" s="178"/>
    </row>
    <row r="532" spans="1:14" s="165" customFormat="1" ht="20.149999999999999" customHeight="1">
      <c r="A532" s="421" t="s">
        <v>4445</v>
      </c>
      <c r="B532" s="424" t="s">
        <v>4448</v>
      </c>
      <c r="C532" s="424" t="s">
        <v>188</v>
      </c>
      <c r="D532" s="142"/>
      <c r="E532" s="143"/>
      <c r="F532" s="418" t="s">
        <v>2446</v>
      </c>
      <c r="G532" s="238">
        <v>3691</v>
      </c>
      <c r="H532" s="239"/>
      <c r="M532" s="169"/>
      <c r="N532" s="178"/>
    </row>
    <row r="533" spans="1:14" s="165" customFormat="1" ht="20.149999999999999" customHeight="1">
      <c r="A533" s="429"/>
      <c r="B533" s="427"/>
      <c r="C533" s="427"/>
      <c r="D533" s="142">
        <v>9999998</v>
      </c>
      <c r="E533" s="143" t="s">
        <v>589</v>
      </c>
      <c r="F533" s="462"/>
      <c r="G533" s="240"/>
      <c r="H533" s="239" t="s">
        <v>2040</v>
      </c>
      <c r="M533" s="169"/>
      <c r="N533" s="178"/>
    </row>
    <row r="534" spans="1:14" s="165" customFormat="1" ht="20.149999999999999" customHeight="1">
      <c r="A534" s="430"/>
      <c r="B534" s="428"/>
      <c r="C534" s="428"/>
      <c r="D534" s="142">
        <v>9999999</v>
      </c>
      <c r="E534" s="143" t="s">
        <v>3634</v>
      </c>
      <c r="F534" s="463"/>
      <c r="G534" s="240"/>
      <c r="H534" s="239" t="s">
        <v>2040</v>
      </c>
      <c r="M534" s="169"/>
      <c r="N534" s="178"/>
    </row>
    <row r="535" spans="1:14" s="165" customFormat="1" ht="20.149999999999999" customHeight="1">
      <c r="A535" s="421" t="s">
        <v>4446</v>
      </c>
      <c r="B535" s="424" t="s">
        <v>4449</v>
      </c>
      <c r="C535" s="424" t="s">
        <v>188</v>
      </c>
      <c r="D535" s="142"/>
      <c r="E535" s="143"/>
      <c r="F535" s="418" t="s">
        <v>2446</v>
      </c>
      <c r="G535" s="238">
        <v>3691</v>
      </c>
      <c r="H535" s="239"/>
      <c r="M535" s="169"/>
      <c r="N535" s="178"/>
    </row>
    <row r="536" spans="1:14" s="165" customFormat="1" ht="20.149999999999999" customHeight="1">
      <c r="A536" s="429"/>
      <c r="B536" s="427"/>
      <c r="C536" s="427"/>
      <c r="D536" s="142">
        <v>9999998</v>
      </c>
      <c r="E536" s="143" t="s">
        <v>589</v>
      </c>
      <c r="F536" s="462"/>
      <c r="G536" s="240"/>
      <c r="H536" s="239" t="s">
        <v>2040</v>
      </c>
      <c r="M536" s="169"/>
      <c r="N536" s="178"/>
    </row>
    <row r="537" spans="1:14" s="165" customFormat="1" ht="20.149999999999999" customHeight="1">
      <c r="A537" s="430"/>
      <c r="B537" s="428"/>
      <c r="C537" s="428"/>
      <c r="D537" s="142">
        <v>9999999</v>
      </c>
      <c r="E537" s="143" t="s">
        <v>3634</v>
      </c>
      <c r="F537" s="463"/>
      <c r="G537" s="240"/>
      <c r="H537" s="239" t="s">
        <v>2040</v>
      </c>
      <c r="M537" s="169"/>
      <c r="N537" s="178"/>
    </row>
    <row r="538" spans="1:14" s="165" customFormat="1" ht="20.149999999999999" customHeight="1">
      <c r="A538" s="421" t="s">
        <v>4452</v>
      </c>
      <c r="B538" s="424" t="s">
        <v>4450</v>
      </c>
      <c r="C538" s="424" t="s">
        <v>188</v>
      </c>
      <c r="D538" s="142"/>
      <c r="E538" s="143"/>
      <c r="F538" s="418" t="s">
        <v>2446</v>
      </c>
      <c r="G538" s="238">
        <v>3691</v>
      </c>
      <c r="H538" s="239"/>
      <c r="M538" s="169"/>
      <c r="N538" s="178"/>
    </row>
    <row r="539" spans="1:14" s="165" customFormat="1" ht="20.149999999999999" customHeight="1">
      <c r="A539" s="429"/>
      <c r="B539" s="427"/>
      <c r="C539" s="427"/>
      <c r="D539" s="142">
        <v>9999998</v>
      </c>
      <c r="E539" s="143" t="s">
        <v>589</v>
      </c>
      <c r="F539" s="462"/>
      <c r="G539" s="240"/>
      <c r="H539" s="239" t="s">
        <v>2040</v>
      </c>
      <c r="M539" s="169"/>
      <c r="N539" s="178"/>
    </row>
    <row r="540" spans="1:14" s="165" customFormat="1" ht="20.149999999999999" customHeight="1">
      <c r="A540" s="430"/>
      <c r="B540" s="428"/>
      <c r="C540" s="428"/>
      <c r="D540" s="142">
        <v>9999999</v>
      </c>
      <c r="E540" s="143" t="s">
        <v>3634</v>
      </c>
      <c r="F540" s="463"/>
      <c r="G540" s="240">
        <v>5</v>
      </c>
      <c r="H540" s="239">
        <f>G540/G538*100</f>
        <v>0.135464643727987</v>
      </c>
      <c r="M540" s="169"/>
      <c r="N540" s="178"/>
    </row>
    <row r="541" spans="1:14" s="165" customFormat="1" ht="20.149999999999999" customHeight="1">
      <c r="A541" s="421" t="s">
        <v>4453</v>
      </c>
      <c r="B541" s="424" t="s">
        <v>4451</v>
      </c>
      <c r="C541" s="424" t="s">
        <v>188</v>
      </c>
      <c r="D541" s="142"/>
      <c r="E541" s="143"/>
      <c r="F541" s="418" t="s">
        <v>2446</v>
      </c>
      <c r="G541" s="238">
        <v>3691</v>
      </c>
      <c r="H541" s="239"/>
      <c r="M541" s="169"/>
      <c r="N541" s="178"/>
    </row>
    <row r="542" spans="1:14" s="165" customFormat="1" ht="20.149999999999999" customHeight="1">
      <c r="A542" s="429"/>
      <c r="B542" s="427"/>
      <c r="C542" s="427"/>
      <c r="D542" s="142">
        <v>9999998</v>
      </c>
      <c r="E542" s="143" t="s">
        <v>589</v>
      </c>
      <c r="F542" s="462"/>
      <c r="G542" s="240"/>
      <c r="H542" s="239" t="s">
        <v>2040</v>
      </c>
      <c r="M542" s="169"/>
      <c r="N542" s="178"/>
    </row>
    <row r="543" spans="1:14" s="165" customFormat="1" ht="20.149999999999999" customHeight="1">
      <c r="A543" s="430"/>
      <c r="B543" s="428"/>
      <c r="C543" s="428"/>
      <c r="D543" s="142">
        <v>9999999</v>
      </c>
      <c r="E543" s="143" t="s">
        <v>3634</v>
      </c>
      <c r="F543" s="463"/>
      <c r="G543" s="240">
        <v>5</v>
      </c>
      <c r="H543" s="239">
        <f>G543/G541*100</f>
        <v>0.135464643727987</v>
      </c>
      <c r="M543" s="169"/>
      <c r="N543" s="178"/>
    </row>
    <row r="544" spans="1:14" ht="20.149999999999999" customHeight="1">
      <c r="A544" s="415" t="s">
        <v>3873</v>
      </c>
      <c r="B544" s="338" t="s">
        <v>3874</v>
      </c>
      <c r="C544" s="338" t="s">
        <v>188</v>
      </c>
      <c r="D544" s="77"/>
      <c r="E544" s="78"/>
      <c r="F544" s="438" t="s">
        <v>3715</v>
      </c>
      <c r="G544" s="134">
        <v>3691</v>
      </c>
      <c r="H544" s="90"/>
      <c r="M544" s="169"/>
    </row>
    <row r="545" spans="1:13" ht="20.149999999999999" customHeight="1">
      <c r="A545" s="416"/>
      <c r="B545" s="339"/>
      <c r="C545" s="339"/>
      <c r="D545" s="77">
        <v>9999998</v>
      </c>
      <c r="E545" s="78" t="s">
        <v>589</v>
      </c>
      <c r="F545" s="439"/>
      <c r="G545" s="79"/>
      <c r="H545" s="90" t="s">
        <v>2040</v>
      </c>
      <c r="M545" s="169"/>
    </row>
    <row r="546" spans="1:13" ht="20.149999999999999" customHeight="1">
      <c r="A546" s="417"/>
      <c r="B546" s="340"/>
      <c r="C546" s="340"/>
      <c r="D546" s="77">
        <v>9999999</v>
      </c>
      <c r="E546" s="78" t="s">
        <v>3634</v>
      </c>
      <c r="F546" s="440"/>
      <c r="G546" s="79">
        <v>72</v>
      </c>
      <c r="H546" s="90">
        <v>1.9506908696830128</v>
      </c>
      <c r="M546" s="169"/>
    </row>
    <row r="547" spans="1:13" ht="20.149999999999999" customHeight="1">
      <c r="A547" s="415" t="s">
        <v>3875</v>
      </c>
      <c r="B547" s="338" t="s">
        <v>3876</v>
      </c>
      <c r="C547" s="338" t="s">
        <v>4021</v>
      </c>
      <c r="D547" s="77"/>
      <c r="E547" s="78"/>
      <c r="F547" s="438" t="s">
        <v>16</v>
      </c>
      <c r="G547" s="134">
        <v>72</v>
      </c>
      <c r="H547" s="90"/>
      <c r="M547" s="169"/>
    </row>
    <row r="548" spans="1:13" ht="20.149999999999999" customHeight="1">
      <c r="A548" s="416"/>
      <c r="B548" s="339"/>
      <c r="C548" s="339"/>
      <c r="D548" s="77">
        <v>1</v>
      </c>
      <c r="E548" s="78" t="s">
        <v>3552</v>
      </c>
      <c r="F548" s="439"/>
      <c r="G548" s="79">
        <v>2</v>
      </c>
      <c r="H548" s="90">
        <v>2.7777777777777777</v>
      </c>
      <c r="M548" s="169"/>
    </row>
    <row r="549" spans="1:13" ht="20.149999999999999" customHeight="1">
      <c r="A549" s="416"/>
      <c r="B549" s="339"/>
      <c r="C549" s="339"/>
      <c r="D549" s="77">
        <v>2</v>
      </c>
      <c r="E549" s="78" t="s">
        <v>3553</v>
      </c>
      <c r="F549" s="439"/>
      <c r="G549" s="79">
        <v>2</v>
      </c>
      <c r="H549" s="90">
        <v>2.7777777777777777</v>
      </c>
      <c r="M549" s="169"/>
    </row>
    <row r="550" spans="1:13" ht="20.149999999999999" customHeight="1">
      <c r="A550" s="416"/>
      <c r="B550" s="339"/>
      <c r="C550" s="339"/>
      <c r="D550" s="77">
        <v>3</v>
      </c>
      <c r="E550" s="78" t="s">
        <v>3554</v>
      </c>
      <c r="F550" s="439"/>
      <c r="G550" s="79"/>
      <c r="H550" s="90" t="s">
        <v>2040</v>
      </c>
      <c r="M550" s="169"/>
    </row>
    <row r="551" spans="1:13" ht="20.149999999999999" customHeight="1">
      <c r="A551" s="416"/>
      <c r="B551" s="339"/>
      <c r="C551" s="339"/>
      <c r="D551" s="77">
        <v>4</v>
      </c>
      <c r="E551" s="78" t="s">
        <v>3555</v>
      </c>
      <c r="F551" s="439"/>
      <c r="G551" s="79">
        <v>1</v>
      </c>
      <c r="H551" s="90">
        <v>1.3888888888888888</v>
      </c>
      <c r="M551" s="169"/>
    </row>
    <row r="552" spans="1:13" ht="20.149999999999999" customHeight="1">
      <c r="A552" s="416"/>
      <c r="B552" s="339"/>
      <c r="C552" s="339"/>
      <c r="D552" s="77">
        <v>5</v>
      </c>
      <c r="E552" s="78" t="s">
        <v>3556</v>
      </c>
      <c r="F552" s="439"/>
      <c r="G552" s="79">
        <v>2</v>
      </c>
      <c r="H552" s="90">
        <v>2.7777777777777777</v>
      </c>
      <c r="M552" s="169"/>
    </row>
    <row r="553" spans="1:13" ht="20.149999999999999" customHeight="1">
      <c r="A553" s="416"/>
      <c r="B553" s="339"/>
      <c r="C553" s="339"/>
      <c r="D553" s="77">
        <v>6</v>
      </c>
      <c r="E553" s="78" t="s">
        <v>3557</v>
      </c>
      <c r="F553" s="439"/>
      <c r="G553" s="79">
        <v>27</v>
      </c>
      <c r="H553" s="90">
        <v>37.5</v>
      </c>
      <c r="M553" s="169"/>
    </row>
    <row r="554" spans="1:13" ht="20.149999999999999" customHeight="1">
      <c r="A554" s="416"/>
      <c r="B554" s="339"/>
      <c r="C554" s="339"/>
      <c r="D554" s="77">
        <v>7</v>
      </c>
      <c r="E554" s="78" t="s">
        <v>3558</v>
      </c>
      <c r="F554" s="439"/>
      <c r="G554" s="79">
        <v>27</v>
      </c>
      <c r="H554" s="90">
        <v>37.5</v>
      </c>
      <c r="M554" s="169"/>
    </row>
    <row r="555" spans="1:13" ht="20.149999999999999" customHeight="1">
      <c r="A555" s="416"/>
      <c r="B555" s="339"/>
      <c r="C555" s="339"/>
      <c r="D555" s="77">
        <v>8</v>
      </c>
      <c r="E555" s="78" t="s">
        <v>3559</v>
      </c>
      <c r="F555" s="439"/>
      <c r="G555" s="79">
        <v>8</v>
      </c>
      <c r="H555" s="90">
        <v>11.111111111111111</v>
      </c>
      <c r="M555" s="169"/>
    </row>
    <row r="556" spans="1:13" ht="20.149999999999999" customHeight="1">
      <c r="A556" s="416"/>
      <c r="B556" s="339"/>
      <c r="C556" s="339"/>
      <c r="D556" s="77">
        <v>9</v>
      </c>
      <c r="E556" s="78" t="s">
        <v>3560</v>
      </c>
      <c r="F556" s="439"/>
      <c r="G556" s="79">
        <v>1</v>
      </c>
      <c r="H556" s="90">
        <v>1.3888888888888888</v>
      </c>
      <c r="M556" s="169"/>
    </row>
    <row r="557" spans="1:13" ht="20.149999999999999" customHeight="1">
      <c r="A557" s="416"/>
      <c r="B557" s="339"/>
      <c r="C557" s="339"/>
      <c r="D557" s="77">
        <v>10</v>
      </c>
      <c r="E557" s="78" t="s">
        <v>3561</v>
      </c>
      <c r="F557" s="439"/>
      <c r="G557" s="79"/>
      <c r="H557" s="90" t="s">
        <v>2040</v>
      </c>
      <c r="M557" s="169"/>
    </row>
    <row r="558" spans="1:13" ht="20.149999999999999" customHeight="1">
      <c r="A558" s="416"/>
      <c r="B558" s="339"/>
      <c r="C558" s="339"/>
      <c r="D558" s="77">
        <v>11</v>
      </c>
      <c r="E558" s="78" t="s">
        <v>3562</v>
      </c>
      <c r="F558" s="439"/>
      <c r="G558" s="79"/>
      <c r="H558" s="90" t="s">
        <v>2040</v>
      </c>
      <c r="M558" s="169"/>
    </row>
    <row r="559" spans="1:13" ht="20.149999999999999" customHeight="1">
      <c r="A559" s="416"/>
      <c r="B559" s="339"/>
      <c r="C559" s="339"/>
      <c r="D559" s="77">
        <v>12</v>
      </c>
      <c r="E559" s="78" t="s">
        <v>724</v>
      </c>
      <c r="F559" s="439"/>
      <c r="G559" s="79"/>
      <c r="H559" s="90" t="s">
        <v>2040</v>
      </c>
      <c r="M559" s="169"/>
    </row>
    <row r="560" spans="1:13" ht="20.149999999999999" customHeight="1">
      <c r="A560" s="416"/>
      <c r="B560" s="339"/>
      <c r="C560" s="339"/>
      <c r="D560" s="77">
        <v>98</v>
      </c>
      <c r="E560" s="78" t="s">
        <v>589</v>
      </c>
      <c r="F560" s="439"/>
      <c r="G560" s="79"/>
      <c r="H560" s="90" t="s">
        <v>2040</v>
      </c>
      <c r="M560" s="169"/>
    </row>
    <row r="561" spans="1:13" ht="20.149999999999999" customHeight="1">
      <c r="A561" s="417"/>
      <c r="B561" s="340"/>
      <c r="C561" s="340"/>
      <c r="D561" s="77">
        <v>99</v>
      </c>
      <c r="E561" s="78" t="s">
        <v>621</v>
      </c>
      <c r="F561" s="440"/>
      <c r="G561" s="79">
        <v>2</v>
      </c>
      <c r="H561" s="90">
        <v>2.7777777777777777</v>
      </c>
      <c r="M561" s="169"/>
    </row>
    <row r="562" spans="1:13" ht="20.149999999999999" customHeight="1">
      <c r="A562" s="415" t="s">
        <v>3877</v>
      </c>
      <c r="B562" s="338" t="s">
        <v>3878</v>
      </c>
      <c r="C562" s="338" t="s">
        <v>188</v>
      </c>
      <c r="D562" s="77"/>
      <c r="E562" s="78"/>
      <c r="F562" s="438" t="s">
        <v>3715</v>
      </c>
      <c r="G562" s="134">
        <v>3691</v>
      </c>
      <c r="H562" s="90"/>
      <c r="M562" s="169"/>
    </row>
    <row r="563" spans="1:13" ht="20.149999999999999" customHeight="1">
      <c r="A563" s="416"/>
      <c r="B563" s="339"/>
      <c r="C563" s="339"/>
      <c r="D563" s="77">
        <v>9999998</v>
      </c>
      <c r="E563" s="78" t="s">
        <v>589</v>
      </c>
      <c r="F563" s="439"/>
      <c r="G563" s="79"/>
      <c r="H563" s="90" t="s">
        <v>2040</v>
      </c>
      <c r="M563" s="169"/>
    </row>
    <row r="564" spans="1:13" ht="20.149999999999999" customHeight="1">
      <c r="A564" s="417"/>
      <c r="B564" s="340"/>
      <c r="C564" s="340"/>
      <c r="D564" s="77">
        <v>9999999</v>
      </c>
      <c r="E564" s="78" t="s">
        <v>3634</v>
      </c>
      <c r="F564" s="440"/>
      <c r="G564" s="79">
        <v>32</v>
      </c>
      <c r="H564" s="90">
        <v>0.86697371985911675</v>
      </c>
      <c r="M564" s="169"/>
    </row>
    <row r="565" spans="1:13" ht="20.149999999999999" customHeight="1">
      <c r="A565" s="415" t="s">
        <v>3879</v>
      </c>
      <c r="B565" s="338" t="s">
        <v>3880</v>
      </c>
      <c r="C565" s="338" t="s">
        <v>4022</v>
      </c>
      <c r="D565" s="77"/>
      <c r="E565" s="78"/>
      <c r="F565" s="438" t="s">
        <v>16</v>
      </c>
      <c r="G565" s="134">
        <v>32</v>
      </c>
      <c r="H565" s="90"/>
      <c r="M565" s="169"/>
    </row>
    <row r="566" spans="1:13" ht="20.149999999999999" customHeight="1">
      <c r="A566" s="416"/>
      <c r="B566" s="339"/>
      <c r="C566" s="339"/>
      <c r="D566" s="77">
        <v>1</v>
      </c>
      <c r="E566" s="78" t="s">
        <v>3552</v>
      </c>
      <c r="F566" s="439"/>
      <c r="G566" s="79">
        <v>18</v>
      </c>
      <c r="H566" s="90">
        <v>56.25</v>
      </c>
      <c r="M566" s="169"/>
    </row>
    <row r="567" spans="1:13" ht="20.149999999999999" customHeight="1">
      <c r="A567" s="416"/>
      <c r="B567" s="339"/>
      <c r="C567" s="339"/>
      <c r="D567" s="77">
        <v>2</v>
      </c>
      <c r="E567" s="78" t="s">
        <v>3553</v>
      </c>
      <c r="F567" s="439"/>
      <c r="G567" s="79">
        <v>1</v>
      </c>
      <c r="H567" s="90">
        <v>3.125</v>
      </c>
      <c r="M567" s="169"/>
    </row>
    <row r="568" spans="1:13" ht="20.149999999999999" customHeight="1">
      <c r="A568" s="416"/>
      <c r="B568" s="339"/>
      <c r="C568" s="339"/>
      <c r="D568" s="77">
        <v>3</v>
      </c>
      <c r="E568" s="78" t="s">
        <v>3554</v>
      </c>
      <c r="F568" s="439"/>
      <c r="G568" s="79">
        <v>2</v>
      </c>
      <c r="H568" s="90">
        <v>6.25</v>
      </c>
      <c r="M568" s="169"/>
    </row>
    <row r="569" spans="1:13" ht="20.149999999999999" customHeight="1">
      <c r="A569" s="416"/>
      <c r="B569" s="339"/>
      <c r="C569" s="339"/>
      <c r="D569" s="77">
        <v>4</v>
      </c>
      <c r="E569" s="78" t="s">
        <v>3555</v>
      </c>
      <c r="F569" s="439"/>
      <c r="G569" s="79">
        <v>1</v>
      </c>
      <c r="H569" s="90">
        <v>3.125</v>
      </c>
      <c r="I569" s="165"/>
      <c r="J569" s="165"/>
      <c r="K569" s="165"/>
      <c r="L569" s="165"/>
      <c r="M569" s="169"/>
    </row>
    <row r="570" spans="1:13" ht="20.149999999999999" customHeight="1">
      <c r="A570" s="416"/>
      <c r="B570" s="339"/>
      <c r="C570" s="339"/>
      <c r="D570" s="77">
        <v>5</v>
      </c>
      <c r="E570" s="78" t="s">
        <v>3556</v>
      </c>
      <c r="F570" s="439"/>
      <c r="G570" s="79">
        <v>3</v>
      </c>
      <c r="H570" s="90">
        <v>9.375</v>
      </c>
      <c r="I570" s="165"/>
      <c r="J570" s="165"/>
      <c r="K570" s="165"/>
      <c r="L570" s="165"/>
      <c r="M570" s="169"/>
    </row>
    <row r="571" spans="1:13" ht="20.149999999999999" customHeight="1">
      <c r="A571" s="416"/>
      <c r="B571" s="339"/>
      <c r="C571" s="339"/>
      <c r="D571" s="77">
        <v>6</v>
      </c>
      <c r="E571" s="78" t="s">
        <v>3557</v>
      </c>
      <c r="F571" s="439"/>
      <c r="G571" s="79">
        <v>2</v>
      </c>
      <c r="H571" s="90">
        <v>6.25</v>
      </c>
      <c r="I571" s="165"/>
      <c r="J571" s="165"/>
      <c r="K571" s="165"/>
      <c r="L571" s="165"/>
      <c r="M571" s="169"/>
    </row>
    <row r="572" spans="1:13" ht="20.149999999999999" customHeight="1">
      <c r="A572" s="416"/>
      <c r="B572" s="339"/>
      <c r="C572" s="339"/>
      <c r="D572" s="77">
        <v>7</v>
      </c>
      <c r="E572" s="78" t="s">
        <v>3558</v>
      </c>
      <c r="F572" s="439"/>
      <c r="G572" s="79">
        <v>4</v>
      </c>
      <c r="H572" s="90">
        <v>12.5</v>
      </c>
      <c r="I572" s="165"/>
      <c r="J572" s="165"/>
      <c r="K572" s="165"/>
      <c r="L572" s="165"/>
      <c r="M572" s="169"/>
    </row>
    <row r="573" spans="1:13" ht="20.149999999999999" customHeight="1">
      <c r="A573" s="416"/>
      <c r="B573" s="339"/>
      <c r="C573" s="339"/>
      <c r="D573" s="77">
        <v>8</v>
      </c>
      <c r="E573" s="78" t="s">
        <v>3559</v>
      </c>
      <c r="F573" s="439"/>
      <c r="G573" s="79">
        <v>1</v>
      </c>
      <c r="H573" s="90">
        <v>3.125</v>
      </c>
      <c r="I573" s="165"/>
      <c r="J573" s="165"/>
      <c r="K573" s="165"/>
      <c r="L573" s="165"/>
      <c r="M573" s="169"/>
    </row>
    <row r="574" spans="1:13" ht="20.149999999999999" customHeight="1">
      <c r="A574" s="416"/>
      <c r="B574" s="339"/>
      <c r="C574" s="339"/>
      <c r="D574" s="77">
        <v>9</v>
      </c>
      <c r="E574" s="78" t="s">
        <v>3560</v>
      </c>
      <c r="F574" s="439"/>
      <c r="G574" s="79"/>
      <c r="H574" s="90" t="s">
        <v>2040</v>
      </c>
      <c r="I574" s="165"/>
      <c r="J574" s="165"/>
      <c r="K574" s="165"/>
      <c r="L574" s="165"/>
      <c r="M574" s="169"/>
    </row>
    <row r="575" spans="1:13" ht="20.149999999999999" customHeight="1">
      <c r="A575" s="416"/>
      <c r="B575" s="339"/>
      <c r="C575" s="339"/>
      <c r="D575" s="77">
        <v>10</v>
      </c>
      <c r="E575" s="78" t="s">
        <v>3561</v>
      </c>
      <c r="F575" s="439"/>
      <c r="G575" s="79"/>
      <c r="H575" s="90" t="s">
        <v>2040</v>
      </c>
      <c r="I575" s="165"/>
      <c r="J575" s="165"/>
      <c r="K575" s="165"/>
      <c r="L575" s="165"/>
      <c r="M575" s="169"/>
    </row>
    <row r="576" spans="1:13" ht="20.149999999999999" customHeight="1">
      <c r="A576" s="416"/>
      <c r="B576" s="339"/>
      <c r="C576" s="339"/>
      <c r="D576" s="77">
        <v>11</v>
      </c>
      <c r="E576" s="78" t="s">
        <v>3562</v>
      </c>
      <c r="F576" s="439"/>
      <c r="G576" s="79"/>
      <c r="H576" s="90" t="s">
        <v>2040</v>
      </c>
      <c r="I576" s="165"/>
      <c r="J576" s="165"/>
      <c r="K576" s="165"/>
      <c r="L576" s="165"/>
      <c r="M576" s="169"/>
    </row>
    <row r="577" spans="1:13" ht="20.149999999999999" customHeight="1">
      <c r="A577" s="416"/>
      <c r="B577" s="339"/>
      <c r="C577" s="339"/>
      <c r="D577" s="77">
        <v>12</v>
      </c>
      <c r="E577" s="78" t="s">
        <v>724</v>
      </c>
      <c r="F577" s="439"/>
      <c r="G577" s="79"/>
      <c r="H577" s="90" t="s">
        <v>2040</v>
      </c>
      <c r="I577" s="165"/>
      <c r="J577" s="165"/>
      <c r="K577" s="165"/>
      <c r="L577" s="165"/>
      <c r="M577" s="169"/>
    </row>
    <row r="578" spans="1:13" ht="20.149999999999999" customHeight="1">
      <c r="A578" s="416"/>
      <c r="B578" s="339"/>
      <c r="C578" s="339"/>
      <c r="D578" s="77">
        <v>98</v>
      </c>
      <c r="E578" s="78" t="s">
        <v>589</v>
      </c>
      <c r="F578" s="439"/>
      <c r="G578" s="79"/>
      <c r="H578" s="90" t="s">
        <v>2040</v>
      </c>
      <c r="I578" s="165"/>
      <c r="J578" s="165"/>
      <c r="K578" s="165"/>
      <c r="L578" s="165"/>
      <c r="M578" s="169"/>
    </row>
    <row r="579" spans="1:13" ht="20.149999999999999" customHeight="1">
      <c r="A579" s="417"/>
      <c r="B579" s="340"/>
      <c r="C579" s="340"/>
      <c r="D579" s="77">
        <v>99</v>
      </c>
      <c r="E579" s="78" t="s">
        <v>621</v>
      </c>
      <c r="F579" s="440"/>
      <c r="G579" s="79"/>
      <c r="H579" s="90" t="s">
        <v>2040</v>
      </c>
      <c r="I579" s="165"/>
      <c r="J579" s="165"/>
      <c r="K579" s="165"/>
      <c r="L579" s="165"/>
      <c r="M579" s="169"/>
    </row>
    <row r="580" spans="1:13" ht="20.149999999999999" customHeight="1">
      <c r="A580" s="421" t="s">
        <v>3881</v>
      </c>
      <c r="B580" s="424" t="s">
        <v>3882</v>
      </c>
      <c r="C580" s="424" t="s">
        <v>188</v>
      </c>
      <c r="D580" s="142"/>
      <c r="E580" s="143"/>
      <c r="F580" s="441" t="s">
        <v>3715</v>
      </c>
      <c r="G580" s="144">
        <v>3691</v>
      </c>
      <c r="H580" s="145"/>
      <c r="I580" s="165"/>
      <c r="J580" s="165"/>
      <c r="K580" s="165"/>
      <c r="L580" s="165"/>
      <c r="M580" s="169"/>
    </row>
    <row r="581" spans="1:13" ht="20.149999999999999" customHeight="1">
      <c r="A581" s="422"/>
      <c r="B581" s="425"/>
      <c r="C581" s="425"/>
      <c r="D581" s="142">
        <v>9999998</v>
      </c>
      <c r="E581" s="143" t="s">
        <v>589</v>
      </c>
      <c r="F581" s="442"/>
      <c r="G581" s="146"/>
      <c r="H581" s="145" t="s">
        <v>2040</v>
      </c>
      <c r="I581" s="165"/>
      <c r="J581" s="165"/>
      <c r="K581" s="165"/>
      <c r="L581" s="165"/>
      <c r="M581" s="169"/>
    </row>
    <row r="582" spans="1:13" ht="20.149999999999999" customHeight="1">
      <c r="A582" s="423"/>
      <c r="B582" s="426"/>
      <c r="C582" s="426"/>
      <c r="D582" s="142">
        <v>9999999</v>
      </c>
      <c r="E582" s="143" t="s">
        <v>3634</v>
      </c>
      <c r="F582" s="443"/>
      <c r="G582" s="146">
        <v>31</v>
      </c>
      <c r="H582" s="145">
        <f>G582/$G$580*100</f>
        <v>0.83988079111351943</v>
      </c>
      <c r="I582" s="165"/>
      <c r="J582" s="165"/>
      <c r="K582" s="165"/>
      <c r="L582" s="165"/>
      <c r="M582" s="169"/>
    </row>
    <row r="583" spans="1:13" ht="20.149999999999999" customHeight="1">
      <c r="A583" s="421" t="s">
        <v>3883</v>
      </c>
      <c r="B583" s="424" t="s">
        <v>3884</v>
      </c>
      <c r="C583" s="424" t="s">
        <v>4023</v>
      </c>
      <c r="D583" s="142"/>
      <c r="E583" s="143"/>
      <c r="F583" s="441" t="s">
        <v>16</v>
      </c>
      <c r="G583" s="144">
        <v>31</v>
      </c>
      <c r="H583" s="145"/>
      <c r="I583" s="165"/>
      <c r="J583" s="165"/>
      <c r="K583" s="165"/>
      <c r="L583" s="165"/>
      <c r="M583" s="169"/>
    </row>
    <row r="584" spans="1:13" ht="20.149999999999999" customHeight="1">
      <c r="A584" s="422"/>
      <c r="B584" s="425"/>
      <c r="C584" s="425"/>
      <c r="D584" s="142">
        <v>1</v>
      </c>
      <c r="E584" s="143" t="s">
        <v>3552</v>
      </c>
      <c r="F584" s="442"/>
      <c r="G584" s="146">
        <v>17</v>
      </c>
      <c r="H584" s="145">
        <f>G584/$G$583*100</f>
        <v>54.838709677419352</v>
      </c>
      <c r="I584" s="165"/>
      <c r="J584" s="165"/>
      <c r="K584" s="165"/>
      <c r="L584" s="165"/>
      <c r="M584" s="169"/>
    </row>
    <row r="585" spans="1:13" ht="20.149999999999999" customHeight="1">
      <c r="A585" s="422"/>
      <c r="B585" s="425"/>
      <c r="C585" s="425"/>
      <c r="D585" s="142">
        <v>2</v>
      </c>
      <c r="E585" s="143" t="s">
        <v>3553</v>
      </c>
      <c r="F585" s="442"/>
      <c r="G585" s="146">
        <v>1</v>
      </c>
      <c r="H585" s="145">
        <f t="shared" ref="H585:H591" si="7">G585/$G$583*100</f>
        <v>3.225806451612903</v>
      </c>
      <c r="I585" s="165"/>
      <c r="J585" s="165"/>
      <c r="K585" s="165"/>
      <c r="L585" s="165"/>
      <c r="M585" s="169"/>
    </row>
    <row r="586" spans="1:13" ht="20.149999999999999" customHeight="1">
      <c r="A586" s="422"/>
      <c r="B586" s="425"/>
      <c r="C586" s="425"/>
      <c r="D586" s="142">
        <v>3</v>
      </c>
      <c r="E586" s="143" t="s">
        <v>3554</v>
      </c>
      <c r="F586" s="442"/>
      <c r="G586" s="146">
        <v>1</v>
      </c>
      <c r="H586" s="145">
        <f t="shared" si="7"/>
        <v>3.225806451612903</v>
      </c>
      <c r="I586" s="165"/>
      <c r="J586" s="165"/>
      <c r="K586" s="165"/>
      <c r="L586" s="165"/>
      <c r="M586" s="169"/>
    </row>
    <row r="587" spans="1:13" ht="20.149999999999999" customHeight="1">
      <c r="A587" s="422"/>
      <c r="B587" s="425"/>
      <c r="C587" s="425"/>
      <c r="D587" s="142">
        <v>4</v>
      </c>
      <c r="E587" s="143" t="s">
        <v>3555</v>
      </c>
      <c r="F587" s="442"/>
      <c r="G587" s="146">
        <v>1</v>
      </c>
      <c r="H587" s="145">
        <f t="shared" si="7"/>
        <v>3.225806451612903</v>
      </c>
      <c r="I587" s="165"/>
      <c r="J587" s="165"/>
      <c r="K587" s="165"/>
      <c r="L587" s="165"/>
      <c r="M587" s="169"/>
    </row>
    <row r="588" spans="1:13" ht="20.149999999999999" customHeight="1">
      <c r="A588" s="422"/>
      <c r="B588" s="425"/>
      <c r="C588" s="425"/>
      <c r="D588" s="142">
        <v>5</v>
      </c>
      <c r="E588" s="143" t="s">
        <v>3556</v>
      </c>
      <c r="F588" s="442"/>
      <c r="G588" s="146">
        <v>6</v>
      </c>
      <c r="H588" s="145">
        <f t="shared" si="7"/>
        <v>19.35483870967742</v>
      </c>
      <c r="I588" s="165"/>
      <c r="J588" s="165"/>
      <c r="K588" s="165"/>
      <c r="L588" s="165"/>
      <c r="M588" s="169"/>
    </row>
    <row r="589" spans="1:13" ht="20.149999999999999" customHeight="1">
      <c r="A589" s="422"/>
      <c r="B589" s="425"/>
      <c r="C589" s="425"/>
      <c r="D589" s="142">
        <v>6</v>
      </c>
      <c r="E589" s="143" t="s">
        <v>3557</v>
      </c>
      <c r="F589" s="442"/>
      <c r="G589" s="146">
        <v>3</v>
      </c>
      <c r="H589" s="145">
        <f t="shared" si="7"/>
        <v>9.67741935483871</v>
      </c>
      <c r="I589" s="165"/>
      <c r="J589" s="165"/>
      <c r="K589" s="165"/>
      <c r="L589" s="165"/>
      <c r="M589" s="169"/>
    </row>
    <row r="590" spans="1:13" ht="20.149999999999999" customHeight="1">
      <c r="A590" s="422"/>
      <c r="B590" s="425"/>
      <c r="C590" s="425"/>
      <c r="D590" s="142">
        <v>7</v>
      </c>
      <c r="E590" s="143" t="s">
        <v>3558</v>
      </c>
      <c r="F590" s="442"/>
      <c r="G590" s="146">
        <v>1</v>
      </c>
      <c r="H590" s="145">
        <f t="shared" si="7"/>
        <v>3.225806451612903</v>
      </c>
      <c r="I590" s="165"/>
      <c r="J590" s="165"/>
      <c r="K590" s="165"/>
      <c r="L590" s="165"/>
      <c r="M590" s="169"/>
    </row>
    <row r="591" spans="1:13" ht="20.149999999999999" customHeight="1">
      <c r="A591" s="422"/>
      <c r="B591" s="425"/>
      <c r="C591" s="425"/>
      <c r="D591" s="142">
        <v>8</v>
      </c>
      <c r="E591" s="143" t="s">
        <v>3559</v>
      </c>
      <c r="F591" s="442"/>
      <c r="G591" s="146">
        <v>1</v>
      </c>
      <c r="H591" s="145">
        <f t="shared" si="7"/>
        <v>3.225806451612903</v>
      </c>
      <c r="I591" s="165"/>
      <c r="J591" s="165"/>
      <c r="K591" s="165"/>
      <c r="L591" s="165"/>
      <c r="M591" s="169"/>
    </row>
    <row r="592" spans="1:13" ht="20.149999999999999" customHeight="1">
      <c r="A592" s="422"/>
      <c r="B592" s="425"/>
      <c r="C592" s="425"/>
      <c r="D592" s="142">
        <v>9</v>
      </c>
      <c r="E592" s="143" t="s">
        <v>3560</v>
      </c>
      <c r="F592" s="442"/>
      <c r="G592" s="146"/>
      <c r="H592" s="145" t="s">
        <v>2040</v>
      </c>
      <c r="I592" s="165"/>
      <c r="J592" s="165"/>
      <c r="K592" s="165"/>
      <c r="L592" s="165"/>
      <c r="M592" s="169"/>
    </row>
    <row r="593" spans="1:13" ht="20.149999999999999" customHeight="1">
      <c r="A593" s="422"/>
      <c r="B593" s="425"/>
      <c r="C593" s="425"/>
      <c r="D593" s="142">
        <v>10</v>
      </c>
      <c r="E593" s="143" t="s">
        <v>3561</v>
      </c>
      <c r="F593" s="442"/>
      <c r="G593" s="146"/>
      <c r="H593" s="145" t="s">
        <v>2040</v>
      </c>
      <c r="I593" s="165"/>
      <c r="J593" s="165"/>
      <c r="K593" s="165"/>
      <c r="L593" s="165"/>
      <c r="M593" s="169"/>
    </row>
    <row r="594" spans="1:13" ht="20.149999999999999" customHeight="1">
      <c r="A594" s="422"/>
      <c r="B594" s="425"/>
      <c r="C594" s="425"/>
      <c r="D594" s="142">
        <v>11</v>
      </c>
      <c r="E594" s="143" t="s">
        <v>3562</v>
      </c>
      <c r="F594" s="442"/>
      <c r="G594" s="146"/>
      <c r="H594" s="145" t="s">
        <v>2040</v>
      </c>
      <c r="M594" s="169"/>
    </row>
    <row r="595" spans="1:13" ht="20.149999999999999" customHeight="1">
      <c r="A595" s="422"/>
      <c r="B595" s="425"/>
      <c r="C595" s="425"/>
      <c r="D595" s="142">
        <v>12</v>
      </c>
      <c r="E595" s="143" t="s">
        <v>724</v>
      </c>
      <c r="F595" s="442"/>
      <c r="G595" s="146"/>
      <c r="H595" s="145" t="s">
        <v>2040</v>
      </c>
    </row>
    <row r="596" spans="1:13" ht="20.149999999999999" customHeight="1">
      <c r="A596" s="422"/>
      <c r="B596" s="425"/>
      <c r="C596" s="425"/>
      <c r="D596" s="142">
        <v>98</v>
      </c>
      <c r="E596" s="143" t="s">
        <v>589</v>
      </c>
      <c r="F596" s="442"/>
      <c r="G596" s="146"/>
      <c r="H596" s="145" t="s">
        <v>2040</v>
      </c>
    </row>
    <row r="597" spans="1:13" ht="20.149999999999999" customHeight="1">
      <c r="A597" s="423"/>
      <c r="B597" s="426"/>
      <c r="C597" s="426"/>
      <c r="D597" s="142">
        <v>99</v>
      </c>
      <c r="E597" s="143" t="s">
        <v>621</v>
      </c>
      <c r="F597" s="443"/>
      <c r="G597" s="146"/>
      <c r="H597" s="145" t="s">
        <v>2040</v>
      </c>
    </row>
    <row r="598" spans="1:13" ht="20.149999999999999" customHeight="1">
      <c r="A598" s="415" t="s">
        <v>3885</v>
      </c>
      <c r="B598" s="338" t="s">
        <v>3886</v>
      </c>
      <c r="C598" s="338" t="s">
        <v>188</v>
      </c>
      <c r="D598" s="77"/>
      <c r="E598" s="78"/>
      <c r="F598" s="438" t="s">
        <v>3715</v>
      </c>
      <c r="G598" s="134">
        <v>3691</v>
      </c>
      <c r="H598" s="90"/>
    </row>
    <row r="599" spans="1:13" ht="20.149999999999999" customHeight="1">
      <c r="A599" s="416"/>
      <c r="B599" s="339"/>
      <c r="C599" s="339"/>
      <c r="D599" s="77">
        <v>9999998</v>
      </c>
      <c r="E599" s="78" t="s">
        <v>589</v>
      </c>
      <c r="F599" s="439"/>
      <c r="G599" s="79"/>
      <c r="H599" s="90" t="s">
        <v>2040</v>
      </c>
    </row>
    <row r="600" spans="1:13" ht="20.149999999999999" customHeight="1">
      <c r="A600" s="417"/>
      <c r="B600" s="340"/>
      <c r="C600" s="340"/>
      <c r="D600" s="77">
        <v>9999999</v>
      </c>
      <c r="E600" s="78" t="s">
        <v>3634</v>
      </c>
      <c r="F600" s="440"/>
      <c r="G600" s="79">
        <v>63</v>
      </c>
      <c r="H600" s="90">
        <v>1.7068545109726361</v>
      </c>
    </row>
    <row r="601" spans="1:13" ht="20.149999999999999" customHeight="1">
      <c r="A601" s="415" t="s">
        <v>3887</v>
      </c>
      <c r="B601" s="338" t="s">
        <v>3886</v>
      </c>
      <c r="C601" s="338" t="s">
        <v>4024</v>
      </c>
      <c r="D601" s="77"/>
      <c r="E601" s="78"/>
      <c r="F601" s="438" t="s">
        <v>16</v>
      </c>
      <c r="G601" s="134">
        <v>63</v>
      </c>
      <c r="H601" s="90"/>
    </row>
    <row r="602" spans="1:13" ht="20.149999999999999" customHeight="1">
      <c r="A602" s="416"/>
      <c r="B602" s="339"/>
      <c r="C602" s="339"/>
      <c r="D602" s="77">
        <v>1</v>
      </c>
      <c r="E602" s="78" t="s">
        <v>3552</v>
      </c>
      <c r="F602" s="439"/>
      <c r="G602" s="79">
        <v>4</v>
      </c>
      <c r="H602" s="90">
        <v>6.3492063492063489</v>
      </c>
    </row>
    <row r="603" spans="1:13" ht="20.149999999999999" customHeight="1">
      <c r="A603" s="416"/>
      <c r="B603" s="339"/>
      <c r="C603" s="339"/>
      <c r="D603" s="77">
        <v>2</v>
      </c>
      <c r="E603" s="78" t="s">
        <v>3553</v>
      </c>
      <c r="F603" s="439"/>
      <c r="G603" s="79">
        <v>4</v>
      </c>
      <c r="H603" s="90">
        <v>6.3492063492063489</v>
      </c>
    </row>
    <row r="604" spans="1:13" ht="20.149999999999999" customHeight="1">
      <c r="A604" s="416"/>
      <c r="B604" s="339"/>
      <c r="C604" s="339"/>
      <c r="D604" s="77">
        <v>3</v>
      </c>
      <c r="E604" s="78" t="s">
        <v>3554</v>
      </c>
      <c r="F604" s="439"/>
      <c r="G604" s="79">
        <v>4</v>
      </c>
      <c r="H604" s="90">
        <v>6.3492063492063489</v>
      </c>
    </row>
    <row r="605" spans="1:13" ht="20.149999999999999" customHeight="1">
      <c r="A605" s="416"/>
      <c r="B605" s="339"/>
      <c r="C605" s="339"/>
      <c r="D605" s="77">
        <v>4</v>
      </c>
      <c r="E605" s="78" t="s">
        <v>3555</v>
      </c>
      <c r="F605" s="439"/>
      <c r="G605" s="79">
        <v>7</v>
      </c>
      <c r="H605" s="90">
        <v>11.111111111111111</v>
      </c>
    </row>
    <row r="606" spans="1:13" ht="20.149999999999999" customHeight="1">
      <c r="A606" s="416"/>
      <c r="B606" s="339"/>
      <c r="C606" s="339"/>
      <c r="D606" s="77">
        <v>5</v>
      </c>
      <c r="E606" s="78" t="s">
        <v>3556</v>
      </c>
      <c r="F606" s="439"/>
      <c r="G606" s="79">
        <v>24</v>
      </c>
      <c r="H606" s="90">
        <v>38.095238095238095</v>
      </c>
    </row>
    <row r="607" spans="1:13" ht="20.149999999999999" customHeight="1">
      <c r="A607" s="416"/>
      <c r="B607" s="339"/>
      <c r="C607" s="339"/>
      <c r="D607" s="77">
        <v>6</v>
      </c>
      <c r="E607" s="78" t="s">
        <v>3557</v>
      </c>
      <c r="F607" s="439"/>
      <c r="G607" s="79">
        <v>13</v>
      </c>
      <c r="H607" s="90">
        <v>20.634920634920633</v>
      </c>
    </row>
    <row r="608" spans="1:13" ht="20.149999999999999" customHeight="1">
      <c r="A608" s="416"/>
      <c r="B608" s="339"/>
      <c r="C608" s="339"/>
      <c r="D608" s="77">
        <v>7</v>
      </c>
      <c r="E608" s="78" t="s">
        <v>3558</v>
      </c>
      <c r="F608" s="439"/>
      <c r="G608" s="79">
        <v>2</v>
      </c>
      <c r="H608" s="90">
        <v>3.1746031746031744</v>
      </c>
    </row>
    <row r="609" spans="1:8" ht="20.149999999999999" customHeight="1">
      <c r="A609" s="416"/>
      <c r="B609" s="339"/>
      <c r="C609" s="339"/>
      <c r="D609" s="77">
        <v>8</v>
      </c>
      <c r="E609" s="78" t="s">
        <v>3559</v>
      </c>
      <c r="F609" s="439"/>
      <c r="G609" s="79">
        <v>3</v>
      </c>
      <c r="H609" s="90">
        <v>4.7619047619047619</v>
      </c>
    </row>
    <row r="610" spans="1:8" ht="20.149999999999999" customHeight="1">
      <c r="A610" s="416"/>
      <c r="B610" s="339"/>
      <c r="C610" s="339"/>
      <c r="D610" s="77">
        <v>9</v>
      </c>
      <c r="E610" s="78" t="s">
        <v>3560</v>
      </c>
      <c r="F610" s="439"/>
      <c r="G610" s="79"/>
      <c r="H610" s="90" t="s">
        <v>2040</v>
      </c>
    </row>
    <row r="611" spans="1:8" ht="20.149999999999999" customHeight="1">
      <c r="A611" s="416"/>
      <c r="B611" s="339"/>
      <c r="C611" s="339"/>
      <c r="D611" s="77">
        <v>10</v>
      </c>
      <c r="E611" s="78" t="s">
        <v>3561</v>
      </c>
      <c r="F611" s="439"/>
      <c r="G611" s="79"/>
      <c r="H611" s="90" t="s">
        <v>2040</v>
      </c>
    </row>
    <row r="612" spans="1:8" ht="20.149999999999999" customHeight="1">
      <c r="A612" s="416"/>
      <c r="B612" s="339"/>
      <c r="C612" s="339"/>
      <c r="D612" s="77">
        <v>11</v>
      </c>
      <c r="E612" s="78" t="s">
        <v>3562</v>
      </c>
      <c r="F612" s="439"/>
      <c r="G612" s="79"/>
      <c r="H612" s="90" t="s">
        <v>2040</v>
      </c>
    </row>
    <row r="613" spans="1:8" ht="20.149999999999999" customHeight="1">
      <c r="A613" s="416"/>
      <c r="B613" s="339"/>
      <c r="C613" s="339"/>
      <c r="D613" s="77">
        <v>12</v>
      </c>
      <c r="E613" s="78" t="s">
        <v>724</v>
      </c>
      <c r="F613" s="439"/>
      <c r="G613" s="79"/>
      <c r="H613" s="90" t="s">
        <v>2040</v>
      </c>
    </row>
    <row r="614" spans="1:8" ht="20.149999999999999" customHeight="1">
      <c r="A614" s="416"/>
      <c r="B614" s="339"/>
      <c r="C614" s="339"/>
      <c r="D614" s="77">
        <v>98</v>
      </c>
      <c r="E614" s="78" t="s">
        <v>589</v>
      </c>
      <c r="F614" s="439"/>
      <c r="G614" s="79"/>
      <c r="H614" s="90" t="s">
        <v>2040</v>
      </c>
    </row>
    <row r="615" spans="1:8" ht="20.149999999999999" customHeight="1">
      <c r="A615" s="417"/>
      <c r="B615" s="340"/>
      <c r="C615" s="340"/>
      <c r="D615" s="77">
        <v>99</v>
      </c>
      <c r="E615" s="78" t="s">
        <v>621</v>
      </c>
      <c r="F615" s="440"/>
      <c r="G615" s="79">
        <v>2</v>
      </c>
      <c r="H615" s="90">
        <v>3.1746031746031744</v>
      </c>
    </row>
    <row r="616" spans="1:8" ht="20.149999999999999" customHeight="1">
      <c r="A616" s="415" t="s">
        <v>3888</v>
      </c>
      <c r="B616" s="338" t="s">
        <v>3889</v>
      </c>
      <c r="C616" s="338" t="s">
        <v>188</v>
      </c>
      <c r="D616" s="77"/>
      <c r="E616" s="78"/>
      <c r="F616" s="438" t="s">
        <v>3715</v>
      </c>
      <c r="G616" s="134">
        <v>3691</v>
      </c>
      <c r="H616" s="90"/>
    </row>
    <row r="617" spans="1:8" ht="20.149999999999999" customHeight="1">
      <c r="A617" s="416"/>
      <c r="B617" s="339"/>
      <c r="C617" s="339"/>
      <c r="D617" s="77">
        <v>9999998</v>
      </c>
      <c r="E617" s="78" t="s">
        <v>589</v>
      </c>
      <c r="F617" s="439"/>
      <c r="G617" s="79"/>
      <c r="H617" s="90" t="s">
        <v>2040</v>
      </c>
    </row>
    <row r="618" spans="1:8" ht="20.149999999999999" customHeight="1">
      <c r="A618" s="417"/>
      <c r="B618" s="340"/>
      <c r="C618" s="340"/>
      <c r="D618" s="77">
        <v>9999999</v>
      </c>
      <c r="E618" s="78" t="s">
        <v>3634</v>
      </c>
      <c r="F618" s="440"/>
      <c r="G618" s="79">
        <v>62</v>
      </c>
      <c r="H618" s="90">
        <v>1.6797615822270389</v>
      </c>
    </row>
    <row r="619" spans="1:8" ht="20.149999999999999" customHeight="1">
      <c r="A619" s="415" t="s">
        <v>3890</v>
      </c>
      <c r="B619" s="338" t="s">
        <v>3891</v>
      </c>
      <c r="C619" s="338" t="s">
        <v>4025</v>
      </c>
      <c r="D619" s="77"/>
      <c r="E619" s="78"/>
      <c r="F619" s="438" t="s">
        <v>16</v>
      </c>
      <c r="G619" s="134">
        <v>62</v>
      </c>
      <c r="H619" s="90"/>
    </row>
    <row r="620" spans="1:8" ht="20.149999999999999" customHeight="1">
      <c r="A620" s="416"/>
      <c r="B620" s="339"/>
      <c r="C620" s="339"/>
      <c r="D620" s="77">
        <v>1</v>
      </c>
      <c r="E620" s="78" t="s">
        <v>3552</v>
      </c>
      <c r="F620" s="439"/>
      <c r="G620" s="79"/>
      <c r="H620" s="90" t="s">
        <v>2040</v>
      </c>
    </row>
    <row r="621" spans="1:8" ht="20.149999999999999" customHeight="1">
      <c r="A621" s="416"/>
      <c r="B621" s="339"/>
      <c r="C621" s="339"/>
      <c r="D621" s="77">
        <v>2</v>
      </c>
      <c r="E621" s="78" t="s">
        <v>3553</v>
      </c>
      <c r="F621" s="439"/>
      <c r="G621" s="79">
        <v>2</v>
      </c>
      <c r="H621" s="90">
        <v>3.225806451612903</v>
      </c>
    </row>
    <row r="622" spans="1:8" ht="20.149999999999999" customHeight="1">
      <c r="A622" s="416"/>
      <c r="B622" s="339"/>
      <c r="C622" s="339"/>
      <c r="D622" s="77">
        <v>3</v>
      </c>
      <c r="E622" s="78" t="s">
        <v>3554</v>
      </c>
      <c r="F622" s="439"/>
      <c r="G622" s="79">
        <v>9</v>
      </c>
      <c r="H622" s="90">
        <v>14.516129032258066</v>
      </c>
    </row>
    <row r="623" spans="1:8" ht="20.149999999999999" customHeight="1">
      <c r="A623" s="416"/>
      <c r="B623" s="339"/>
      <c r="C623" s="339"/>
      <c r="D623" s="77">
        <v>4</v>
      </c>
      <c r="E623" s="78" t="s">
        <v>3555</v>
      </c>
      <c r="F623" s="439"/>
      <c r="G623" s="79">
        <v>16</v>
      </c>
      <c r="H623" s="90">
        <v>25.806451612903224</v>
      </c>
    </row>
    <row r="624" spans="1:8" ht="20.149999999999999" customHeight="1">
      <c r="A624" s="416"/>
      <c r="B624" s="339"/>
      <c r="C624" s="339"/>
      <c r="D624" s="77">
        <v>5</v>
      </c>
      <c r="E624" s="78" t="s">
        <v>3556</v>
      </c>
      <c r="F624" s="439"/>
      <c r="G624" s="79">
        <v>19</v>
      </c>
      <c r="H624" s="90">
        <v>30.64516129032258</v>
      </c>
    </row>
    <row r="625" spans="1:8" ht="20.149999999999999" customHeight="1">
      <c r="A625" s="416"/>
      <c r="B625" s="339"/>
      <c r="C625" s="339"/>
      <c r="D625" s="77">
        <v>6</v>
      </c>
      <c r="E625" s="78" t="s">
        <v>3557</v>
      </c>
      <c r="F625" s="439"/>
      <c r="G625" s="79">
        <v>12</v>
      </c>
      <c r="H625" s="90">
        <v>19.35483870967742</v>
      </c>
    </row>
    <row r="626" spans="1:8" ht="20.149999999999999" customHeight="1">
      <c r="A626" s="416"/>
      <c r="B626" s="339"/>
      <c r="C626" s="339"/>
      <c r="D626" s="77">
        <v>7</v>
      </c>
      <c r="E626" s="78" t="s">
        <v>3558</v>
      </c>
      <c r="F626" s="439"/>
      <c r="G626" s="79">
        <v>2</v>
      </c>
      <c r="H626" s="90">
        <v>3.225806451612903</v>
      </c>
    </row>
    <row r="627" spans="1:8" ht="20.149999999999999" customHeight="1">
      <c r="A627" s="416"/>
      <c r="B627" s="339"/>
      <c r="C627" s="339"/>
      <c r="D627" s="77">
        <v>8</v>
      </c>
      <c r="E627" s="78" t="s">
        <v>3559</v>
      </c>
      <c r="F627" s="439"/>
      <c r="G627" s="79"/>
      <c r="H627" s="90" t="s">
        <v>2040</v>
      </c>
    </row>
    <row r="628" spans="1:8" ht="20.149999999999999" customHeight="1">
      <c r="A628" s="416"/>
      <c r="B628" s="339"/>
      <c r="C628" s="339"/>
      <c r="D628" s="77">
        <v>9</v>
      </c>
      <c r="E628" s="78" t="s">
        <v>3560</v>
      </c>
      <c r="F628" s="439"/>
      <c r="G628" s="79"/>
      <c r="H628" s="90" t="s">
        <v>2040</v>
      </c>
    </row>
    <row r="629" spans="1:8" ht="20.149999999999999" customHeight="1">
      <c r="A629" s="416"/>
      <c r="B629" s="339"/>
      <c r="C629" s="339"/>
      <c r="D629" s="77">
        <v>10</v>
      </c>
      <c r="E629" s="78" t="s">
        <v>3561</v>
      </c>
      <c r="F629" s="439"/>
      <c r="G629" s="79"/>
      <c r="H629" s="90" t="s">
        <v>2040</v>
      </c>
    </row>
    <row r="630" spans="1:8" ht="20.149999999999999" customHeight="1">
      <c r="A630" s="416"/>
      <c r="B630" s="339"/>
      <c r="C630" s="339"/>
      <c r="D630" s="77">
        <v>11</v>
      </c>
      <c r="E630" s="78" t="s">
        <v>3562</v>
      </c>
      <c r="F630" s="439"/>
      <c r="G630" s="79"/>
      <c r="H630" s="90" t="s">
        <v>2040</v>
      </c>
    </row>
    <row r="631" spans="1:8" ht="20.149999999999999" customHeight="1">
      <c r="A631" s="416"/>
      <c r="B631" s="339"/>
      <c r="C631" s="339"/>
      <c r="D631" s="77">
        <v>12</v>
      </c>
      <c r="E631" s="78" t="s">
        <v>724</v>
      </c>
      <c r="F631" s="439"/>
      <c r="G631" s="79"/>
      <c r="H631" s="90" t="s">
        <v>2040</v>
      </c>
    </row>
    <row r="632" spans="1:8" ht="20.149999999999999" customHeight="1">
      <c r="A632" s="416"/>
      <c r="B632" s="339"/>
      <c r="C632" s="339"/>
      <c r="D632" s="77">
        <v>98</v>
      </c>
      <c r="E632" s="78" t="s">
        <v>589</v>
      </c>
      <c r="F632" s="439"/>
      <c r="G632" s="79"/>
      <c r="H632" s="90" t="s">
        <v>2040</v>
      </c>
    </row>
    <row r="633" spans="1:8" ht="20.149999999999999" customHeight="1">
      <c r="A633" s="417"/>
      <c r="B633" s="340"/>
      <c r="C633" s="340"/>
      <c r="D633" s="77">
        <v>99</v>
      </c>
      <c r="E633" s="78" t="s">
        <v>621</v>
      </c>
      <c r="F633" s="440"/>
      <c r="G633" s="79">
        <v>2</v>
      </c>
      <c r="H633" s="90">
        <v>3.225806451612903</v>
      </c>
    </row>
    <row r="634" spans="1:8" ht="20.149999999999999" customHeight="1">
      <c r="A634" s="415" t="s">
        <v>3892</v>
      </c>
      <c r="B634" s="338" t="s">
        <v>3893</v>
      </c>
      <c r="C634" s="338" t="s">
        <v>188</v>
      </c>
      <c r="D634" s="77"/>
      <c r="E634" s="78"/>
      <c r="F634" s="438" t="s">
        <v>3715</v>
      </c>
      <c r="G634" s="134">
        <v>3691</v>
      </c>
      <c r="H634" s="90"/>
    </row>
    <row r="635" spans="1:8" ht="20.149999999999999" customHeight="1">
      <c r="A635" s="416"/>
      <c r="B635" s="339"/>
      <c r="C635" s="339"/>
      <c r="D635" s="77">
        <v>9999998</v>
      </c>
      <c r="E635" s="78" t="s">
        <v>589</v>
      </c>
      <c r="F635" s="439"/>
      <c r="G635" s="79">
        <v>1</v>
      </c>
      <c r="H635" s="90">
        <v>2.7092928745597399E-2</v>
      </c>
    </row>
    <row r="636" spans="1:8" ht="20.149999999999999" customHeight="1">
      <c r="A636" s="417"/>
      <c r="B636" s="340"/>
      <c r="C636" s="340"/>
      <c r="D636" s="77">
        <v>9999999</v>
      </c>
      <c r="E636" s="78" t="s">
        <v>3634</v>
      </c>
      <c r="F636" s="440"/>
      <c r="G636" s="79">
        <v>73</v>
      </c>
      <c r="H636" s="90">
        <v>1.97778379842861</v>
      </c>
    </row>
    <row r="637" spans="1:8" ht="20.149999999999999" customHeight="1">
      <c r="A637" s="421" t="s">
        <v>3894</v>
      </c>
      <c r="B637" s="424" t="s">
        <v>3895</v>
      </c>
      <c r="C637" s="424" t="s">
        <v>4026</v>
      </c>
      <c r="D637" s="142"/>
      <c r="E637" s="143"/>
      <c r="F637" s="441" t="s">
        <v>16</v>
      </c>
      <c r="G637" s="144">
        <v>73</v>
      </c>
      <c r="H637" s="145"/>
    </row>
    <row r="638" spans="1:8" ht="20.149999999999999" customHeight="1">
      <c r="A638" s="422"/>
      <c r="B638" s="425"/>
      <c r="C638" s="425"/>
      <c r="D638" s="142">
        <v>1</v>
      </c>
      <c r="E638" s="143" t="s">
        <v>3552</v>
      </c>
      <c r="F638" s="442"/>
      <c r="G638" s="146">
        <v>16</v>
      </c>
      <c r="H638" s="145">
        <f>G638/$G$637*100</f>
        <v>21.917808219178081</v>
      </c>
    </row>
    <row r="639" spans="1:8" ht="20.149999999999999" customHeight="1">
      <c r="A639" s="422"/>
      <c r="B639" s="425"/>
      <c r="C639" s="425"/>
      <c r="D639" s="142">
        <v>2</v>
      </c>
      <c r="E639" s="143" t="s">
        <v>3553</v>
      </c>
      <c r="F639" s="442"/>
      <c r="G639" s="146">
        <v>12</v>
      </c>
      <c r="H639" s="145">
        <f t="shared" ref="H639:H644" si="8">G639/$G$637*100</f>
        <v>16.43835616438356</v>
      </c>
    </row>
    <row r="640" spans="1:8" ht="20.149999999999999" customHeight="1">
      <c r="A640" s="422"/>
      <c r="B640" s="425"/>
      <c r="C640" s="425"/>
      <c r="D640" s="142">
        <v>3</v>
      </c>
      <c r="E640" s="143" t="s">
        <v>3554</v>
      </c>
      <c r="F640" s="442"/>
      <c r="G640" s="146">
        <v>28</v>
      </c>
      <c r="H640" s="145">
        <f t="shared" si="8"/>
        <v>38.356164383561641</v>
      </c>
    </row>
    <row r="641" spans="1:8" ht="20.149999999999999" customHeight="1">
      <c r="A641" s="422"/>
      <c r="B641" s="425"/>
      <c r="C641" s="425"/>
      <c r="D641" s="142">
        <v>4</v>
      </c>
      <c r="E641" s="143" t="s">
        <v>3555</v>
      </c>
      <c r="F641" s="442"/>
      <c r="G641" s="146">
        <v>13</v>
      </c>
      <c r="H641" s="145">
        <f t="shared" si="8"/>
        <v>17.80821917808219</v>
      </c>
    </row>
    <row r="642" spans="1:8" ht="20.149999999999999" customHeight="1">
      <c r="A642" s="422"/>
      <c r="B642" s="425"/>
      <c r="C642" s="425"/>
      <c r="D642" s="142">
        <v>5</v>
      </c>
      <c r="E642" s="143" t="s">
        <v>3556</v>
      </c>
      <c r="F642" s="442"/>
      <c r="G642" s="146">
        <v>2</v>
      </c>
      <c r="H642" s="145">
        <f t="shared" si="8"/>
        <v>2.7397260273972601</v>
      </c>
    </row>
    <row r="643" spans="1:8" ht="20.149999999999999" customHeight="1">
      <c r="A643" s="422"/>
      <c r="B643" s="425"/>
      <c r="C643" s="425"/>
      <c r="D643" s="142">
        <v>6</v>
      </c>
      <c r="E643" s="143" t="s">
        <v>3557</v>
      </c>
      <c r="F643" s="442"/>
      <c r="G643" s="146">
        <v>1</v>
      </c>
      <c r="H643" s="145">
        <f t="shared" si="8"/>
        <v>1.3698630136986301</v>
      </c>
    </row>
    <row r="644" spans="1:8" ht="20.149999999999999" customHeight="1">
      <c r="A644" s="422"/>
      <c r="B644" s="425"/>
      <c r="C644" s="425"/>
      <c r="D644" s="142">
        <v>7</v>
      </c>
      <c r="E644" s="143" t="s">
        <v>3558</v>
      </c>
      <c r="F644" s="442"/>
      <c r="G644" s="146">
        <v>1</v>
      </c>
      <c r="H644" s="145">
        <f t="shared" si="8"/>
        <v>1.3698630136986301</v>
      </c>
    </row>
    <row r="645" spans="1:8" ht="20.149999999999999" customHeight="1">
      <c r="A645" s="422"/>
      <c r="B645" s="425"/>
      <c r="C645" s="425"/>
      <c r="D645" s="142">
        <v>8</v>
      </c>
      <c r="E645" s="143" t="s">
        <v>3559</v>
      </c>
      <c r="F645" s="442"/>
      <c r="G645" s="146"/>
      <c r="H645" s="145" t="s">
        <v>2040</v>
      </c>
    </row>
    <row r="646" spans="1:8" ht="20.149999999999999" customHeight="1">
      <c r="A646" s="422"/>
      <c r="B646" s="425"/>
      <c r="C646" s="425"/>
      <c r="D646" s="142">
        <v>9</v>
      </c>
      <c r="E646" s="143" t="s">
        <v>3560</v>
      </c>
      <c r="F646" s="442"/>
      <c r="G646" s="146"/>
      <c r="H646" s="145" t="s">
        <v>2040</v>
      </c>
    </row>
    <row r="647" spans="1:8" ht="20.149999999999999" customHeight="1">
      <c r="A647" s="422"/>
      <c r="B647" s="425"/>
      <c r="C647" s="425"/>
      <c r="D647" s="142">
        <v>10</v>
      </c>
      <c r="E647" s="143" t="s">
        <v>3561</v>
      </c>
      <c r="F647" s="442"/>
      <c r="G647" s="146"/>
      <c r="H647" s="145" t="s">
        <v>2040</v>
      </c>
    </row>
    <row r="648" spans="1:8" ht="20.149999999999999" customHeight="1">
      <c r="A648" s="422"/>
      <c r="B648" s="425"/>
      <c r="C648" s="425"/>
      <c r="D648" s="142">
        <v>11</v>
      </c>
      <c r="E648" s="143" t="s">
        <v>3562</v>
      </c>
      <c r="F648" s="442"/>
      <c r="G648" s="146"/>
      <c r="H648" s="145" t="s">
        <v>2040</v>
      </c>
    </row>
    <row r="649" spans="1:8" ht="20.149999999999999" customHeight="1">
      <c r="A649" s="422"/>
      <c r="B649" s="425"/>
      <c r="C649" s="425"/>
      <c r="D649" s="142">
        <v>12</v>
      </c>
      <c r="E649" s="143" t="s">
        <v>724</v>
      </c>
      <c r="F649" s="442"/>
      <c r="G649" s="146"/>
      <c r="H649" s="145" t="s">
        <v>2040</v>
      </c>
    </row>
    <row r="650" spans="1:8" ht="20.149999999999999" customHeight="1">
      <c r="A650" s="422"/>
      <c r="B650" s="425"/>
      <c r="C650" s="425"/>
      <c r="D650" s="142">
        <v>98</v>
      </c>
      <c r="E650" s="143" t="s">
        <v>589</v>
      </c>
      <c r="F650" s="442"/>
      <c r="G650" s="146"/>
      <c r="H650" s="145" t="s">
        <v>2040</v>
      </c>
    </row>
    <row r="651" spans="1:8" ht="20.149999999999999" customHeight="1">
      <c r="A651" s="423"/>
      <c r="B651" s="426"/>
      <c r="C651" s="426"/>
      <c r="D651" s="142">
        <v>99</v>
      </c>
      <c r="E651" s="143" t="s">
        <v>621</v>
      </c>
      <c r="F651" s="443"/>
      <c r="G651" s="146"/>
      <c r="H651" s="145" t="s">
        <v>2040</v>
      </c>
    </row>
    <row r="652" spans="1:8" ht="20.149999999999999" customHeight="1">
      <c r="A652" s="415" t="s">
        <v>4480</v>
      </c>
      <c r="B652" s="338" t="s">
        <v>3896</v>
      </c>
      <c r="C652" s="338" t="s">
        <v>188</v>
      </c>
      <c r="D652" s="77"/>
      <c r="E652" s="78"/>
      <c r="F652" s="438" t="s">
        <v>3715</v>
      </c>
      <c r="G652" s="134">
        <v>3691</v>
      </c>
      <c r="H652" s="90"/>
    </row>
    <row r="653" spans="1:8" ht="20.149999999999999" customHeight="1">
      <c r="A653" s="416"/>
      <c r="B653" s="339"/>
      <c r="C653" s="339"/>
      <c r="D653" s="77">
        <v>9999998</v>
      </c>
      <c r="E653" s="78" t="s">
        <v>589</v>
      </c>
      <c r="F653" s="439"/>
      <c r="G653" s="246">
        <v>1</v>
      </c>
      <c r="H653" s="90">
        <v>2.7092928745597399E-2</v>
      </c>
    </row>
    <row r="654" spans="1:8" ht="20.149999999999999" customHeight="1">
      <c r="A654" s="417"/>
      <c r="B654" s="340"/>
      <c r="C654" s="340"/>
      <c r="D654" s="77">
        <v>9999999</v>
      </c>
      <c r="E654" s="78" t="s">
        <v>3634</v>
      </c>
      <c r="F654" s="440"/>
      <c r="G654" s="79">
        <v>70</v>
      </c>
      <c r="H654" s="90">
        <v>1.8965050121918181</v>
      </c>
    </row>
    <row r="655" spans="1:8" ht="20.149999999999999" customHeight="1">
      <c r="A655" s="415" t="s">
        <v>3897</v>
      </c>
      <c r="B655" s="338" t="s">
        <v>3898</v>
      </c>
      <c r="C655" s="338" t="s">
        <v>4027</v>
      </c>
      <c r="D655" s="77"/>
      <c r="E655" s="78"/>
      <c r="F655" s="438" t="s">
        <v>16</v>
      </c>
      <c r="G655" s="134">
        <v>71</v>
      </c>
      <c r="H655" s="90"/>
    </row>
    <row r="656" spans="1:8" ht="20.149999999999999" customHeight="1">
      <c r="A656" s="416"/>
      <c r="B656" s="339"/>
      <c r="C656" s="339"/>
      <c r="D656" s="77">
        <v>1</v>
      </c>
      <c r="E656" s="78" t="s">
        <v>3552</v>
      </c>
      <c r="F656" s="439"/>
      <c r="G656" s="79">
        <v>22</v>
      </c>
      <c r="H656" s="90">
        <v>30.985915492957744</v>
      </c>
    </row>
    <row r="657" spans="1:8" ht="20.149999999999999" customHeight="1">
      <c r="A657" s="416"/>
      <c r="B657" s="339"/>
      <c r="C657" s="339"/>
      <c r="D657" s="77">
        <v>2</v>
      </c>
      <c r="E657" s="78" t="s">
        <v>3553</v>
      </c>
      <c r="F657" s="439"/>
      <c r="G657" s="79">
        <v>4</v>
      </c>
      <c r="H657" s="90">
        <v>5.6338028169014089</v>
      </c>
    </row>
    <row r="658" spans="1:8" ht="20.149999999999999" customHeight="1">
      <c r="A658" s="416"/>
      <c r="B658" s="339"/>
      <c r="C658" s="339"/>
      <c r="D658" s="77">
        <v>3</v>
      </c>
      <c r="E658" s="78" t="s">
        <v>3554</v>
      </c>
      <c r="F658" s="439"/>
      <c r="G658" s="79">
        <v>17</v>
      </c>
      <c r="H658" s="90">
        <v>23.943661971830984</v>
      </c>
    </row>
    <row r="659" spans="1:8" ht="20.149999999999999" customHeight="1">
      <c r="A659" s="416"/>
      <c r="B659" s="339"/>
      <c r="C659" s="339"/>
      <c r="D659" s="77">
        <v>4</v>
      </c>
      <c r="E659" s="78" t="s">
        <v>3555</v>
      </c>
      <c r="F659" s="439"/>
      <c r="G659" s="79">
        <v>16</v>
      </c>
      <c r="H659" s="90">
        <v>22.535211267605636</v>
      </c>
    </row>
    <row r="660" spans="1:8" ht="20.149999999999999" customHeight="1">
      <c r="A660" s="416"/>
      <c r="B660" s="339"/>
      <c r="C660" s="339"/>
      <c r="D660" s="77">
        <v>5</v>
      </c>
      <c r="E660" s="78" t="s">
        <v>3556</v>
      </c>
      <c r="F660" s="439"/>
      <c r="G660" s="79">
        <v>9</v>
      </c>
      <c r="H660" s="90">
        <v>12.676056338028168</v>
      </c>
    </row>
    <row r="661" spans="1:8" ht="20.149999999999999" customHeight="1">
      <c r="A661" s="416"/>
      <c r="B661" s="339"/>
      <c r="C661" s="339"/>
      <c r="D661" s="77">
        <v>6</v>
      </c>
      <c r="E661" s="78" t="s">
        <v>3557</v>
      </c>
      <c r="F661" s="439"/>
      <c r="G661" s="79">
        <v>2</v>
      </c>
      <c r="H661" s="90">
        <v>2.8169014084507045</v>
      </c>
    </row>
    <row r="662" spans="1:8" ht="20.149999999999999" customHeight="1">
      <c r="A662" s="416"/>
      <c r="B662" s="339"/>
      <c r="C662" s="339"/>
      <c r="D662" s="77">
        <v>7</v>
      </c>
      <c r="E662" s="78" t="s">
        <v>3558</v>
      </c>
      <c r="F662" s="439"/>
      <c r="G662" s="79"/>
      <c r="H662" s="90" t="s">
        <v>2040</v>
      </c>
    </row>
    <row r="663" spans="1:8" ht="20.149999999999999" customHeight="1">
      <c r="A663" s="416"/>
      <c r="B663" s="339"/>
      <c r="C663" s="339"/>
      <c r="D663" s="77">
        <v>8</v>
      </c>
      <c r="E663" s="78" t="s">
        <v>3559</v>
      </c>
      <c r="F663" s="439"/>
      <c r="G663" s="79"/>
      <c r="H663" s="90" t="s">
        <v>2040</v>
      </c>
    </row>
    <row r="664" spans="1:8" ht="20.149999999999999" customHeight="1">
      <c r="A664" s="416"/>
      <c r="B664" s="339"/>
      <c r="C664" s="339"/>
      <c r="D664" s="77">
        <v>9</v>
      </c>
      <c r="E664" s="78" t="s">
        <v>3560</v>
      </c>
      <c r="F664" s="439"/>
      <c r="G664" s="79"/>
      <c r="H664" s="90" t="s">
        <v>2040</v>
      </c>
    </row>
    <row r="665" spans="1:8" ht="20.149999999999999" customHeight="1">
      <c r="A665" s="416"/>
      <c r="B665" s="339"/>
      <c r="C665" s="339"/>
      <c r="D665" s="77">
        <v>10</v>
      </c>
      <c r="E665" s="78" t="s">
        <v>3561</v>
      </c>
      <c r="F665" s="439"/>
      <c r="G665" s="79"/>
      <c r="H665" s="90" t="s">
        <v>2040</v>
      </c>
    </row>
    <row r="666" spans="1:8" ht="20.149999999999999" customHeight="1">
      <c r="A666" s="416"/>
      <c r="B666" s="339"/>
      <c r="C666" s="339"/>
      <c r="D666" s="77">
        <v>11</v>
      </c>
      <c r="E666" s="78" t="s">
        <v>3562</v>
      </c>
      <c r="F666" s="439"/>
      <c r="G666" s="79"/>
      <c r="H666" s="90" t="s">
        <v>2040</v>
      </c>
    </row>
    <row r="667" spans="1:8" ht="20.149999999999999" customHeight="1">
      <c r="A667" s="416"/>
      <c r="B667" s="339"/>
      <c r="C667" s="339"/>
      <c r="D667" s="77">
        <v>12</v>
      </c>
      <c r="E667" s="78" t="s">
        <v>724</v>
      </c>
      <c r="F667" s="439"/>
      <c r="G667" s="79"/>
      <c r="H667" s="90" t="s">
        <v>2040</v>
      </c>
    </row>
    <row r="668" spans="1:8" ht="20.149999999999999" customHeight="1">
      <c r="A668" s="416"/>
      <c r="B668" s="339"/>
      <c r="C668" s="339"/>
      <c r="D668" s="77">
        <v>98</v>
      </c>
      <c r="E668" s="78" t="s">
        <v>589</v>
      </c>
      <c r="F668" s="439"/>
      <c r="G668" s="79">
        <v>1</v>
      </c>
      <c r="H668" s="90">
        <v>1.4084507042253522</v>
      </c>
    </row>
    <row r="669" spans="1:8" ht="20.149999999999999" customHeight="1">
      <c r="A669" s="417"/>
      <c r="B669" s="340"/>
      <c r="C669" s="340"/>
      <c r="D669" s="77">
        <v>99</v>
      </c>
      <c r="E669" s="78" t="s">
        <v>621</v>
      </c>
      <c r="F669" s="440"/>
      <c r="G669" s="79"/>
      <c r="H669" s="90" t="s">
        <v>2040</v>
      </c>
    </row>
    <row r="670" spans="1:8" ht="20.149999999999999" customHeight="1">
      <c r="A670" s="421" t="s">
        <v>3899</v>
      </c>
      <c r="B670" s="424" t="s">
        <v>3900</v>
      </c>
      <c r="C670" s="424" t="s">
        <v>188</v>
      </c>
      <c r="D670" s="142"/>
      <c r="E670" s="143"/>
      <c r="F670" s="441" t="s">
        <v>3715</v>
      </c>
      <c r="G670" s="144">
        <v>3691</v>
      </c>
      <c r="H670" s="145"/>
    </row>
    <row r="671" spans="1:8" ht="20.149999999999999" customHeight="1">
      <c r="A671" s="422"/>
      <c r="B671" s="425"/>
      <c r="C671" s="425"/>
      <c r="D671" s="142">
        <v>9999998</v>
      </c>
      <c r="E671" s="143" t="s">
        <v>589</v>
      </c>
      <c r="F671" s="442"/>
      <c r="G671" s="146"/>
      <c r="H671" s="145" t="s">
        <v>2040</v>
      </c>
    </row>
    <row r="672" spans="1:8" ht="20.149999999999999" customHeight="1">
      <c r="A672" s="423"/>
      <c r="B672" s="426"/>
      <c r="C672" s="426"/>
      <c r="D672" s="142">
        <v>9999999</v>
      </c>
      <c r="E672" s="143" t="s">
        <v>3634</v>
      </c>
      <c r="F672" s="443"/>
      <c r="G672" s="146">
        <v>69</v>
      </c>
      <c r="H672" s="145">
        <f>G672/$G$670*100</f>
        <v>1.8694120834462207</v>
      </c>
    </row>
    <row r="673" spans="1:8" ht="20.149999999999999" customHeight="1">
      <c r="A673" s="421" t="s">
        <v>3901</v>
      </c>
      <c r="B673" s="424" t="s">
        <v>3902</v>
      </c>
      <c r="C673" s="424" t="s">
        <v>4028</v>
      </c>
      <c r="D673" s="142"/>
      <c r="E673" s="143"/>
      <c r="F673" s="441" t="s">
        <v>16</v>
      </c>
      <c r="G673" s="144">
        <v>69</v>
      </c>
      <c r="H673" s="145"/>
    </row>
    <row r="674" spans="1:8" ht="20.149999999999999" customHeight="1">
      <c r="A674" s="422"/>
      <c r="B674" s="425"/>
      <c r="C674" s="425"/>
      <c r="D674" s="142">
        <v>1</v>
      </c>
      <c r="E674" s="143" t="s">
        <v>3552</v>
      </c>
      <c r="F674" s="442"/>
      <c r="G674" s="146">
        <v>25</v>
      </c>
      <c r="H674" s="145">
        <v>35.714285714285715</v>
      </c>
    </row>
    <row r="675" spans="1:8" ht="20.149999999999999" customHeight="1">
      <c r="A675" s="422"/>
      <c r="B675" s="425"/>
      <c r="C675" s="425"/>
      <c r="D675" s="142">
        <v>2</v>
      </c>
      <c r="E675" s="143" t="s">
        <v>3553</v>
      </c>
      <c r="F675" s="442"/>
      <c r="G675" s="146">
        <v>4</v>
      </c>
      <c r="H675" s="145">
        <v>5.7142857142857144</v>
      </c>
    </row>
    <row r="676" spans="1:8" ht="20.149999999999999" customHeight="1">
      <c r="A676" s="422"/>
      <c r="B676" s="425"/>
      <c r="C676" s="425"/>
      <c r="D676" s="142">
        <v>3</v>
      </c>
      <c r="E676" s="143" t="s">
        <v>3554</v>
      </c>
      <c r="F676" s="442"/>
      <c r="G676" s="146">
        <v>18</v>
      </c>
      <c r="H676" s="145">
        <v>25.714285714285712</v>
      </c>
    </row>
    <row r="677" spans="1:8" ht="20.149999999999999" customHeight="1">
      <c r="A677" s="422"/>
      <c r="B677" s="425"/>
      <c r="C677" s="425"/>
      <c r="D677" s="142">
        <v>4</v>
      </c>
      <c r="E677" s="143" t="s">
        <v>3555</v>
      </c>
      <c r="F677" s="442"/>
      <c r="G677" s="146">
        <v>19</v>
      </c>
      <c r="H677" s="145">
        <v>27.142857142857142</v>
      </c>
    </row>
    <row r="678" spans="1:8" ht="20.149999999999999" customHeight="1">
      <c r="A678" s="422"/>
      <c r="B678" s="425"/>
      <c r="C678" s="425"/>
      <c r="D678" s="142">
        <v>5</v>
      </c>
      <c r="E678" s="143" t="s">
        <v>3556</v>
      </c>
      <c r="F678" s="442"/>
      <c r="G678" s="146">
        <v>1</v>
      </c>
      <c r="H678" s="145">
        <v>1.4285714285714286</v>
      </c>
    </row>
    <row r="679" spans="1:8" ht="20.149999999999999" customHeight="1">
      <c r="A679" s="422"/>
      <c r="B679" s="425"/>
      <c r="C679" s="425"/>
      <c r="D679" s="142">
        <v>6</v>
      </c>
      <c r="E679" s="143" t="s">
        <v>3557</v>
      </c>
      <c r="F679" s="442"/>
      <c r="G679" s="146">
        <v>1</v>
      </c>
      <c r="H679" s="145">
        <v>1.4285714285714286</v>
      </c>
    </row>
    <row r="680" spans="1:8" ht="20.149999999999999" customHeight="1">
      <c r="A680" s="422"/>
      <c r="B680" s="425"/>
      <c r="C680" s="425"/>
      <c r="D680" s="142">
        <v>7</v>
      </c>
      <c r="E680" s="143" t="s">
        <v>3558</v>
      </c>
      <c r="F680" s="442"/>
      <c r="G680" s="146">
        <v>1</v>
      </c>
      <c r="H680" s="145">
        <v>1.4285714285714286</v>
      </c>
    </row>
    <row r="681" spans="1:8" ht="20.149999999999999" customHeight="1">
      <c r="A681" s="422"/>
      <c r="B681" s="425"/>
      <c r="C681" s="425"/>
      <c r="D681" s="142">
        <v>8</v>
      </c>
      <c r="E681" s="143" t="s">
        <v>3559</v>
      </c>
      <c r="F681" s="442"/>
      <c r="G681" s="146"/>
      <c r="H681" s="145" t="s">
        <v>2040</v>
      </c>
    </row>
    <row r="682" spans="1:8" ht="20.149999999999999" customHeight="1">
      <c r="A682" s="422"/>
      <c r="B682" s="425"/>
      <c r="C682" s="425"/>
      <c r="D682" s="142">
        <v>9</v>
      </c>
      <c r="E682" s="143" t="s">
        <v>3560</v>
      </c>
      <c r="F682" s="442"/>
      <c r="G682" s="146"/>
      <c r="H682" s="145" t="s">
        <v>2040</v>
      </c>
    </row>
    <row r="683" spans="1:8" ht="20.149999999999999" customHeight="1">
      <c r="A683" s="422"/>
      <c r="B683" s="425"/>
      <c r="C683" s="425"/>
      <c r="D683" s="142">
        <v>10</v>
      </c>
      <c r="E683" s="143" t="s">
        <v>3561</v>
      </c>
      <c r="F683" s="442"/>
      <c r="G683" s="146"/>
      <c r="H683" s="145" t="s">
        <v>2040</v>
      </c>
    </row>
    <row r="684" spans="1:8" ht="20.149999999999999" customHeight="1">
      <c r="A684" s="422"/>
      <c r="B684" s="425"/>
      <c r="C684" s="425"/>
      <c r="D684" s="142">
        <v>11</v>
      </c>
      <c r="E684" s="143" t="s">
        <v>3562</v>
      </c>
      <c r="F684" s="442"/>
      <c r="G684" s="146"/>
      <c r="H684" s="145" t="s">
        <v>2040</v>
      </c>
    </row>
    <row r="685" spans="1:8" ht="20.149999999999999" customHeight="1">
      <c r="A685" s="422"/>
      <c r="B685" s="425"/>
      <c r="C685" s="425"/>
      <c r="D685" s="142">
        <v>12</v>
      </c>
      <c r="E685" s="143" t="s">
        <v>724</v>
      </c>
      <c r="F685" s="442"/>
      <c r="G685" s="146"/>
      <c r="H685" s="145" t="s">
        <v>2040</v>
      </c>
    </row>
    <row r="686" spans="1:8" ht="20.149999999999999" customHeight="1">
      <c r="A686" s="422"/>
      <c r="B686" s="425"/>
      <c r="C686" s="425"/>
      <c r="D686" s="142">
        <v>98</v>
      </c>
      <c r="E686" s="143" t="s">
        <v>589</v>
      </c>
      <c r="F686" s="442"/>
      <c r="G686" s="146"/>
      <c r="H686" s="145" t="s">
        <v>2040</v>
      </c>
    </row>
    <row r="687" spans="1:8" ht="20.149999999999999" customHeight="1">
      <c r="A687" s="423"/>
      <c r="B687" s="426"/>
      <c r="C687" s="426"/>
      <c r="D687" s="142">
        <v>99</v>
      </c>
      <c r="E687" s="143" t="s">
        <v>621</v>
      </c>
      <c r="F687" s="443"/>
      <c r="G687" s="146"/>
      <c r="H687" s="145" t="s">
        <v>2040</v>
      </c>
    </row>
    <row r="688" spans="1:8" ht="20.149999999999999" customHeight="1">
      <c r="A688" s="415" t="s">
        <v>3903</v>
      </c>
      <c r="B688" s="338" t="s">
        <v>3904</v>
      </c>
      <c r="C688" s="338" t="s">
        <v>188</v>
      </c>
      <c r="D688" s="77"/>
      <c r="E688" s="78"/>
      <c r="F688" s="438" t="s">
        <v>3715</v>
      </c>
      <c r="G688" s="134">
        <v>3691</v>
      </c>
      <c r="H688" s="90"/>
    </row>
    <row r="689" spans="1:8" ht="20.149999999999999" customHeight="1">
      <c r="A689" s="416"/>
      <c r="B689" s="339"/>
      <c r="C689" s="339"/>
      <c r="D689" s="77">
        <v>9999998</v>
      </c>
      <c r="E689" s="78" t="s">
        <v>589</v>
      </c>
      <c r="F689" s="439"/>
      <c r="G689" s="79"/>
      <c r="H689" s="90" t="s">
        <v>2040</v>
      </c>
    </row>
    <row r="690" spans="1:8" ht="20.149999999999999" customHeight="1">
      <c r="A690" s="417"/>
      <c r="B690" s="340"/>
      <c r="C690" s="340"/>
      <c r="D690" s="77">
        <v>9999999</v>
      </c>
      <c r="E690" s="78" t="s">
        <v>3634</v>
      </c>
      <c r="F690" s="440"/>
      <c r="G690" s="79">
        <v>62</v>
      </c>
      <c r="H690" s="90">
        <v>1.6797615822270389</v>
      </c>
    </row>
    <row r="691" spans="1:8" ht="20.149999999999999" customHeight="1">
      <c r="A691" s="415" t="s">
        <v>3905</v>
      </c>
      <c r="B691" s="338" t="s">
        <v>3906</v>
      </c>
      <c r="C691" s="338" t="s">
        <v>4029</v>
      </c>
      <c r="D691" s="77"/>
      <c r="E691" s="78"/>
      <c r="F691" s="438" t="s">
        <v>16</v>
      </c>
      <c r="G691" s="134">
        <v>62</v>
      </c>
      <c r="H691" s="90"/>
    </row>
    <row r="692" spans="1:8" ht="20.149999999999999" customHeight="1">
      <c r="A692" s="416"/>
      <c r="B692" s="339"/>
      <c r="C692" s="339"/>
      <c r="D692" s="77">
        <v>1</v>
      </c>
      <c r="E692" s="78" t="s">
        <v>3552</v>
      </c>
      <c r="F692" s="439"/>
      <c r="G692" s="79">
        <v>2</v>
      </c>
      <c r="H692" s="90">
        <v>3.225806451612903</v>
      </c>
    </row>
    <row r="693" spans="1:8" ht="20.149999999999999" customHeight="1">
      <c r="A693" s="416"/>
      <c r="B693" s="339"/>
      <c r="C693" s="339"/>
      <c r="D693" s="77">
        <v>2</v>
      </c>
      <c r="E693" s="78" t="s">
        <v>3553</v>
      </c>
      <c r="F693" s="439"/>
      <c r="G693" s="79">
        <v>2</v>
      </c>
      <c r="H693" s="90">
        <v>3.225806451612903</v>
      </c>
    </row>
    <row r="694" spans="1:8" ht="20.149999999999999" customHeight="1">
      <c r="A694" s="416"/>
      <c r="B694" s="339"/>
      <c r="C694" s="339"/>
      <c r="D694" s="77">
        <v>3</v>
      </c>
      <c r="E694" s="78" t="s">
        <v>3554</v>
      </c>
      <c r="F694" s="439"/>
      <c r="G694" s="79">
        <v>14</v>
      </c>
      <c r="H694" s="90">
        <v>22.58064516129032</v>
      </c>
    </row>
    <row r="695" spans="1:8" ht="20.149999999999999" customHeight="1">
      <c r="A695" s="416"/>
      <c r="B695" s="339"/>
      <c r="C695" s="339"/>
      <c r="D695" s="77">
        <v>4</v>
      </c>
      <c r="E695" s="78" t="s">
        <v>3555</v>
      </c>
      <c r="F695" s="439"/>
      <c r="G695" s="79">
        <v>19</v>
      </c>
      <c r="H695" s="90">
        <v>30.64516129032258</v>
      </c>
    </row>
    <row r="696" spans="1:8" ht="20.149999999999999" customHeight="1">
      <c r="A696" s="416"/>
      <c r="B696" s="339"/>
      <c r="C696" s="339"/>
      <c r="D696" s="77">
        <v>5</v>
      </c>
      <c r="E696" s="78" t="s">
        <v>3556</v>
      </c>
      <c r="F696" s="439"/>
      <c r="G696" s="79">
        <v>14</v>
      </c>
      <c r="H696" s="90">
        <v>22.58064516129032</v>
      </c>
    </row>
    <row r="697" spans="1:8" ht="20.149999999999999" customHeight="1">
      <c r="A697" s="416"/>
      <c r="B697" s="339"/>
      <c r="C697" s="339"/>
      <c r="D697" s="77">
        <v>6</v>
      </c>
      <c r="E697" s="78" t="s">
        <v>3557</v>
      </c>
      <c r="F697" s="439"/>
      <c r="G697" s="79">
        <v>8</v>
      </c>
      <c r="H697" s="90">
        <v>12.903225806451612</v>
      </c>
    </row>
    <row r="698" spans="1:8" ht="20.149999999999999" customHeight="1">
      <c r="A698" s="416"/>
      <c r="B698" s="339"/>
      <c r="C698" s="339"/>
      <c r="D698" s="77">
        <v>7</v>
      </c>
      <c r="E698" s="78" t="s">
        <v>3558</v>
      </c>
      <c r="F698" s="439"/>
      <c r="G698" s="79">
        <v>1</v>
      </c>
      <c r="H698" s="90">
        <v>1.6129032258064515</v>
      </c>
    </row>
    <row r="699" spans="1:8" ht="20.149999999999999" customHeight="1">
      <c r="A699" s="416"/>
      <c r="B699" s="339"/>
      <c r="C699" s="339"/>
      <c r="D699" s="77">
        <v>8</v>
      </c>
      <c r="E699" s="78" t="s">
        <v>3559</v>
      </c>
      <c r="F699" s="439"/>
      <c r="G699" s="79"/>
      <c r="H699" s="90" t="s">
        <v>2040</v>
      </c>
    </row>
    <row r="700" spans="1:8" ht="20.149999999999999" customHeight="1">
      <c r="A700" s="416"/>
      <c r="B700" s="339"/>
      <c r="C700" s="339"/>
      <c r="D700" s="77">
        <v>9</v>
      </c>
      <c r="E700" s="78" t="s">
        <v>3560</v>
      </c>
      <c r="F700" s="439"/>
      <c r="G700" s="79"/>
      <c r="H700" s="90" t="s">
        <v>2040</v>
      </c>
    </row>
    <row r="701" spans="1:8" ht="20.149999999999999" customHeight="1">
      <c r="A701" s="416"/>
      <c r="B701" s="339"/>
      <c r="C701" s="339"/>
      <c r="D701" s="77">
        <v>10</v>
      </c>
      <c r="E701" s="78" t="s">
        <v>3561</v>
      </c>
      <c r="F701" s="439"/>
      <c r="G701" s="79"/>
      <c r="H701" s="90" t="s">
        <v>2040</v>
      </c>
    </row>
    <row r="702" spans="1:8" ht="20.149999999999999" customHeight="1">
      <c r="A702" s="416"/>
      <c r="B702" s="339"/>
      <c r="C702" s="339"/>
      <c r="D702" s="77">
        <v>11</v>
      </c>
      <c r="E702" s="78" t="s">
        <v>3562</v>
      </c>
      <c r="F702" s="439"/>
      <c r="G702" s="79"/>
      <c r="H702" s="90" t="s">
        <v>2040</v>
      </c>
    </row>
    <row r="703" spans="1:8" ht="20.149999999999999" customHeight="1">
      <c r="A703" s="416"/>
      <c r="B703" s="339"/>
      <c r="C703" s="339"/>
      <c r="D703" s="77">
        <v>12</v>
      </c>
      <c r="E703" s="78" t="s">
        <v>724</v>
      </c>
      <c r="F703" s="439"/>
      <c r="G703" s="79"/>
      <c r="H703" s="90" t="s">
        <v>2040</v>
      </c>
    </row>
    <row r="704" spans="1:8" ht="20.149999999999999" customHeight="1">
      <c r="A704" s="416"/>
      <c r="B704" s="339"/>
      <c r="C704" s="339"/>
      <c r="D704" s="77">
        <v>98</v>
      </c>
      <c r="E704" s="78" t="s">
        <v>589</v>
      </c>
      <c r="F704" s="439"/>
      <c r="G704" s="79"/>
      <c r="H704" s="90" t="s">
        <v>2040</v>
      </c>
    </row>
    <row r="705" spans="1:8" ht="20.149999999999999" customHeight="1">
      <c r="A705" s="417"/>
      <c r="B705" s="340"/>
      <c r="C705" s="340"/>
      <c r="D705" s="77">
        <v>99</v>
      </c>
      <c r="E705" s="78" t="s">
        <v>621</v>
      </c>
      <c r="F705" s="440"/>
      <c r="G705" s="79">
        <v>2</v>
      </c>
      <c r="H705" s="90">
        <v>3.225806451612903</v>
      </c>
    </row>
    <row r="706" spans="1:8" ht="20.149999999999999" customHeight="1">
      <c r="A706" s="415" t="s">
        <v>3907</v>
      </c>
      <c r="B706" s="338" t="s">
        <v>3908</v>
      </c>
      <c r="C706" s="338" t="s">
        <v>188</v>
      </c>
      <c r="D706" s="77"/>
      <c r="E706" s="78"/>
      <c r="F706" s="438" t="s">
        <v>3715</v>
      </c>
      <c r="G706" s="134">
        <v>3691</v>
      </c>
      <c r="H706" s="90"/>
    </row>
    <row r="707" spans="1:8" ht="20.149999999999999" customHeight="1">
      <c r="A707" s="416"/>
      <c r="B707" s="339"/>
      <c r="C707" s="339"/>
      <c r="D707" s="77">
        <v>9999998</v>
      </c>
      <c r="E707" s="78" t="s">
        <v>589</v>
      </c>
      <c r="F707" s="439"/>
      <c r="G707" s="79"/>
      <c r="H707" s="90" t="s">
        <v>2040</v>
      </c>
    </row>
    <row r="708" spans="1:8" ht="20.149999999999999" customHeight="1">
      <c r="A708" s="417"/>
      <c r="B708" s="340"/>
      <c r="C708" s="340"/>
      <c r="D708" s="77">
        <v>9999999</v>
      </c>
      <c r="E708" s="78" t="s">
        <v>3634</v>
      </c>
      <c r="F708" s="440"/>
      <c r="G708" s="79">
        <v>44</v>
      </c>
      <c r="H708" s="90">
        <v>1.1920888648062855</v>
      </c>
    </row>
    <row r="709" spans="1:8" ht="20.149999999999999" customHeight="1">
      <c r="A709" s="415" t="s">
        <v>3909</v>
      </c>
      <c r="B709" s="338" t="s">
        <v>3910</v>
      </c>
      <c r="C709" s="338" t="s">
        <v>4030</v>
      </c>
      <c r="D709" s="77"/>
      <c r="E709" s="78"/>
      <c r="F709" s="438" t="s">
        <v>16</v>
      </c>
      <c r="G709" s="134">
        <v>44</v>
      </c>
      <c r="H709" s="90"/>
    </row>
    <row r="710" spans="1:8" ht="20.149999999999999" customHeight="1">
      <c r="A710" s="416"/>
      <c r="B710" s="339"/>
      <c r="C710" s="339"/>
      <c r="D710" s="77">
        <v>1</v>
      </c>
      <c r="E710" s="78" t="s">
        <v>3552</v>
      </c>
      <c r="F710" s="439"/>
      <c r="G710" s="79">
        <v>22</v>
      </c>
      <c r="H710" s="90">
        <v>50</v>
      </c>
    </row>
    <row r="711" spans="1:8" ht="20.149999999999999" customHeight="1">
      <c r="A711" s="416"/>
      <c r="B711" s="339"/>
      <c r="C711" s="339"/>
      <c r="D711" s="77">
        <v>2</v>
      </c>
      <c r="E711" s="78" t="s">
        <v>3553</v>
      </c>
      <c r="F711" s="439"/>
      <c r="G711" s="79">
        <v>2</v>
      </c>
      <c r="H711" s="90">
        <v>4.5454545454545459</v>
      </c>
    </row>
    <row r="712" spans="1:8" ht="20.149999999999999" customHeight="1">
      <c r="A712" s="416"/>
      <c r="B712" s="339"/>
      <c r="C712" s="339"/>
      <c r="D712" s="77">
        <v>3</v>
      </c>
      <c r="E712" s="78" t="s">
        <v>3554</v>
      </c>
      <c r="F712" s="439"/>
      <c r="G712" s="79">
        <v>4</v>
      </c>
      <c r="H712" s="90">
        <v>9.0909090909090917</v>
      </c>
    </row>
    <row r="713" spans="1:8" ht="20.149999999999999" customHeight="1">
      <c r="A713" s="416"/>
      <c r="B713" s="339"/>
      <c r="C713" s="339"/>
      <c r="D713" s="77">
        <v>4</v>
      </c>
      <c r="E713" s="78" t="s">
        <v>3555</v>
      </c>
      <c r="F713" s="439"/>
      <c r="G713" s="79">
        <v>7</v>
      </c>
      <c r="H713" s="90">
        <v>15.909090909090908</v>
      </c>
    </row>
    <row r="714" spans="1:8" ht="20.149999999999999" customHeight="1">
      <c r="A714" s="416"/>
      <c r="B714" s="339"/>
      <c r="C714" s="339"/>
      <c r="D714" s="77">
        <v>5</v>
      </c>
      <c r="E714" s="78" t="s">
        <v>3556</v>
      </c>
      <c r="F714" s="439"/>
      <c r="G714" s="79">
        <v>3</v>
      </c>
      <c r="H714" s="90">
        <v>6.8181818181818175</v>
      </c>
    </row>
    <row r="715" spans="1:8" ht="20.149999999999999" customHeight="1">
      <c r="A715" s="416"/>
      <c r="B715" s="339"/>
      <c r="C715" s="339"/>
      <c r="D715" s="77">
        <v>6</v>
      </c>
      <c r="E715" s="78" t="s">
        <v>3557</v>
      </c>
      <c r="F715" s="439"/>
      <c r="G715" s="79">
        <v>2</v>
      </c>
      <c r="H715" s="90">
        <v>4.5454545454545459</v>
      </c>
    </row>
    <row r="716" spans="1:8" ht="20.149999999999999" customHeight="1">
      <c r="A716" s="416"/>
      <c r="B716" s="339"/>
      <c r="C716" s="339"/>
      <c r="D716" s="77">
        <v>7</v>
      </c>
      <c r="E716" s="78" t="s">
        <v>3558</v>
      </c>
      <c r="F716" s="439"/>
      <c r="G716" s="79">
        <v>2</v>
      </c>
      <c r="H716" s="90">
        <v>4.5454545454545459</v>
      </c>
    </row>
    <row r="717" spans="1:8" ht="20.149999999999999" customHeight="1">
      <c r="A717" s="416"/>
      <c r="B717" s="339"/>
      <c r="C717" s="339"/>
      <c r="D717" s="77">
        <v>8</v>
      </c>
      <c r="E717" s="78" t="s">
        <v>3559</v>
      </c>
      <c r="F717" s="439"/>
      <c r="G717" s="79">
        <v>2</v>
      </c>
      <c r="H717" s="90">
        <v>4.5454545454545459</v>
      </c>
    </row>
    <row r="718" spans="1:8" ht="20.149999999999999" customHeight="1">
      <c r="A718" s="416"/>
      <c r="B718" s="339"/>
      <c r="C718" s="339"/>
      <c r="D718" s="77">
        <v>9</v>
      </c>
      <c r="E718" s="78" t="s">
        <v>3560</v>
      </c>
      <c r="F718" s="439"/>
      <c r="G718" s="79"/>
      <c r="H718" s="90" t="s">
        <v>2040</v>
      </c>
    </row>
    <row r="719" spans="1:8" ht="20.149999999999999" customHeight="1">
      <c r="A719" s="416"/>
      <c r="B719" s="339"/>
      <c r="C719" s="339"/>
      <c r="D719" s="77">
        <v>10</v>
      </c>
      <c r="E719" s="78" t="s">
        <v>3561</v>
      </c>
      <c r="F719" s="439"/>
      <c r="G719" s="79"/>
      <c r="H719" s="90" t="s">
        <v>2040</v>
      </c>
    </row>
    <row r="720" spans="1:8" ht="20.149999999999999" customHeight="1">
      <c r="A720" s="416"/>
      <c r="B720" s="339"/>
      <c r="C720" s="339"/>
      <c r="D720" s="77">
        <v>11</v>
      </c>
      <c r="E720" s="78" t="s">
        <v>3562</v>
      </c>
      <c r="F720" s="439"/>
      <c r="G720" s="79"/>
      <c r="H720" s="90" t="s">
        <v>2040</v>
      </c>
    </row>
    <row r="721" spans="1:8" ht="20.149999999999999" customHeight="1">
      <c r="A721" s="416"/>
      <c r="B721" s="339"/>
      <c r="C721" s="339"/>
      <c r="D721" s="77">
        <v>12</v>
      </c>
      <c r="E721" s="78" t="s">
        <v>724</v>
      </c>
      <c r="F721" s="439"/>
      <c r="G721" s="79"/>
      <c r="H721" s="90" t="s">
        <v>2040</v>
      </c>
    </row>
    <row r="722" spans="1:8" ht="20.149999999999999" customHeight="1">
      <c r="A722" s="416"/>
      <c r="B722" s="339"/>
      <c r="C722" s="339"/>
      <c r="D722" s="77">
        <v>98</v>
      </c>
      <c r="E722" s="78" t="s">
        <v>589</v>
      </c>
      <c r="F722" s="439"/>
      <c r="G722" s="79"/>
      <c r="H722" s="90" t="s">
        <v>2040</v>
      </c>
    </row>
    <row r="723" spans="1:8" ht="20.149999999999999" customHeight="1">
      <c r="A723" s="417"/>
      <c r="B723" s="340"/>
      <c r="C723" s="340"/>
      <c r="D723" s="77">
        <v>99</v>
      </c>
      <c r="E723" s="78" t="s">
        <v>621</v>
      </c>
      <c r="F723" s="440"/>
      <c r="G723" s="79"/>
      <c r="H723" s="90" t="s">
        <v>2040</v>
      </c>
    </row>
    <row r="724" spans="1:8" ht="20.149999999999999" customHeight="1">
      <c r="A724" s="415" t="s">
        <v>3911</v>
      </c>
      <c r="B724" s="338" t="s">
        <v>3912</v>
      </c>
      <c r="C724" s="338" t="s">
        <v>188</v>
      </c>
      <c r="D724" s="77"/>
      <c r="E724" s="78"/>
      <c r="F724" s="438" t="s">
        <v>3715</v>
      </c>
      <c r="G724" s="134">
        <v>3691</v>
      </c>
      <c r="H724" s="90"/>
    </row>
    <row r="725" spans="1:8" ht="20.149999999999999" customHeight="1">
      <c r="A725" s="416"/>
      <c r="B725" s="339"/>
      <c r="C725" s="339"/>
      <c r="D725" s="77">
        <v>9999998</v>
      </c>
      <c r="E725" s="78" t="s">
        <v>589</v>
      </c>
      <c r="F725" s="439"/>
      <c r="G725" s="79"/>
      <c r="H725" s="90" t="s">
        <v>2040</v>
      </c>
    </row>
    <row r="726" spans="1:8" ht="20.149999999999999" customHeight="1">
      <c r="A726" s="417"/>
      <c r="B726" s="340"/>
      <c r="C726" s="340"/>
      <c r="D726" s="77">
        <v>9999999</v>
      </c>
      <c r="E726" s="78" t="s">
        <v>3634</v>
      </c>
      <c r="F726" s="440"/>
      <c r="G726" s="79">
        <v>75</v>
      </c>
      <c r="H726" s="90">
        <v>2.0319696559198053</v>
      </c>
    </row>
    <row r="727" spans="1:8" ht="20.149999999999999" customHeight="1">
      <c r="A727" s="415" t="s">
        <v>3913</v>
      </c>
      <c r="B727" s="338" t="s">
        <v>3914</v>
      </c>
      <c r="C727" s="338" t="s">
        <v>4031</v>
      </c>
      <c r="D727" s="77"/>
      <c r="E727" s="78"/>
      <c r="F727" s="438" t="s">
        <v>16</v>
      </c>
      <c r="G727" s="134">
        <v>75</v>
      </c>
      <c r="H727" s="90"/>
    </row>
    <row r="728" spans="1:8" ht="20.149999999999999" customHeight="1">
      <c r="A728" s="416"/>
      <c r="B728" s="339"/>
      <c r="C728" s="339"/>
      <c r="D728" s="77">
        <v>1</v>
      </c>
      <c r="E728" s="78" t="s">
        <v>3552</v>
      </c>
      <c r="F728" s="439"/>
      <c r="G728" s="79">
        <v>12</v>
      </c>
      <c r="H728" s="90">
        <v>16</v>
      </c>
    </row>
    <row r="729" spans="1:8" ht="20.149999999999999" customHeight="1">
      <c r="A729" s="416"/>
      <c r="B729" s="339"/>
      <c r="C729" s="339"/>
      <c r="D729" s="77">
        <v>2</v>
      </c>
      <c r="E729" s="78" t="s">
        <v>3553</v>
      </c>
      <c r="F729" s="439"/>
      <c r="G729" s="79">
        <v>6</v>
      </c>
      <c r="H729" s="90">
        <v>8</v>
      </c>
    </row>
    <row r="730" spans="1:8" ht="20.149999999999999" customHeight="1">
      <c r="A730" s="416"/>
      <c r="B730" s="339"/>
      <c r="C730" s="339"/>
      <c r="D730" s="77">
        <v>3</v>
      </c>
      <c r="E730" s="78" t="s">
        <v>3554</v>
      </c>
      <c r="F730" s="439"/>
      <c r="G730" s="79">
        <v>10</v>
      </c>
      <c r="H730" s="90">
        <v>13.333333333333334</v>
      </c>
    </row>
    <row r="731" spans="1:8" ht="20.149999999999999" customHeight="1">
      <c r="A731" s="416"/>
      <c r="B731" s="339"/>
      <c r="C731" s="339"/>
      <c r="D731" s="77">
        <v>4</v>
      </c>
      <c r="E731" s="78" t="s">
        <v>3555</v>
      </c>
      <c r="F731" s="439"/>
      <c r="G731" s="79">
        <v>26</v>
      </c>
      <c r="H731" s="90">
        <v>34.666666666666671</v>
      </c>
    </row>
    <row r="732" spans="1:8" ht="20.149999999999999" customHeight="1">
      <c r="A732" s="416"/>
      <c r="B732" s="339"/>
      <c r="C732" s="339"/>
      <c r="D732" s="77">
        <v>5</v>
      </c>
      <c r="E732" s="78" t="s">
        <v>3556</v>
      </c>
      <c r="F732" s="439"/>
      <c r="G732" s="79">
        <v>16</v>
      </c>
      <c r="H732" s="90">
        <v>21.333333333333336</v>
      </c>
    </row>
    <row r="733" spans="1:8" ht="20.149999999999999" customHeight="1">
      <c r="A733" s="416"/>
      <c r="B733" s="339"/>
      <c r="C733" s="339"/>
      <c r="D733" s="77">
        <v>6</v>
      </c>
      <c r="E733" s="78" t="s">
        <v>3557</v>
      </c>
      <c r="F733" s="439"/>
      <c r="G733" s="79">
        <v>3</v>
      </c>
      <c r="H733" s="90">
        <v>4</v>
      </c>
    </row>
    <row r="734" spans="1:8" ht="20.149999999999999" customHeight="1">
      <c r="A734" s="416"/>
      <c r="B734" s="339"/>
      <c r="C734" s="339"/>
      <c r="D734" s="77">
        <v>7</v>
      </c>
      <c r="E734" s="78" t="s">
        <v>3558</v>
      </c>
      <c r="F734" s="439"/>
      <c r="G734" s="79">
        <v>2</v>
      </c>
      <c r="H734" s="90">
        <v>2.666666666666667</v>
      </c>
    </row>
    <row r="735" spans="1:8" ht="20.149999999999999" customHeight="1">
      <c r="A735" s="416"/>
      <c r="B735" s="339"/>
      <c r="C735" s="339"/>
      <c r="D735" s="77">
        <v>8</v>
      </c>
      <c r="E735" s="78" t="s">
        <v>3559</v>
      </c>
      <c r="F735" s="439"/>
      <c r="G735" s="79"/>
      <c r="H735" s="90" t="s">
        <v>2040</v>
      </c>
    </row>
    <row r="736" spans="1:8" ht="20.149999999999999" customHeight="1">
      <c r="A736" s="416"/>
      <c r="B736" s="339"/>
      <c r="C736" s="339"/>
      <c r="D736" s="77">
        <v>9</v>
      </c>
      <c r="E736" s="78" t="s">
        <v>3560</v>
      </c>
      <c r="F736" s="439"/>
      <c r="G736" s="79"/>
      <c r="H736" s="90" t="s">
        <v>2040</v>
      </c>
    </row>
    <row r="737" spans="1:8" ht="20.149999999999999" customHeight="1">
      <c r="A737" s="416"/>
      <c r="B737" s="339"/>
      <c r="C737" s="339"/>
      <c r="D737" s="77">
        <v>10</v>
      </c>
      <c r="E737" s="78" t="s">
        <v>3561</v>
      </c>
      <c r="F737" s="439"/>
      <c r="G737" s="79"/>
      <c r="H737" s="90" t="s">
        <v>2040</v>
      </c>
    </row>
    <row r="738" spans="1:8" ht="20.149999999999999" customHeight="1">
      <c r="A738" s="416"/>
      <c r="B738" s="339"/>
      <c r="C738" s="339"/>
      <c r="D738" s="77">
        <v>11</v>
      </c>
      <c r="E738" s="78" t="s">
        <v>3562</v>
      </c>
      <c r="F738" s="439"/>
      <c r="G738" s="79"/>
      <c r="H738" s="90" t="s">
        <v>2040</v>
      </c>
    </row>
    <row r="739" spans="1:8" ht="20.149999999999999" customHeight="1">
      <c r="A739" s="416"/>
      <c r="B739" s="339"/>
      <c r="C739" s="339"/>
      <c r="D739" s="77">
        <v>12</v>
      </c>
      <c r="E739" s="78" t="s">
        <v>724</v>
      </c>
      <c r="F739" s="439"/>
      <c r="G739" s="79"/>
      <c r="H739" s="90" t="s">
        <v>2040</v>
      </c>
    </row>
    <row r="740" spans="1:8" ht="20.149999999999999" customHeight="1">
      <c r="A740" s="416"/>
      <c r="B740" s="339"/>
      <c r="C740" s="339"/>
      <c r="D740" s="77">
        <v>98</v>
      </c>
      <c r="E740" s="78" t="s">
        <v>589</v>
      </c>
      <c r="F740" s="439"/>
      <c r="G740" s="79"/>
      <c r="H740" s="90" t="s">
        <v>2040</v>
      </c>
    </row>
    <row r="741" spans="1:8" ht="20.149999999999999" customHeight="1">
      <c r="A741" s="417"/>
      <c r="B741" s="340"/>
      <c r="C741" s="340"/>
      <c r="D741" s="77">
        <v>99</v>
      </c>
      <c r="E741" s="78" t="s">
        <v>621</v>
      </c>
      <c r="F741" s="440"/>
      <c r="G741" s="79"/>
      <c r="H741" s="90" t="s">
        <v>2040</v>
      </c>
    </row>
    <row r="742" spans="1:8" ht="20.149999999999999" customHeight="1">
      <c r="A742" s="415" t="s">
        <v>3915</v>
      </c>
      <c r="B742" s="338" t="s">
        <v>3916</v>
      </c>
      <c r="C742" s="338" t="s">
        <v>188</v>
      </c>
      <c r="D742" s="77"/>
      <c r="E742" s="78"/>
      <c r="F742" s="438" t="s">
        <v>3715</v>
      </c>
      <c r="G742" s="134">
        <v>3691</v>
      </c>
      <c r="H742" s="90"/>
    </row>
    <row r="743" spans="1:8" ht="20.149999999999999" customHeight="1">
      <c r="A743" s="416"/>
      <c r="B743" s="339"/>
      <c r="C743" s="339"/>
      <c r="D743" s="77">
        <v>9999998</v>
      </c>
      <c r="E743" s="78" t="s">
        <v>589</v>
      </c>
      <c r="F743" s="439"/>
      <c r="G743" s="79"/>
      <c r="H743" s="90" t="s">
        <v>2040</v>
      </c>
    </row>
    <row r="744" spans="1:8" ht="20.149999999999999" customHeight="1">
      <c r="A744" s="417"/>
      <c r="B744" s="340"/>
      <c r="C744" s="340"/>
      <c r="D744" s="77">
        <v>9999999</v>
      </c>
      <c r="E744" s="78" t="s">
        <v>3634</v>
      </c>
      <c r="F744" s="440"/>
      <c r="G744" s="79">
        <v>63</v>
      </c>
      <c r="H744" s="90">
        <v>1.7068545109726361</v>
      </c>
    </row>
    <row r="745" spans="1:8" ht="20.149999999999999" customHeight="1">
      <c r="A745" s="415" t="s">
        <v>3917</v>
      </c>
      <c r="B745" s="338" t="s">
        <v>3918</v>
      </c>
      <c r="C745" s="338" t="s">
        <v>4032</v>
      </c>
      <c r="D745" s="77"/>
      <c r="E745" s="78"/>
      <c r="F745" s="438" t="s">
        <v>16</v>
      </c>
      <c r="G745" s="134">
        <v>63</v>
      </c>
      <c r="H745" s="90"/>
    </row>
    <row r="746" spans="1:8" ht="20.149999999999999" customHeight="1">
      <c r="A746" s="416"/>
      <c r="B746" s="339"/>
      <c r="C746" s="339"/>
      <c r="D746" s="77">
        <v>1</v>
      </c>
      <c r="E746" s="78" t="s">
        <v>3552</v>
      </c>
      <c r="F746" s="439"/>
      <c r="G746" s="79">
        <v>22</v>
      </c>
      <c r="H746" s="90">
        <v>34.920634920634917</v>
      </c>
    </row>
    <row r="747" spans="1:8" ht="20.149999999999999" customHeight="1">
      <c r="A747" s="416"/>
      <c r="B747" s="339"/>
      <c r="C747" s="339"/>
      <c r="D747" s="77">
        <v>2</v>
      </c>
      <c r="E747" s="78" t="s">
        <v>3553</v>
      </c>
      <c r="F747" s="439"/>
      <c r="G747" s="79">
        <v>4</v>
      </c>
      <c r="H747" s="90">
        <v>6.3492063492063489</v>
      </c>
    </row>
    <row r="748" spans="1:8" ht="20.149999999999999" customHeight="1">
      <c r="A748" s="416"/>
      <c r="B748" s="339"/>
      <c r="C748" s="339"/>
      <c r="D748" s="77">
        <v>3</v>
      </c>
      <c r="E748" s="78" t="s">
        <v>3554</v>
      </c>
      <c r="F748" s="439"/>
      <c r="G748" s="79">
        <v>13</v>
      </c>
      <c r="H748" s="90">
        <v>20.634920634920633</v>
      </c>
    </row>
    <row r="749" spans="1:8" ht="20.149999999999999" customHeight="1">
      <c r="A749" s="416"/>
      <c r="B749" s="339"/>
      <c r="C749" s="339"/>
      <c r="D749" s="77">
        <v>4</v>
      </c>
      <c r="E749" s="78" t="s">
        <v>3555</v>
      </c>
      <c r="F749" s="439"/>
      <c r="G749" s="79">
        <v>14</v>
      </c>
      <c r="H749" s="90">
        <v>22.222222222222221</v>
      </c>
    </row>
    <row r="750" spans="1:8" ht="20.149999999999999" customHeight="1">
      <c r="A750" s="416"/>
      <c r="B750" s="339"/>
      <c r="C750" s="339"/>
      <c r="D750" s="77">
        <v>5</v>
      </c>
      <c r="E750" s="78" t="s">
        <v>3556</v>
      </c>
      <c r="F750" s="439"/>
      <c r="G750" s="79">
        <v>3</v>
      </c>
      <c r="H750" s="90">
        <v>4.7619047619047619</v>
      </c>
    </row>
    <row r="751" spans="1:8" ht="20.149999999999999" customHeight="1">
      <c r="A751" s="416"/>
      <c r="B751" s="339"/>
      <c r="C751" s="339"/>
      <c r="D751" s="77">
        <v>6</v>
      </c>
      <c r="E751" s="78" t="s">
        <v>3557</v>
      </c>
      <c r="F751" s="439"/>
      <c r="G751" s="79">
        <v>5</v>
      </c>
      <c r="H751" s="90">
        <v>7.9365079365079358</v>
      </c>
    </row>
    <row r="752" spans="1:8" ht="20.149999999999999" customHeight="1">
      <c r="A752" s="416"/>
      <c r="B752" s="339"/>
      <c r="C752" s="339"/>
      <c r="D752" s="77">
        <v>7</v>
      </c>
      <c r="E752" s="78" t="s">
        <v>3558</v>
      </c>
      <c r="F752" s="439"/>
      <c r="G752" s="79"/>
      <c r="H752" s="90" t="s">
        <v>2040</v>
      </c>
    </row>
    <row r="753" spans="1:8" ht="20.149999999999999" customHeight="1">
      <c r="A753" s="416"/>
      <c r="B753" s="339"/>
      <c r="C753" s="339"/>
      <c r="D753" s="77">
        <v>8</v>
      </c>
      <c r="E753" s="78" t="s">
        <v>3559</v>
      </c>
      <c r="F753" s="439"/>
      <c r="G753" s="79">
        <v>1</v>
      </c>
      <c r="H753" s="90">
        <v>1.5873015873015872</v>
      </c>
    </row>
    <row r="754" spans="1:8" ht="20.149999999999999" customHeight="1">
      <c r="A754" s="416"/>
      <c r="B754" s="339"/>
      <c r="C754" s="339"/>
      <c r="D754" s="77">
        <v>9</v>
      </c>
      <c r="E754" s="78" t="s">
        <v>3560</v>
      </c>
      <c r="F754" s="439"/>
      <c r="G754" s="79"/>
      <c r="H754" s="90" t="s">
        <v>2040</v>
      </c>
    </row>
    <row r="755" spans="1:8" ht="20.149999999999999" customHeight="1">
      <c r="A755" s="416"/>
      <c r="B755" s="339"/>
      <c r="C755" s="339"/>
      <c r="D755" s="77">
        <v>10</v>
      </c>
      <c r="E755" s="78" t="s">
        <v>3561</v>
      </c>
      <c r="F755" s="439"/>
      <c r="G755" s="79"/>
      <c r="H755" s="90" t="s">
        <v>2040</v>
      </c>
    </row>
    <row r="756" spans="1:8" ht="20.149999999999999" customHeight="1">
      <c r="A756" s="416"/>
      <c r="B756" s="339"/>
      <c r="C756" s="339"/>
      <c r="D756" s="77">
        <v>11</v>
      </c>
      <c r="E756" s="78" t="s">
        <v>3562</v>
      </c>
      <c r="F756" s="439"/>
      <c r="G756" s="79"/>
      <c r="H756" s="90" t="s">
        <v>2040</v>
      </c>
    </row>
    <row r="757" spans="1:8" ht="20.149999999999999" customHeight="1">
      <c r="A757" s="416"/>
      <c r="B757" s="339"/>
      <c r="C757" s="339"/>
      <c r="D757" s="77">
        <v>12</v>
      </c>
      <c r="E757" s="78" t="s">
        <v>724</v>
      </c>
      <c r="F757" s="439"/>
      <c r="G757" s="79"/>
      <c r="H757" s="90" t="s">
        <v>2040</v>
      </c>
    </row>
    <row r="758" spans="1:8" ht="20.149999999999999" customHeight="1">
      <c r="A758" s="416"/>
      <c r="B758" s="339"/>
      <c r="C758" s="339"/>
      <c r="D758" s="77">
        <v>98</v>
      </c>
      <c r="E758" s="78" t="s">
        <v>589</v>
      </c>
      <c r="F758" s="439"/>
      <c r="G758" s="79"/>
      <c r="H758" s="90" t="s">
        <v>2040</v>
      </c>
    </row>
    <row r="759" spans="1:8" ht="20.149999999999999" customHeight="1">
      <c r="A759" s="417"/>
      <c r="B759" s="340"/>
      <c r="C759" s="340"/>
      <c r="D759" s="77">
        <v>99</v>
      </c>
      <c r="E759" s="78" t="s">
        <v>621</v>
      </c>
      <c r="F759" s="440"/>
      <c r="G759" s="79">
        <v>1</v>
      </c>
      <c r="H759" s="90">
        <v>1.5873015873015872</v>
      </c>
    </row>
    <row r="760" spans="1:8" ht="20.149999999999999" customHeight="1">
      <c r="A760" s="415" t="s">
        <v>3919</v>
      </c>
      <c r="B760" s="338" t="s">
        <v>3920</v>
      </c>
      <c r="C760" s="338" t="s">
        <v>188</v>
      </c>
      <c r="D760" s="77"/>
      <c r="E760" s="78"/>
      <c r="F760" s="438" t="s">
        <v>3715</v>
      </c>
      <c r="G760" s="134">
        <v>3691</v>
      </c>
      <c r="H760" s="90"/>
    </row>
    <row r="761" spans="1:8" ht="20.149999999999999" customHeight="1">
      <c r="A761" s="416"/>
      <c r="B761" s="339"/>
      <c r="C761" s="339"/>
      <c r="D761" s="77">
        <v>9999998</v>
      </c>
      <c r="E761" s="78" t="s">
        <v>589</v>
      </c>
      <c r="F761" s="439"/>
      <c r="G761" s="79"/>
      <c r="H761" s="90" t="s">
        <v>2040</v>
      </c>
    </row>
    <row r="762" spans="1:8" ht="20.149999999999999" customHeight="1">
      <c r="A762" s="417"/>
      <c r="B762" s="340"/>
      <c r="C762" s="340"/>
      <c r="D762" s="77">
        <v>9999999</v>
      </c>
      <c r="E762" s="78" t="s">
        <v>3634</v>
      </c>
      <c r="F762" s="440"/>
      <c r="G762" s="79">
        <v>41</v>
      </c>
      <c r="H762" s="90">
        <v>1.1108100785694934</v>
      </c>
    </row>
    <row r="763" spans="1:8" ht="20.149999999999999" customHeight="1">
      <c r="A763" s="415" t="s">
        <v>3921</v>
      </c>
      <c r="B763" s="338" t="s">
        <v>3922</v>
      </c>
      <c r="C763" s="338" t="s">
        <v>4033</v>
      </c>
      <c r="D763" s="77"/>
      <c r="E763" s="78"/>
      <c r="F763" s="438" t="s">
        <v>16</v>
      </c>
      <c r="G763" s="134">
        <v>41</v>
      </c>
      <c r="H763" s="90"/>
    </row>
    <row r="764" spans="1:8" ht="20.149999999999999" customHeight="1">
      <c r="A764" s="416"/>
      <c r="B764" s="339"/>
      <c r="C764" s="339"/>
      <c r="D764" s="77">
        <v>1</v>
      </c>
      <c r="E764" s="78" t="s">
        <v>3552</v>
      </c>
      <c r="F764" s="439"/>
      <c r="G764" s="79">
        <v>25</v>
      </c>
      <c r="H764" s="90">
        <v>60.975609756097562</v>
      </c>
    </row>
    <row r="765" spans="1:8" ht="20.149999999999999" customHeight="1">
      <c r="A765" s="416"/>
      <c r="B765" s="339"/>
      <c r="C765" s="339"/>
      <c r="D765" s="77">
        <v>2</v>
      </c>
      <c r="E765" s="78" t="s">
        <v>3553</v>
      </c>
      <c r="F765" s="439"/>
      <c r="G765" s="79">
        <v>1</v>
      </c>
      <c r="H765" s="90">
        <v>2.4390243902439024</v>
      </c>
    </row>
    <row r="766" spans="1:8" ht="20.149999999999999" customHeight="1">
      <c r="A766" s="416"/>
      <c r="B766" s="339"/>
      <c r="C766" s="339"/>
      <c r="D766" s="77">
        <v>3</v>
      </c>
      <c r="E766" s="78" t="s">
        <v>3554</v>
      </c>
      <c r="F766" s="439"/>
      <c r="G766" s="79">
        <v>3</v>
      </c>
      <c r="H766" s="90">
        <v>7.3170731707317067</v>
      </c>
    </row>
    <row r="767" spans="1:8" ht="20.149999999999999" customHeight="1">
      <c r="A767" s="416"/>
      <c r="B767" s="339"/>
      <c r="C767" s="339"/>
      <c r="D767" s="77">
        <v>4</v>
      </c>
      <c r="E767" s="78" t="s">
        <v>3555</v>
      </c>
      <c r="F767" s="439"/>
      <c r="G767" s="79"/>
      <c r="H767" s="90" t="s">
        <v>2040</v>
      </c>
    </row>
    <row r="768" spans="1:8" ht="20.149999999999999" customHeight="1">
      <c r="A768" s="416"/>
      <c r="B768" s="339"/>
      <c r="C768" s="339"/>
      <c r="D768" s="77">
        <v>5</v>
      </c>
      <c r="E768" s="78" t="s">
        <v>3556</v>
      </c>
      <c r="F768" s="439"/>
      <c r="G768" s="79">
        <v>3</v>
      </c>
      <c r="H768" s="90">
        <v>7.3170731707317067</v>
      </c>
    </row>
    <row r="769" spans="1:8" ht="20.149999999999999" customHeight="1">
      <c r="A769" s="416"/>
      <c r="B769" s="339"/>
      <c r="C769" s="339"/>
      <c r="D769" s="77">
        <v>6</v>
      </c>
      <c r="E769" s="78" t="s">
        <v>3557</v>
      </c>
      <c r="F769" s="439"/>
      <c r="G769" s="79">
        <v>1</v>
      </c>
      <c r="H769" s="90">
        <v>2.4390243902439024</v>
      </c>
    </row>
    <row r="770" spans="1:8" ht="20.149999999999999" customHeight="1">
      <c r="A770" s="416"/>
      <c r="B770" s="339"/>
      <c r="C770" s="339"/>
      <c r="D770" s="77">
        <v>7</v>
      </c>
      <c r="E770" s="78" t="s">
        <v>3558</v>
      </c>
      <c r="F770" s="439"/>
      <c r="G770" s="79">
        <v>2</v>
      </c>
      <c r="H770" s="90">
        <v>4.8780487804878048</v>
      </c>
    </row>
    <row r="771" spans="1:8" ht="20.149999999999999" customHeight="1">
      <c r="A771" s="416"/>
      <c r="B771" s="339"/>
      <c r="C771" s="339"/>
      <c r="D771" s="77">
        <v>8</v>
      </c>
      <c r="E771" s="78" t="s">
        <v>3559</v>
      </c>
      <c r="F771" s="439"/>
      <c r="G771" s="79">
        <v>3</v>
      </c>
      <c r="H771" s="90">
        <v>7.3170731707317067</v>
      </c>
    </row>
    <row r="772" spans="1:8" ht="20.149999999999999" customHeight="1">
      <c r="A772" s="416"/>
      <c r="B772" s="339"/>
      <c r="C772" s="339"/>
      <c r="D772" s="77">
        <v>9</v>
      </c>
      <c r="E772" s="78" t="s">
        <v>3560</v>
      </c>
      <c r="F772" s="439"/>
      <c r="G772" s="79"/>
      <c r="H772" s="90" t="s">
        <v>2040</v>
      </c>
    </row>
    <row r="773" spans="1:8" ht="20.149999999999999" customHeight="1">
      <c r="A773" s="416"/>
      <c r="B773" s="339"/>
      <c r="C773" s="339"/>
      <c r="D773" s="77">
        <v>10</v>
      </c>
      <c r="E773" s="78" t="s">
        <v>3561</v>
      </c>
      <c r="F773" s="439"/>
      <c r="G773" s="79"/>
      <c r="H773" s="90" t="s">
        <v>2040</v>
      </c>
    </row>
    <row r="774" spans="1:8" ht="20.149999999999999" customHeight="1">
      <c r="A774" s="416"/>
      <c r="B774" s="339"/>
      <c r="C774" s="339"/>
      <c r="D774" s="77">
        <v>11</v>
      </c>
      <c r="E774" s="78" t="s">
        <v>3562</v>
      </c>
      <c r="F774" s="439"/>
      <c r="G774" s="79"/>
      <c r="H774" s="90" t="s">
        <v>2040</v>
      </c>
    </row>
    <row r="775" spans="1:8" ht="20.149999999999999" customHeight="1">
      <c r="A775" s="416"/>
      <c r="B775" s="339"/>
      <c r="C775" s="339"/>
      <c r="D775" s="77">
        <v>12</v>
      </c>
      <c r="E775" s="78" t="s">
        <v>724</v>
      </c>
      <c r="F775" s="439"/>
      <c r="G775" s="79"/>
      <c r="H775" s="90" t="s">
        <v>2040</v>
      </c>
    </row>
    <row r="776" spans="1:8" ht="20.149999999999999" customHeight="1">
      <c r="A776" s="416"/>
      <c r="B776" s="339"/>
      <c r="C776" s="339"/>
      <c r="D776" s="77">
        <v>98</v>
      </c>
      <c r="E776" s="78" t="s">
        <v>589</v>
      </c>
      <c r="F776" s="439"/>
      <c r="G776" s="79"/>
      <c r="H776" s="90" t="s">
        <v>2040</v>
      </c>
    </row>
    <row r="777" spans="1:8" ht="20.149999999999999" customHeight="1">
      <c r="A777" s="417"/>
      <c r="B777" s="340"/>
      <c r="C777" s="340"/>
      <c r="D777" s="77">
        <v>99</v>
      </c>
      <c r="E777" s="78" t="s">
        <v>621</v>
      </c>
      <c r="F777" s="440"/>
      <c r="G777" s="79">
        <v>3</v>
      </c>
      <c r="H777" s="90">
        <v>7.3170731707317067</v>
      </c>
    </row>
    <row r="778" spans="1:8" ht="20.149999999999999" customHeight="1">
      <c r="A778" s="415" t="s">
        <v>3923</v>
      </c>
      <c r="B778" s="338" t="s">
        <v>3924</v>
      </c>
      <c r="C778" s="338" t="s">
        <v>188</v>
      </c>
      <c r="D778" s="77"/>
      <c r="E778" s="78"/>
      <c r="F778" s="438" t="s">
        <v>3715</v>
      </c>
      <c r="G778" s="134">
        <v>3691</v>
      </c>
      <c r="H778" s="90"/>
    </row>
    <row r="779" spans="1:8" ht="20.149999999999999" customHeight="1">
      <c r="A779" s="416"/>
      <c r="B779" s="339"/>
      <c r="C779" s="339"/>
      <c r="D779" s="77">
        <v>9999998</v>
      </c>
      <c r="E779" s="78" t="s">
        <v>589</v>
      </c>
      <c r="F779" s="439"/>
      <c r="G779" s="79"/>
      <c r="H779" s="90" t="s">
        <v>2040</v>
      </c>
    </row>
    <row r="780" spans="1:8" ht="20.149999999999999" customHeight="1">
      <c r="A780" s="417"/>
      <c r="B780" s="340"/>
      <c r="C780" s="340"/>
      <c r="D780" s="77">
        <v>9999999</v>
      </c>
      <c r="E780" s="78" t="s">
        <v>3634</v>
      </c>
      <c r="F780" s="440"/>
      <c r="G780" s="79">
        <v>101</v>
      </c>
      <c r="H780" s="90">
        <v>2.7363858033053372</v>
      </c>
    </row>
    <row r="781" spans="1:8" ht="20.149999999999999" customHeight="1">
      <c r="A781" s="415" t="s">
        <v>3925</v>
      </c>
      <c r="B781" s="338" t="s">
        <v>3926</v>
      </c>
      <c r="C781" s="338" t="s">
        <v>4034</v>
      </c>
      <c r="D781" s="77"/>
      <c r="E781" s="78"/>
      <c r="F781" s="438" t="s">
        <v>16</v>
      </c>
      <c r="G781" s="134">
        <v>101</v>
      </c>
      <c r="H781" s="90"/>
    </row>
    <row r="782" spans="1:8" ht="20.149999999999999" customHeight="1">
      <c r="A782" s="416"/>
      <c r="B782" s="339"/>
      <c r="C782" s="339"/>
      <c r="D782" s="77">
        <v>1</v>
      </c>
      <c r="E782" s="78" t="s">
        <v>3552</v>
      </c>
      <c r="F782" s="439"/>
      <c r="G782" s="79">
        <v>29</v>
      </c>
      <c r="H782" s="90">
        <v>28.71287128712871</v>
      </c>
    </row>
    <row r="783" spans="1:8" ht="20.149999999999999" customHeight="1">
      <c r="A783" s="416"/>
      <c r="B783" s="339"/>
      <c r="C783" s="339"/>
      <c r="D783" s="77">
        <v>2</v>
      </c>
      <c r="E783" s="78" t="s">
        <v>3553</v>
      </c>
      <c r="F783" s="439"/>
      <c r="G783" s="79">
        <v>2</v>
      </c>
      <c r="H783" s="90">
        <v>1.9801980198019802</v>
      </c>
    </row>
    <row r="784" spans="1:8" ht="20.149999999999999" customHeight="1">
      <c r="A784" s="416"/>
      <c r="B784" s="339"/>
      <c r="C784" s="339"/>
      <c r="D784" s="77">
        <v>3</v>
      </c>
      <c r="E784" s="78" t="s">
        <v>3554</v>
      </c>
      <c r="F784" s="439"/>
      <c r="G784" s="79">
        <v>2</v>
      </c>
      <c r="H784" s="90">
        <v>1.9801980198019802</v>
      </c>
    </row>
    <row r="785" spans="1:8" ht="20.149999999999999" customHeight="1">
      <c r="A785" s="416"/>
      <c r="B785" s="339"/>
      <c r="C785" s="339"/>
      <c r="D785" s="77">
        <v>4</v>
      </c>
      <c r="E785" s="78" t="s">
        <v>3555</v>
      </c>
      <c r="F785" s="439"/>
      <c r="G785" s="79">
        <v>10</v>
      </c>
      <c r="H785" s="90">
        <v>9.9009900990099009</v>
      </c>
    </row>
    <row r="786" spans="1:8" ht="20.149999999999999" customHeight="1">
      <c r="A786" s="416"/>
      <c r="B786" s="339"/>
      <c r="C786" s="339"/>
      <c r="D786" s="77">
        <v>5</v>
      </c>
      <c r="E786" s="78" t="s">
        <v>3556</v>
      </c>
      <c r="F786" s="439"/>
      <c r="G786" s="79">
        <v>5</v>
      </c>
      <c r="H786" s="90">
        <v>4.9504950495049505</v>
      </c>
    </row>
    <row r="787" spans="1:8" ht="20.149999999999999" customHeight="1">
      <c r="A787" s="416"/>
      <c r="B787" s="339"/>
      <c r="C787" s="339"/>
      <c r="D787" s="77">
        <v>6</v>
      </c>
      <c r="E787" s="78" t="s">
        <v>3557</v>
      </c>
      <c r="F787" s="439"/>
      <c r="G787" s="79">
        <v>13</v>
      </c>
      <c r="H787" s="90">
        <v>12.871287128712872</v>
      </c>
    </row>
    <row r="788" spans="1:8" ht="20.149999999999999" customHeight="1">
      <c r="A788" s="416"/>
      <c r="B788" s="339"/>
      <c r="C788" s="339"/>
      <c r="D788" s="77">
        <v>7</v>
      </c>
      <c r="E788" s="78" t="s">
        <v>3558</v>
      </c>
      <c r="F788" s="439"/>
      <c r="G788" s="79">
        <v>18</v>
      </c>
      <c r="H788" s="90">
        <v>17.82178217821782</v>
      </c>
    </row>
    <row r="789" spans="1:8" ht="20.149999999999999" customHeight="1">
      <c r="A789" s="416"/>
      <c r="B789" s="339"/>
      <c r="C789" s="339"/>
      <c r="D789" s="77">
        <v>8</v>
      </c>
      <c r="E789" s="78" t="s">
        <v>3559</v>
      </c>
      <c r="F789" s="439"/>
      <c r="G789" s="79">
        <v>14</v>
      </c>
      <c r="H789" s="90">
        <v>13.861386138613863</v>
      </c>
    </row>
    <row r="790" spans="1:8" ht="20.149999999999999" customHeight="1">
      <c r="A790" s="416"/>
      <c r="B790" s="339"/>
      <c r="C790" s="339"/>
      <c r="D790" s="77">
        <v>9</v>
      </c>
      <c r="E790" s="78" t="s">
        <v>3560</v>
      </c>
      <c r="F790" s="439"/>
      <c r="G790" s="79">
        <v>3</v>
      </c>
      <c r="H790" s="90">
        <v>2.9702970297029703</v>
      </c>
    </row>
    <row r="791" spans="1:8" ht="20.149999999999999" customHeight="1">
      <c r="A791" s="416"/>
      <c r="B791" s="339"/>
      <c r="C791" s="339"/>
      <c r="D791" s="77">
        <v>10</v>
      </c>
      <c r="E791" s="78" t="s">
        <v>3561</v>
      </c>
      <c r="F791" s="439"/>
      <c r="G791" s="79">
        <v>1</v>
      </c>
      <c r="H791" s="90">
        <v>0.99009900990099009</v>
      </c>
    </row>
    <row r="792" spans="1:8" ht="20.149999999999999" customHeight="1">
      <c r="A792" s="416"/>
      <c r="B792" s="339"/>
      <c r="C792" s="339"/>
      <c r="D792" s="77">
        <v>11</v>
      </c>
      <c r="E792" s="78" t="s">
        <v>3562</v>
      </c>
      <c r="F792" s="439"/>
      <c r="G792" s="79">
        <v>2</v>
      </c>
      <c r="H792" s="90">
        <v>1.9801980198019802</v>
      </c>
    </row>
    <row r="793" spans="1:8" ht="20.149999999999999" customHeight="1">
      <c r="A793" s="416"/>
      <c r="B793" s="339"/>
      <c r="C793" s="339"/>
      <c r="D793" s="77">
        <v>12</v>
      </c>
      <c r="E793" s="78" t="s">
        <v>724</v>
      </c>
      <c r="F793" s="439"/>
      <c r="G793" s="79"/>
      <c r="H793" s="90" t="s">
        <v>2040</v>
      </c>
    </row>
    <row r="794" spans="1:8" ht="20.149999999999999" customHeight="1">
      <c r="A794" s="416"/>
      <c r="B794" s="339"/>
      <c r="C794" s="339"/>
      <c r="D794" s="77">
        <v>98</v>
      </c>
      <c r="E794" s="78" t="s">
        <v>589</v>
      </c>
      <c r="F794" s="439"/>
      <c r="G794" s="79"/>
      <c r="H794" s="90" t="s">
        <v>2040</v>
      </c>
    </row>
    <row r="795" spans="1:8" ht="20.149999999999999" customHeight="1">
      <c r="A795" s="417"/>
      <c r="B795" s="340"/>
      <c r="C795" s="340"/>
      <c r="D795" s="77">
        <v>99</v>
      </c>
      <c r="E795" s="78" t="s">
        <v>621</v>
      </c>
      <c r="F795" s="440"/>
      <c r="G795" s="79">
        <v>2</v>
      </c>
      <c r="H795" s="90">
        <v>1.9801980198019802</v>
      </c>
    </row>
    <row r="796" spans="1:8" ht="20.149999999999999" customHeight="1">
      <c r="A796" s="415" t="s">
        <v>3927</v>
      </c>
      <c r="B796" s="338" t="s">
        <v>3928</v>
      </c>
      <c r="C796" s="338" t="s">
        <v>188</v>
      </c>
      <c r="D796" s="77"/>
      <c r="E796" s="78"/>
      <c r="F796" s="438" t="s">
        <v>3715</v>
      </c>
      <c r="G796" s="134">
        <v>3691</v>
      </c>
      <c r="H796" s="90"/>
    </row>
    <row r="797" spans="1:8" ht="20.149999999999999" customHeight="1">
      <c r="A797" s="416"/>
      <c r="B797" s="339"/>
      <c r="C797" s="339"/>
      <c r="D797" s="77">
        <v>9999998</v>
      </c>
      <c r="E797" s="78" t="s">
        <v>589</v>
      </c>
      <c r="F797" s="439"/>
      <c r="G797" s="79"/>
      <c r="H797" s="90" t="s">
        <v>2040</v>
      </c>
    </row>
    <row r="798" spans="1:8" ht="20.149999999999999" customHeight="1">
      <c r="A798" s="417"/>
      <c r="B798" s="340"/>
      <c r="C798" s="340"/>
      <c r="D798" s="77">
        <v>9999999</v>
      </c>
      <c r="E798" s="78" t="s">
        <v>3634</v>
      </c>
      <c r="F798" s="440"/>
      <c r="G798" s="79">
        <v>109</v>
      </c>
      <c r="H798" s="90">
        <v>2.9531292332701167</v>
      </c>
    </row>
    <row r="799" spans="1:8" ht="20.149999999999999" customHeight="1">
      <c r="A799" s="415" t="s">
        <v>3929</v>
      </c>
      <c r="B799" s="338" t="s">
        <v>3930</v>
      </c>
      <c r="C799" s="338" t="s">
        <v>4035</v>
      </c>
      <c r="D799" s="77"/>
      <c r="E799" s="78"/>
      <c r="F799" s="438" t="s">
        <v>16</v>
      </c>
      <c r="G799" s="134">
        <v>109</v>
      </c>
      <c r="H799" s="90"/>
    </row>
    <row r="800" spans="1:8" ht="20.149999999999999" customHeight="1">
      <c r="A800" s="416"/>
      <c r="B800" s="339"/>
      <c r="C800" s="339"/>
      <c r="D800" s="77">
        <v>1</v>
      </c>
      <c r="E800" s="78" t="s">
        <v>3552</v>
      </c>
      <c r="F800" s="439"/>
      <c r="G800" s="79">
        <v>28</v>
      </c>
      <c r="H800" s="90">
        <v>25.688073394495415</v>
      </c>
    </row>
    <row r="801" spans="1:8" ht="20.149999999999999" customHeight="1">
      <c r="A801" s="416"/>
      <c r="B801" s="339"/>
      <c r="C801" s="339"/>
      <c r="D801" s="77">
        <v>2</v>
      </c>
      <c r="E801" s="78" t="s">
        <v>3553</v>
      </c>
      <c r="F801" s="439"/>
      <c r="G801" s="79">
        <v>17</v>
      </c>
      <c r="H801" s="90">
        <v>15.596330275229359</v>
      </c>
    </row>
    <row r="802" spans="1:8" ht="20.149999999999999" customHeight="1">
      <c r="A802" s="416"/>
      <c r="B802" s="339"/>
      <c r="C802" s="339"/>
      <c r="D802" s="77">
        <v>3</v>
      </c>
      <c r="E802" s="78" t="s">
        <v>3554</v>
      </c>
      <c r="F802" s="439"/>
      <c r="G802" s="79">
        <v>24</v>
      </c>
      <c r="H802" s="90">
        <v>22.018348623853214</v>
      </c>
    </row>
    <row r="803" spans="1:8" ht="20.149999999999999" customHeight="1">
      <c r="A803" s="416"/>
      <c r="B803" s="339"/>
      <c r="C803" s="339"/>
      <c r="D803" s="77">
        <v>4</v>
      </c>
      <c r="E803" s="78" t="s">
        <v>3555</v>
      </c>
      <c r="F803" s="439"/>
      <c r="G803" s="79">
        <v>23</v>
      </c>
      <c r="H803" s="90">
        <v>21.100917431192663</v>
      </c>
    </row>
    <row r="804" spans="1:8" ht="20.149999999999999" customHeight="1">
      <c r="A804" s="416"/>
      <c r="B804" s="339"/>
      <c r="C804" s="339"/>
      <c r="D804" s="77">
        <v>5</v>
      </c>
      <c r="E804" s="78" t="s">
        <v>3556</v>
      </c>
      <c r="F804" s="439"/>
      <c r="G804" s="79">
        <v>2</v>
      </c>
      <c r="H804" s="90">
        <v>1.834862385321101</v>
      </c>
    </row>
    <row r="805" spans="1:8" ht="20.149999999999999" customHeight="1">
      <c r="A805" s="416"/>
      <c r="B805" s="339"/>
      <c r="C805" s="339"/>
      <c r="D805" s="77">
        <v>6</v>
      </c>
      <c r="E805" s="78" t="s">
        <v>3557</v>
      </c>
      <c r="F805" s="439"/>
      <c r="G805" s="79"/>
      <c r="H805" s="90" t="s">
        <v>2040</v>
      </c>
    </row>
    <row r="806" spans="1:8" ht="20.149999999999999" customHeight="1">
      <c r="A806" s="416"/>
      <c r="B806" s="339"/>
      <c r="C806" s="339"/>
      <c r="D806" s="77">
        <v>7</v>
      </c>
      <c r="E806" s="78" t="s">
        <v>3558</v>
      </c>
      <c r="F806" s="439"/>
      <c r="G806" s="79">
        <v>10</v>
      </c>
      <c r="H806" s="90">
        <v>9.1743119266055047</v>
      </c>
    </row>
    <row r="807" spans="1:8" ht="20.149999999999999" customHeight="1">
      <c r="A807" s="416"/>
      <c r="B807" s="339"/>
      <c r="C807" s="339"/>
      <c r="D807" s="77">
        <v>8</v>
      </c>
      <c r="E807" s="78" t="s">
        <v>3559</v>
      </c>
      <c r="F807" s="439"/>
      <c r="G807" s="79">
        <v>1</v>
      </c>
      <c r="H807" s="90">
        <v>0.91743119266055051</v>
      </c>
    </row>
    <row r="808" spans="1:8" ht="20.149999999999999" customHeight="1">
      <c r="A808" s="416"/>
      <c r="B808" s="339"/>
      <c r="C808" s="339"/>
      <c r="D808" s="77">
        <v>9</v>
      </c>
      <c r="E808" s="78" t="s">
        <v>3560</v>
      </c>
      <c r="F808" s="439"/>
      <c r="G808" s="79">
        <v>1</v>
      </c>
      <c r="H808" s="90">
        <v>0.91743119266055051</v>
      </c>
    </row>
    <row r="809" spans="1:8" ht="20.149999999999999" customHeight="1">
      <c r="A809" s="416"/>
      <c r="B809" s="339"/>
      <c r="C809" s="339"/>
      <c r="D809" s="77">
        <v>10</v>
      </c>
      <c r="E809" s="78" t="s">
        <v>3561</v>
      </c>
      <c r="F809" s="439"/>
      <c r="G809" s="79"/>
      <c r="H809" s="90" t="s">
        <v>2040</v>
      </c>
    </row>
    <row r="810" spans="1:8" ht="20.149999999999999" customHeight="1">
      <c r="A810" s="416"/>
      <c r="B810" s="339"/>
      <c r="C810" s="339"/>
      <c r="D810" s="77">
        <v>11</v>
      </c>
      <c r="E810" s="78" t="s">
        <v>3562</v>
      </c>
      <c r="F810" s="439"/>
      <c r="G810" s="79"/>
      <c r="H810" s="90" t="s">
        <v>2040</v>
      </c>
    </row>
    <row r="811" spans="1:8" ht="20.149999999999999" customHeight="1">
      <c r="A811" s="416"/>
      <c r="B811" s="339"/>
      <c r="C811" s="339"/>
      <c r="D811" s="77">
        <v>12</v>
      </c>
      <c r="E811" s="78" t="s">
        <v>724</v>
      </c>
      <c r="F811" s="439"/>
      <c r="G811" s="79"/>
      <c r="H811" s="90" t="s">
        <v>2040</v>
      </c>
    </row>
    <row r="812" spans="1:8" ht="20.149999999999999" customHeight="1">
      <c r="A812" s="416"/>
      <c r="B812" s="339"/>
      <c r="C812" s="339"/>
      <c r="D812" s="77">
        <v>98</v>
      </c>
      <c r="E812" s="78" t="s">
        <v>589</v>
      </c>
      <c r="F812" s="439"/>
      <c r="G812" s="79"/>
      <c r="H812" s="90" t="s">
        <v>2040</v>
      </c>
    </row>
    <row r="813" spans="1:8" ht="20.149999999999999" customHeight="1">
      <c r="A813" s="417"/>
      <c r="B813" s="340"/>
      <c r="C813" s="340"/>
      <c r="D813" s="77">
        <v>99</v>
      </c>
      <c r="E813" s="78" t="s">
        <v>621</v>
      </c>
      <c r="F813" s="440"/>
      <c r="G813" s="79">
        <v>3</v>
      </c>
      <c r="H813" s="90">
        <v>2.7522935779816518</v>
      </c>
    </row>
    <row r="814" spans="1:8" ht="20.149999999999999" customHeight="1">
      <c r="A814" s="415" t="s">
        <v>3931</v>
      </c>
      <c r="B814" s="338" t="s">
        <v>3932</v>
      </c>
      <c r="C814" s="338" t="s">
        <v>188</v>
      </c>
      <c r="D814" s="77"/>
      <c r="E814" s="78"/>
      <c r="F814" s="438" t="s">
        <v>3715</v>
      </c>
      <c r="G814" s="134">
        <v>3691</v>
      </c>
      <c r="H814" s="90"/>
    </row>
    <row r="815" spans="1:8" ht="20.149999999999999" customHeight="1">
      <c r="A815" s="416"/>
      <c r="B815" s="339"/>
      <c r="C815" s="339"/>
      <c r="D815" s="77">
        <v>9999998</v>
      </c>
      <c r="E815" s="78" t="s">
        <v>589</v>
      </c>
      <c r="F815" s="439"/>
      <c r="G815" s="79"/>
      <c r="H815" s="90" t="s">
        <v>2040</v>
      </c>
    </row>
    <row r="816" spans="1:8" ht="20.149999999999999" customHeight="1">
      <c r="A816" s="417"/>
      <c r="B816" s="340"/>
      <c r="C816" s="340"/>
      <c r="D816" s="77">
        <v>9999999</v>
      </c>
      <c r="E816" s="78" t="s">
        <v>3634</v>
      </c>
      <c r="F816" s="440"/>
      <c r="G816" s="79">
        <v>61</v>
      </c>
      <c r="H816" s="90">
        <v>1.6526686534814414</v>
      </c>
    </row>
    <row r="817" spans="1:8" ht="20.149999999999999" customHeight="1">
      <c r="A817" s="415" t="s">
        <v>3933</v>
      </c>
      <c r="B817" s="338" t="s">
        <v>3934</v>
      </c>
      <c r="C817" s="338" t="s">
        <v>4036</v>
      </c>
      <c r="D817" s="77"/>
      <c r="E817" s="78"/>
      <c r="F817" s="438" t="s">
        <v>16</v>
      </c>
      <c r="G817" s="134">
        <v>61</v>
      </c>
      <c r="H817" s="90"/>
    </row>
    <row r="818" spans="1:8" ht="20.149999999999999" customHeight="1">
      <c r="A818" s="416"/>
      <c r="B818" s="339"/>
      <c r="C818" s="339"/>
      <c r="D818" s="77">
        <v>1</v>
      </c>
      <c r="E818" s="78" t="s">
        <v>3552</v>
      </c>
      <c r="F818" s="439"/>
      <c r="G818" s="79">
        <v>52</v>
      </c>
      <c r="H818" s="90">
        <v>85.245901639344254</v>
      </c>
    </row>
    <row r="819" spans="1:8" ht="20.149999999999999" customHeight="1">
      <c r="A819" s="416"/>
      <c r="B819" s="339"/>
      <c r="C819" s="339"/>
      <c r="D819" s="77">
        <v>2</v>
      </c>
      <c r="E819" s="78" t="s">
        <v>3553</v>
      </c>
      <c r="F819" s="439"/>
      <c r="G819" s="79">
        <v>3</v>
      </c>
      <c r="H819" s="90">
        <v>4.918032786885246</v>
      </c>
    </row>
    <row r="820" spans="1:8" ht="20.149999999999999" customHeight="1">
      <c r="A820" s="416"/>
      <c r="B820" s="339"/>
      <c r="C820" s="339"/>
      <c r="D820" s="77">
        <v>3</v>
      </c>
      <c r="E820" s="78" t="s">
        <v>3554</v>
      </c>
      <c r="F820" s="439"/>
      <c r="G820" s="79">
        <v>3</v>
      </c>
      <c r="H820" s="90">
        <v>4.918032786885246</v>
      </c>
    </row>
    <row r="821" spans="1:8" ht="20.149999999999999" customHeight="1">
      <c r="A821" s="416"/>
      <c r="B821" s="339"/>
      <c r="C821" s="339"/>
      <c r="D821" s="77">
        <v>4</v>
      </c>
      <c r="E821" s="78" t="s">
        <v>3555</v>
      </c>
      <c r="F821" s="439"/>
      <c r="G821" s="79"/>
      <c r="H821" s="90" t="s">
        <v>2040</v>
      </c>
    </row>
    <row r="822" spans="1:8" ht="20.149999999999999" customHeight="1">
      <c r="A822" s="416"/>
      <c r="B822" s="339"/>
      <c r="C822" s="339"/>
      <c r="D822" s="77">
        <v>5</v>
      </c>
      <c r="E822" s="78" t="s">
        <v>3556</v>
      </c>
      <c r="F822" s="439"/>
      <c r="G822" s="79"/>
      <c r="H822" s="90" t="s">
        <v>2040</v>
      </c>
    </row>
    <row r="823" spans="1:8" ht="20.149999999999999" customHeight="1">
      <c r="A823" s="416"/>
      <c r="B823" s="339"/>
      <c r="C823" s="339"/>
      <c r="D823" s="77">
        <v>6</v>
      </c>
      <c r="E823" s="78" t="s">
        <v>3557</v>
      </c>
      <c r="F823" s="439"/>
      <c r="G823" s="79">
        <v>1</v>
      </c>
      <c r="H823" s="90">
        <v>1.639344262295082</v>
      </c>
    </row>
    <row r="824" spans="1:8" ht="20.149999999999999" customHeight="1">
      <c r="A824" s="416"/>
      <c r="B824" s="339"/>
      <c r="C824" s="339"/>
      <c r="D824" s="77">
        <v>7</v>
      </c>
      <c r="E824" s="78" t="s">
        <v>3558</v>
      </c>
      <c r="F824" s="439"/>
      <c r="G824" s="79"/>
      <c r="H824" s="90" t="s">
        <v>2040</v>
      </c>
    </row>
    <row r="825" spans="1:8" ht="20.149999999999999" customHeight="1">
      <c r="A825" s="416"/>
      <c r="B825" s="339"/>
      <c r="C825" s="339"/>
      <c r="D825" s="77">
        <v>8</v>
      </c>
      <c r="E825" s="78" t="s">
        <v>3559</v>
      </c>
      <c r="F825" s="439"/>
      <c r="G825" s="79">
        <v>1</v>
      </c>
      <c r="H825" s="90">
        <v>1.639344262295082</v>
      </c>
    </row>
    <row r="826" spans="1:8" ht="20.149999999999999" customHeight="1">
      <c r="A826" s="416"/>
      <c r="B826" s="339"/>
      <c r="C826" s="339"/>
      <c r="D826" s="77">
        <v>9</v>
      </c>
      <c r="E826" s="78" t="s">
        <v>3560</v>
      </c>
      <c r="F826" s="439"/>
      <c r="G826" s="79"/>
      <c r="H826" s="90" t="s">
        <v>2040</v>
      </c>
    </row>
    <row r="827" spans="1:8" ht="20.149999999999999" customHeight="1">
      <c r="A827" s="416"/>
      <c r="B827" s="339"/>
      <c r="C827" s="339"/>
      <c r="D827" s="77">
        <v>10</v>
      </c>
      <c r="E827" s="78" t="s">
        <v>3561</v>
      </c>
      <c r="F827" s="439"/>
      <c r="G827" s="79"/>
      <c r="H827" s="90" t="s">
        <v>2040</v>
      </c>
    </row>
    <row r="828" spans="1:8" ht="20.149999999999999" customHeight="1">
      <c r="A828" s="416"/>
      <c r="B828" s="339"/>
      <c r="C828" s="339"/>
      <c r="D828" s="77">
        <v>11</v>
      </c>
      <c r="E828" s="78" t="s">
        <v>3562</v>
      </c>
      <c r="F828" s="439"/>
      <c r="G828" s="79">
        <v>1</v>
      </c>
      <c r="H828" s="90">
        <v>1.639344262295082</v>
      </c>
    </row>
    <row r="829" spans="1:8" ht="20.149999999999999" customHeight="1">
      <c r="A829" s="416"/>
      <c r="B829" s="339"/>
      <c r="C829" s="339"/>
      <c r="D829" s="77">
        <v>12</v>
      </c>
      <c r="E829" s="78" t="s">
        <v>724</v>
      </c>
      <c r="F829" s="439"/>
      <c r="G829" s="79"/>
      <c r="H829" s="90" t="s">
        <v>2040</v>
      </c>
    </row>
    <row r="830" spans="1:8" ht="20.149999999999999" customHeight="1">
      <c r="A830" s="416"/>
      <c r="B830" s="339"/>
      <c r="C830" s="339"/>
      <c r="D830" s="77">
        <v>98</v>
      </c>
      <c r="E830" s="78" t="s">
        <v>589</v>
      </c>
      <c r="F830" s="439"/>
      <c r="G830" s="79"/>
      <c r="H830" s="90" t="s">
        <v>2040</v>
      </c>
    </row>
    <row r="831" spans="1:8" ht="20.149999999999999" customHeight="1">
      <c r="A831" s="417"/>
      <c r="B831" s="340"/>
      <c r="C831" s="340"/>
      <c r="D831" s="77">
        <v>99</v>
      </c>
      <c r="E831" s="78" t="s">
        <v>621</v>
      </c>
      <c r="F831" s="440"/>
      <c r="G831" s="79"/>
      <c r="H831" s="90" t="s">
        <v>2040</v>
      </c>
    </row>
    <row r="832" spans="1:8" ht="20.149999999999999" customHeight="1">
      <c r="A832" s="415" t="s">
        <v>4103</v>
      </c>
      <c r="B832" s="338" t="s">
        <v>3935</v>
      </c>
      <c r="C832" s="338" t="s">
        <v>188</v>
      </c>
      <c r="D832" s="77"/>
      <c r="E832" s="78"/>
      <c r="F832" s="438" t="s">
        <v>3715</v>
      </c>
      <c r="G832" s="134">
        <v>3691</v>
      </c>
      <c r="H832" s="90"/>
    </row>
    <row r="833" spans="1:8" ht="20.149999999999999" customHeight="1">
      <c r="A833" s="416"/>
      <c r="B833" s="339"/>
      <c r="C833" s="339"/>
      <c r="D833" s="77">
        <v>9999998</v>
      </c>
      <c r="E833" s="78" t="s">
        <v>589</v>
      </c>
      <c r="F833" s="439"/>
      <c r="G833" s="79"/>
      <c r="H833" s="90" t="s">
        <v>2040</v>
      </c>
    </row>
    <row r="834" spans="1:8" ht="20.149999999999999" customHeight="1">
      <c r="A834" s="417"/>
      <c r="B834" s="340"/>
      <c r="C834" s="340"/>
      <c r="D834" s="77">
        <v>9999999</v>
      </c>
      <c r="E834" s="78" t="s">
        <v>3634</v>
      </c>
      <c r="F834" s="440"/>
      <c r="G834" s="134">
        <v>122</v>
      </c>
      <c r="H834" s="90">
        <v>3.3053373069628829</v>
      </c>
    </row>
    <row r="835" spans="1:8" ht="20.149999999999999" customHeight="1">
      <c r="A835" s="415" t="s">
        <v>4018</v>
      </c>
      <c r="B835" s="338" t="s">
        <v>3936</v>
      </c>
      <c r="C835" s="338" t="s">
        <v>4037</v>
      </c>
      <c r="D835" s="77"/>
      <c r="E835" s="78"/>
      <c r="F835" s="438" t="s">
        <v>16</v>
      </c>
      <c r="G835" s="134">
        <v>122</v>
      </c>
      <c r="H835" s="90"/>
    </row>
    <row r="836" spans="1:8" ht="20.149999999999999" customHeight="1">
      <c r="A836" s="416"/>
      <c r="B836" s="339"/>
      <c r="C836" s="339"/>
      <c r="D836" s="77">
        <v>1</v>
      </c>
      <c r="E836" s="78" t="s">
        <v>3552</v>
      </c>
      <c r="F836" s="439"/>
      <c r="G836" s="79">
        <v>43</v>
      </c>
      <c r="H836" s="90">
        <v>35.245901639344261</v>
      </c>
    </row>
    <row r="837" spans="1:8" ht="20.149999999999999" customHeight="1">
      <c r="A837" s="416"/>
      <c r="B837" s="339"/>
      <c r="C837" s="339"/>
      <c r="D837" s="77">
        <v>2</v>
      </c>
      <c r="E837" s="78" t="s">
        <v>3553</v>
      </c>
      <c r="F837" s="439"/>
      <c r="G837" s="79">
        <v>13</v>
      </c>
      <c r="H837" s="90">
        <v>10.655737704918032</v>
      </c>
    </row>
    <row r="838" spans="1:8" ht="20.149999999999999" customHeight="1">
      <c r="A838" s="416"/>
      <c r="B838" s="339"/>
      <c r="C838" s="339"/>
      <c r="D838" s="77">
        <v>3</v>
      </c>
      <c r="E838" s="78" t="s">
        <v>3554</v>
      </c>
      <c r="F838" s="439"/>
      <c r="G838" s="79">
        <v>8</v>
      </c>
      <c r="H838" s="90">
        <v>6.557377049180328</v>
      </c>
    </row>
    <row r="839" spans="1:8" ht="20.149999999999999" customHeight="1">
      <c r="A839" s="416"/>
      <c r="B839" s="339"/>
      <c r="C839" s="339"/>
      <c r="D839" s="77">
        <v>4</v>
      </c>
      <c r="E839" s="78" t="s">
        <v>3555</v>
      </c>
      <c r="F839" s="439"/>
      <c r="G839" s="79">
        <v>17</v>
      </c>
      <c r="H839" s="90">
        <v>13.934426229508196</v>
      </c>
    </row>
    <row r="840" spans="1:8" ht="20.149999999999999" customHeight="1">
      <c r="A840" s="416"/>
      <c r="B840" s="339"/>
      <c r="C840" s="339"/>
      <c r="D840" s="77">
        <v>5</v>
      </c>
      <c r="E840" s="78" t="s">
        <v>3556</v>
      </c>
      <c r="F840" s="439"/>
      <c r="G840" s="79">
        <v>23</v>
      </c>
      <c r="H840" s="90">
        <v>18.852459016393443</v>
      </c>
    </row>
    <row r="841" spans="1:8" ht="20.149999999999999" customHeight="1">
      <c r="A841" s="416"/>
      <c r="B841" s="339"/>
      <c r="C841" s="339"/>
      <c r="D841" s="77">
        <v>6</v>
      </c>
      <c r="E841" s="78" t="s">
        <v>3557</v>
      </c>
      <c r="F841" s="439"/>
      <c r="G841" s="79">
        <v>17</v>
      </c>
      <c r="H841" s="90">
        <v>13.934426229508196</v>
      </c>
    </row>
    <row r="842" spans="1:8" ht="20.149999999999999" customHeight="1">
      <c r="A842" s="416"/>
      <c r="B842" s="339"/>
      <c r="C842" s="339"/>
      <c r="D842" s="77">
        <v>7</v>
      </c>
      <c r="E842" s="78" t="s">
        <v>3558</v>
      </c>
      <c r="F842" s="439"/>
      <c r="G842" s="79">
        <v>1</v>
      </c>
      <c r="H842" s="90">
        <v>0.81967213114754101</v>
      </c>
    </row>
    <row r="843" spans="1:8" ht="20.149999999999999" customHeight="1">
      <c r="A843" s="416"/>
      <c r="B843" s="339"/>
      <c r="C843" s="339"/>
      <c r="D843" s="77">
        <v>8</v>
      </c>
      <c r="E843" s="78" t="s">
        <v>3559</v>
      </c>
      <c r="F843" s="439"/>
      <c r="G843" s="79"/>
      <c r="H843" s="90" t="s">
        <v>2040</v>
      </c>
    </row>
    <row r="844" spans="1:8" ht="20.149999999999999" customHeight="1">
      <c r="A844" s="416"/>
      <c r="B844" s="339"/>
      <c r="C844" s="339"/>
      <c r="D844" s="77">
        <v>9</v>
      </c>
      <c r="E844" s="78" t="s">
        <v>3560</v>
      </c>
      <c r="F844" s="439"/>
      <c r="G844" s="79"/>
      <c r="H844" s="90" t="s">
        <v>2040</v>
      </c>
    </row>
    <row r="845" spans="1:8" ht="20.149999999999999" customHeight="1">
      <c r="A845" s="416"/>
      <c r="B845" s="339"/>
      <c r="C845" s="339"/>
      <c r="D845" s="77">
        <v>10</v>
      </c>
      <c r="E845" s="78" t="s">
        <v>3561</v>
      </c>
      <c r="F845" s="439"/>
      <c r="G845" s="79"/>
      <c r="H845" s="90" t="s">
        <v>2040</v>
      </c>
    </row>
    <row r="846" spans="1:8" ht="20.149999999999999" customHeight="1">
      <c r="A846" s="416"/>
      <c r="B846" s="339"/>
      <c r="C846" s="339"/>
      <c r="D846" s="77">
        <v>11</v>
      </c>
      <c r="E846" s="78" t="s">
        <v>3562</v>
      </c>
      <c r="F846" s="439"/>
      <c r="G846" s="79"/>
      <c r="H846" s="90" t="s">
        <v>2040</v>
      </c>
    </row>
    <row r="847" spans="1:8" ht="20.149999999999999" customHeight="1">
      <c r="A847" s="416"/>
      <c r="B847" s="339"/>
      <c r="C847" s="339"/>
      <c r="D847" s="77">
        <v>12</v>
      </c>
      <c r="E847" s="78" t="s">
        <v>724</v>
      </c>
      <c r="F847" s="439"/>
      <c r="G847" s="79"/>
      <c r="H847" s="90" t="s">
        <v>2040</v>
      </c>
    </row>
    <row r="848" spans="1:8" ht="20.149999999999999" customHeight="1">
      <c r="A848" s="416"/>
      <c r="B848" s="339"/>
      <c r="C848" s="339"/>
      <c r="D848" s="77">
        <v>98</v>
      </c>
      <c r="E848" s="78" t="s">
        <v>589</v>
      </c>
      <c r="F848" s="439"/>
      <c r="G848" s="79"/>
      <c r="H848" s="90" t="s">
        <v>2040</v>
      </c>
    </row>
    <row r="849" spans="1:14" ht="20.149999999999999" customHeight="1">
      <c r="A849" s="417"/>
      <c r="B849" s="340"/>
      <c r="C849" s="340"/>
      <c r="D849" s="77">
        <v>99</v>
      </c>
      <c r="E849" s="78" t="s">
        <v>621</v>
      </c>
      <c r="F849" s="440"/>
      <c r="G849" s="79"/>
      <c r="H849" s="90" t="s">
        <v>2040</v>
      </c>
    </row>
    <row r="850" spans="1:14" ht="20.149999999999999" customHeight="1">
      <c r="A850" s="82" t="s">
        <v>4104</v>
      </c>
      <c r="B850" s="78" t="s">
        <v>3937</v>
      </c>
      <c r="C850" s="78" t="s">
        <v>4019</v>
      </c>
      <c r="D850" s="77"/>
      <c r="E850" s="78"/>
      <c r="F850" s="77"/>
      <c r="G850" s="134">
        <v>2503</v>
      </c>
      <c r="H850" s="90"/>
    </row>
    <row r="851" spans="1:14" s="165" customFormat="1" ht="20.149999999999999" customHeight="1">
      <c r="A851" s="421" t="s">
        <v>4457</v>
      </c>
      <c r="B851" s="424" t="s">
        <v>4458</v>
      </c>
      <c r="C851" s="424" t="s">
        <v>188</v>
      </c>
      <c r="D851" s="142"/>
      <c r="E851" s="143"/>
      <c r="F851" s="418" t="s">
        <v>2446</v>
      </c>
      <c r="G851" s="238">
        <v>3691</v>
      </c>
      <c r="H851" s="239"/>
      <c r="M851" s="169"/>
      <c r="N851" s="178"/>
    </row>
    <row r="852" spans="1:14" s="165" customFormat="1" ht="20.149999999999999" customHeight="1">
      <c r="A852" s="429"/>
      <c r="B852" s="427"/>
      <c r="C852" s="427"/>
      <c r="D852" s="142">
        <v>9999998</v>
      </c>
      <c r="E852" s="143" t="s">
        <v>589</v>
      </c>
      <c r="F852" s="462"/>
      <c r="G852" s="240"/>
      <c r="H852" s="239" t="s">
        <v>2040</v>
      </c>
      <c r="M852" s="169"/>
      <c r="N852" s="178"/>
    </row>
    <row r="853" spans="1:14" s="165" customFormat="1" ht="20.149999999999999" customHeight="1">
      <c r="A853" s="430"/>
      <c r="B853" s="428"/>
      <c r="C853" s="428"/>
      <c r="D853" s="142">
        <v>9999999</v>
      </c>
      <c r="E853" s="143" t="s">
        <v>3634</v>
      </c>
      <c r="F853" s="463"/>
      <c r="G853" s="240">
        <v>5</v>
      </c>
      <c r="H853" s="239">
        <f>G853/G851*100</f>
        <v>0.135464643727987</v>
      </c>
      <c r="M853" s="169"/>
      <c r="N853" s="178"/>
    </row>
    <row r="854" spans="1:14" ht="20.149999999999999" customHeight="1">
      <c r="A854" s="415" t="s">
        <v>3938</v>
      </c>
      <c r="B854" s="338" t="s">
        <v>3939</v>
      </c>
      <c r="C854" s="338" t="s">
        <v>188</v>
      </c>
      <c r="D854" s="77"/>
      <c r="E854" s="78"/>
      <c r="F854" s="438"/>
      <c r="G854" s="134">
        <v>3691</v>
      </c>
      <c r="H854" s="90"/>
    </row>
    <row r="855" spans="1:14" ht="20.149999999999999" customHeight="1">
      <c r="A855" s="416"/>
      <c r="B855" s="339"/>
      <c r="C855" s="339"/>
      <c r="D855" s="77">
        <v>1</v>
      </c>
      <c r="E855" s="78" t="s">
        <v>463</v>
      </c>
      <c r="F855" s="439"/>
      <c r="G855" s="79">
        <v>31</v>
      </c>
      <c r="H855" s="90">
        <v>0.83988079111351943</v>
      </c>
    </row>
    <row r="856" spans="1:14" ht="20.149999999999999" customHeight="1">
      <c r="A856" s="417"/>
      <c r="B856" s="340"/>
      <c r="C856" s="340"/>
      <c r="D856" s="77">
        <v>2</v>
      </c>
      <c r="E856" s="78" t="s">
        <v>464</v>
      </c>
      <c r="F856" s="440"/>
      <c r="G856" s="79">
        <v>3660</v>
      </c>
      <c r="H856" s="90">
        <v>99.160119208886471</v>
      </c>
    </row>
    <row r="857" spans="1:14" ht="20.149999999999999" customHeight="1">
      <c r="A857" s="415" t="s">
        <v>3940</v>
      </c>
      <c r="B857" s="338" t="s">
        <v>3941</v>
      </c>
      <c r="C857" s="338" t="s">
        <v>188</v>
      </c>
      <c r="D857" s="77"/>
      <c r="E857" s="78"/>
      <c r="F857" s="438"/>
      <c r="G857" s="134">
        <v>3691</v>
      </c>
      <c r="H857" s="90"/>
    </row>
    <row r="858" spans="1:14" ht="20.149999999999999" customHeight="1">
      <c r="A858" s="416"/>
      <c r="B858" s="339"/>
      <c r="C858" s="339"/>
      <c r="D858" s="77">
        <v>1</v>
      </c>
      <c r="E858" s="78" t="s">
        <v>463</v>
      </c>
      <c r="F858" s="439"/>
      <c r="G858" s="79">
        <v>111</v>
      </c>
      <c r="H858" s="90">
        <v>3.0073150907613111</v>
      </c>
    </row>
    <row r="859" spans="1:14" ht="20.149999999999999" customHeight="1">
      <c r="A859" s="417"/>
      <c r="B859" s="340"/>
      <c r="C859" s="340"/>
      <c r="D859" s="77">
        <v>2</v>
      </c>
      <c r="E859" s="78" t="s">
        <v>464</v>
      </c>
      <c r="F859" s="440"/>
      <c r="G859" s="79">
        <v>3580</v>
      </c>
      <c r="H859" s="90">
        <v>96.99268490923869</v>
      </c>
    </row>
    <row r="860" spans="1:14" ht="20.149999999999999" customHeight="1">
      <c r="A860" s="415" t="s">
        <v>3942</v>
      </c>
      <c r="B860" s="338" t="s">
        <v>3943</v>
      </c>
      <c r="C860" s="338" t="s">
        <v>188</v>
      </c>
      <c r="D860" s="77"/>
      <c r="E860" s="78"/>
      <c r="F860" s="438"/>
      <c r="G860" s="134">
        <v>3691</v>
      </c>
      <c r="H860" s="90"/>
    </row>
    <row r="861" spans="1:14" ht="20.149999999999999" customHeight="1">
      <c r="A861" s="416"/>
      <c r="B861" s="339"/>
      <c r="C861" s="339"/>
      <c r="D861" s="77">
        <v>1</v>
      </c>
      <c r="E861" s="78" t="s">
        <v>463</v>
      </c>
      <c r="F861" s="439"/>
      <c r="G861" s="79">
        <v>70</v>
      </c>
      <c r="H861" s="90">
        <v>1.8965050121918181</v>
      </c>
    </row>
    <row r="862" spans="1:14" ht="20.149999999999999" customHeight="1">
      <c r="A862" s="417"/>
      <c r="B862" s="340"/>
      <c r="C862" s="340"/>
      <c r="D862" s="77">
        <v>2</v>
      </c>
      <c r="E862" s="78" t="s">
        <v>464</v>
      </c>
      <c r="F862" s="440"/>
      <c r="G862" s="79">
        <v>3621</v>
      </c>
      <c r="H862" s="90">
        <v>98.103494987808176</v>
      </c>
    </row>
    <row r="863" spans="1:14" ht="20.149999999999999" customHeight="1">
      <c r="A863" s="415" t="s">
        <v>3944</v>
      </c>
      <c r="B863" s="338" t="s">
        <v>3945</v>
      </c>
      <c r="C863" s="338" t="s">
        <v>188</v>
      </c>
      <c r="D863" s="77"/>
      <c r="E863" s="78"/>
      <c r="F863" s="438"/>
      <c r="G863" s="134">
        <v>3691</v>
      </c>
      <c r="H863" s="90"/>
    </row>
    <row r="864" spans="1:14" ht="20.149999999999999" customHeight="1">
      <c r="A864" s="416"/>
      <c r="B864" s="339"/>
      <c r="C864" s="339"/>
      <c r="D864" s="77">
        <v>1</v>
      </c>
      <c r="E864" s="78" t="s">
        <v>463</v>
      </c>
      <c r="F864" s="439"/>
      <c r="G864" s="79">
        <v>44</v>
      </c>
      <c r="H864" s="90">
        <v>1.1920888648062855</v>
      </c>
    </row>
    <row r="865" spans="1:8" ht="20.149999999999999" customHeight="1">
      <c r="A865" s="417"/>
      <c r="B865" s="340"/>
      <c r="C865" s="340"/>
      <c r="D865" s="77">
        <v>2</v>
      </c>
      <c r="E865" s="78" t="s">
        <v>464</v>
      </c>
      <c r="F865" s="440"/>
      <c r="G865" s="79">
        <v>3647</v>
      </c>
      <c r="H865" s="90">
        <v>98.80791113519372</v>
      </c>
    </row>
    <row r="866" spans="1:8" ht="20.149999999999999" customHeight="1">
      <c r="A866" s="415" t="s">
        <v>3946</v>
      </c>
      <c r="B866" s="338" t="s">
        <v>3947</v>
      </c>
      <c r="C866" s="338" t="s">
        <v>188</v>
      </c>
      <c r="D866" s="77"/>
      <c r="E866" s="78"/>
      <c r="F866" s="438"/>
      <c r="G866" s="134">
        <v>3691</v>
      </c>
      <c r="H866" s="90"/>
    </row>
    <row r="867" spans="1:8" ht="20.149999999999999" customHeight="1">
      <c r="A867" s="416"/>
      <c r="B867" s="339"/>
      <c r="C867" s="339"/>
      <c r="D867" s="77">
        <v>1</v>
      </c>
      <c r="E867" s="78" t="s">
        <v>463</v>
      </c>
      <c r="F867" s="439"/>
      <c r="G867" s="79">
        <v>76</v>
      </c>
      <c r="H867" s="90">
        <v>2.0590625846654023</v>
      </c>
    </row>
    <row r="868" spans="1:8" ht="20.149999999999999" customHeight="1">
      <c r="A868" s="417"/>
      <c r="B868" s="340"/>
      <c r="C868" s="340"/>
      <c r="D868" s="77">
        <v>2</v>
      </c>
      <c r="E868" s="78" t="s">
        <v>464</v>
      </c>
      <c r="F868" s="440"/>
      <c r="G868" s="79">
        <v>3615</v>
      </c>
      <c r="H868" s="90">
        <v>97.940937415334588</v>
      </c>
    </row>
    <row r="869" spans="1:8" ht="20.149999999999999" customHeight="1">
      <c r="A869" s="415" t="s">
        <v>3948</v>
      </c>
      <c r="B869" s="338" t="s">
        <v>3949</v>
      </c>
      <c r="C869" s="338" t="s">
        <v>188</v>
      </c>
      <c r="D869" s="77"/>
      <c r="E869" s="78"/>
      <c r="F869" s="438"/>
      <c r="G869" s="134">
        <v>3691</v>
      </c>
      <c r="H869" s="90"/>
    </row>
    <row r="870" spans="1:8" ht="20.149999999999999" customHeight="1">
      <c r="A870" s="416"/>
      <c r="B870" s="339"/>
      <c r="C870" s="339"/>
      <c r="D870" s="77">
        <v>1</v>
      </c>
      <c r="E870" s="78" t="s">
        <v>463</v>
      </c>
      <c r="F870" s="439"/>
      <c r="G870" s="79">
        <v>40</v>
      </c>
      <c r="H870" s="90">
        <v>1.083717149823896</v>
      </c>
    </row>
    <row r="871" spans="1:8" ht="20.149999999999999" customHeight="1">
      <c r="A871" s="417"/>
      <c r="B871" s="340"/>
      <c r="C871" s="340"/>
      <c r="D871" s="77">
        <v>2</v>
      </c>
      <c r="E871" s="78" t="s">
        <v>464</v>
      </c>
      <c r="F871" s="440"/>
      <c r="G871" s="79">
        <v>3651</v>
      </c>
      <c r="H871" s="90">
        <v>98.916282850176103</v>
      </c>
    </row>
    <row r="872" spans="1:8" ht="20.149999999999999" customHeight="1">
      <c r="A872" s="415" t="s">
        <v>3950</v>
      </c>
      <c r="B872" s="338" t="s">
        <v>3951</v>
      </c>
      <c r="C872" s="338" t="s">
        <v>188</v>
      </c>
      <c r="D872" s="77"/>
      <c r="E872" s="78"/>
      <c r="F872" s="438"/>
      <c r="G872" s="134">
        <v>3691</v>
      </c>
      <c r="H872" s="90"/>
    </row>
    <row r="873" spans="1:8" ht="20.149999999999999" customHeight="1">
      <c r="A873" s="416"/>
      <c r="B873" s="339"/>
      <c r="C873" s="339"/>
      <c r="D873" s="77">
        <v>1</v>
      </c>
      <c r="E873" s="78" t="s">
        <v>463</v>
      </c>
      <c r="F873" s="439"/>
      <c r="G873" s="79">
        <v>254</v>
      </c>
      <c r="H873" s="90">
        <v>6.8816039013817392</v>
      </c>
    </row>
    <row r="874" spans="1:8" ht="20.149999999999999" customHeight="1">
      <c r="A874" s="417"/>
      <c r="B874" s="340"/>
      <c r="C874" s="340"/>
      <c r="D874" s="77">
        <v>2</v>
      </c>
      <c r="E874" s="78" t="s">
        <v>464</v>
      </c>
      <c r="F874" s="440"/>
      <c r="G874" s="79">
        <v>3437</v>
      </c>
      <c r="H874" s="90">
        <v>93.118396098618263</v>
      </c>
    </row>
    <row r="875" spans="1:8" ht="20.149999999999999" customHeight="1">
      <c r="A875" s="421" t="s">
        <v>3952</v>
      </c>
      <c r="B875" s="424" t="s">
        <v>3953</v>
      </c>
      <c r="C875" s="424" t="s">
        <v>188</v>
      </c>
      <c r="D875" s="142"/>
      <c r="E875" s="143"/>
      <c r="F875" s="441" t="s">
        <v>3715</v>
      </c>
      <c r="G875" s="144">
        <v>3691</v>
      </c>
      <c r="H875" s="145"/>
    </row>
    <row r="876" spans="1:8" ht="20.149999999999999" customHeight="1">
      <c r="A876" s="422"/>
      <c r="B876" s="425"/>
      <c r="C876" s="425"/>
      <c r="D876" s="142">
        <v>9999998</v>
      </c>
      <c r="E876" s="143" t="s">
        <v>589</v>
      </c>
      <c r="F876" s="442"/>
      <c r="G876" s="146"/>
      <c r="H876" s="145" t="s">
        <v>2040</v>
      </c>
    </row>
    <row r="877" spans="1:8" ht="20.149999999999999" customHeight="1">
      <c r="A877" s="423"/>
      <c r="B877" s="426"/>
      <c r="C877" s="426"/>
      <c r="D877" s="142">
        <v>9999999</v>
      </c>
      <c r="E877" s="143" t="s">
        <v>3634</v>
      </c>
      <c r="F877" s="443"/>
      <c r="G877" s="146">
        <v>127</v>
      </c>
      <c r="H877" s="145">
        <f>G877/$G$875*100</f>
        <v>3.4408019506908696</v>
      </c>
    </row>
    <row r="878" spans="1:8" ht="20.149999999999999" customHeight="1">
      <c r="A878" s="421" t="s">
        <v>4417</v>
      </c>
      <c r="B878" s="424" t="s">
        <v>3954</v>
      </c>
      <c r="C878" s="424" t="s">
        <v>4038</v>
      </c>
      <c r="D878" s="142"/>
      <c r="E878" s="143"/>
      <c r="F878" s="441" t="s">
        <v>16</v>
      </c>
      <c r="G878" s="144">
        <v>127</v>
      </c>
      <c r="H878" s="145"/>
    </row>
    <row r="879" spans="1:8" ht="20.149999999999999" customHeight="1">
      <c r="A879" s="422"/>
      <c r="B879" s="425"/>
      <c r="C879" s="425"/>
      <c r="D879" s="142">
        <v>1</v>
      </c>
      <c r="E879" s="143" t="s">
        <v>3955</v>
      </c>
      <c r="F879" s="419"/>
      <c r="G879" s="146">
        <v>2</v>
      </c>
      <c r="H879" s="145">
        <f>G879/$G$878*100</f>
        <v>1.5748031496062991</v>
      </c>
    </row>
    <row r="880" spans="1:8" ht="20.149999999999999" customHeight="1">
      <c r="A880" s="422"/>
      <c r="B880" s="425"/>
      <c r="C880" s="425"/>
      <c r="D880" s="142">
        <v>2</v>
      </c>
      <c r="E880" s="143" t="s">
        <v>3956</v>
      </c>
      <c r="F880" s="419"/>
      <c r="G880" s="146">
        <v>2</v>
      </c>
      <c r="H880" s="145">
        <f t="shared" ref="H880:H887" si="9">G880/$G$878*100</f>
        <v>1.5748031496062991</v>
      </c>
    </row>
    <row r="881" spans="1:8" ht="20.149999999999999" customHeight="1">
      <c r="A881" s="422"/>
      <c r="B881" s="425"/>
      <c r="C881" s="425"/>
      <c r="D881" s="142">
        <v>3</v>
      </c>
      <c r="E881" s="143" t="s">
        <v>3957</v>
      </c>
      <c r="F881" s="419"/>
      <c r="G881" s="146">
        <v>2</v>
      </c>
      <c r="H881" s="145">
        <f t="shared" si="9"/>
        <v>1.5748031496062991</v>
      </c>
    </row>
    <row r="882" spans="1:8" ht="20.149999999999999" customHeight="1">
      <c r="A882" s="422"/>
      <c r="B882" s="425"/>
      <c r="C882" s="425"/>
      <c r="D882" s="142">
        <v>4</v>
      </c>
      <c r="E882" s="143" t="s">
        <v>3958</v>
      </c>
      <c r="F882" s="419"/>
      <c r="G882" s="146">
        <v>8</v>
      </c>
      <c r="H882" s="145">
        <f t="shared" si="9"/>
        <v>6.2992125984251963</v>
      </c>
    </row>
    <row r="883" spans="1:8" ht="20.149999999999999" customHeight="1">
      <c r="A883" s="422"/>
      <c r="B883" s="425"/>
      <c r="C883" s="425"/>
      <c r="D883" s="142">
        <v>5</v>
      </c>
      <c r="E883" s="143" t="s">
        <v>3959</v>
      </c>
      <c r="F883" s="419"/>
      <c r="G883" s="146">
        <v>15</v>
      </c>
      <c r="H883" s="145">
        <f t="shared" si="9"/>
        <v>11.811023622047244</v>
      </c>
    </row>
    <row r="884" spans="1:8" ht="20.149999999999999" customHeight="1">
      <c r="A884" s="422"/>
      <c r="B884" s="425"/>
      <c r="C884" s="425"/>
      <c r="D884" s="142">
        <v>6</v>
      </c>
      <c r="E884" s="143" t="s">
        <v>2138</v>
      </c>
      <c r="F884" s="419"/>
      <c r="G884" s="146">
        <v>44</v>
      </c>
      <c r="H884" s="145">
        <f t="shared" si="9"/>
        <v>34.645669291338585</v>
      </c>
    </row>
    <row r="885" spans="1:8" ht="20.149999999999999" customHeight="1">
      <c r="A885" s="422"/>
      <c r="B885" s="425"/>
      <c r="C885" s="425"/>
      <c r="D885" s="142">
        <v>7</v>
      </c>
      <c r="E885" s="143" t="s">
        <v>3960</v>
      </c>
      <c r="F885" s="419"/>
      <c r="G885" s="146">
        <v>24</v>
      </c>
      <c r="H885" s="145">
        <f t="shared" si="9"/>
        <v>18.897637795275589</v>
      </c>
    </row>
    <row r="886" spans="1:8" ht="20.149999999999999" customHeight="1">
      <c r="A886" s="422"/>
      <c r="B886" s="425"/>
      <c r="C886" s="425"/>
      <c r="D886" s="142">
        <v>8</v>
      </c>
      <c r="E886" s="143" t="s">
        <v>3961</v>
      </c>
      <c r="F886" s="419"/>
      <c r="G886" s="146">
        <v>19</v>
      </c>
      <c r="H886" s="145">
        <f t="shared" si="9"/>
        <v>14.960629921259844</v>
      </c>
    </row>
    <row r="887" spans="1:8" ht="20.149999999999999" customHeight="1">
      <c r="A887" s="422"/>
      <c r="B887" s="425"/>
      <c r="C887" s="425"/>
      <c r="D887" s="142">
        <v>9</v>
      </c>
      <c r="E887" s="143" t="s">
        <v>2215</v>
      </c>
      <c r="F887" s="419"/>
      <c r="G887" s="146">
        <v>9</v>
      </c>
      <c r="H887" s="145">
        <f t="shared" si="9"/>
        <v>7.0866141732283463</v>
      </c>
    </row>
    <row r="888" spans="1:8" ht="20.149999999999999" customHeight="1">
      <c r="A888" s="422"/>
      <c r="B888" s="425"/>
      <c r="C888" s="425"/>
      <c r="D888" s="142">
        <v>98</v>
      </c>
      <c r="E888" s="143" t="s">
        <v>589</v>
      </c>
      <c r="F888" s="419"/>
      <c r="G888" s="146"/>
      <c r="H888" s="145" t="s">
        <v>2040</v>
      </c>
    </row>
    <row r="889" spans="1:8" ht="20.149999999999999" customHeight="1">
      <c r="A889" s="423"/>
      <c r="B889" s="426"/>
      <c r="C889" s="426"/>
      <c r="D889" s="142">
        <v>99</v>
      </c>
      <c r="E889" s="143" t="s">
        <v>621</v>
      </c>
      <c r="F889" s="419"/>
      <c r="G889" s="146">
        <v>2</v>
      </c>
      <c r="H889" s="145">
        <f>G889/$G$878*100</f>
        <v>1.5748031496062991</v>
      </c>
    </row>
    <row r="890" spans="1:8" ht="20.149999999999999" customHeight="1">
      <c r="A890" s="415" t="s">
        <v>3962</v>
      </c>
      <c r="B890" s="338" t="s">
        <v>3963</v>
      </c>
      <c r="C890" s="338" t="s">
        <v>188</v>
      </c>
      <c r="D890" s="77"/>
      <c r="E890" s="78"/>
      <c r="F890" s="438" t="s">
        <v>3715</v>
      </c>
      <c r="G890" s="134">
        <v>3691</v>
      </c>
      <c r="H890" s="90"/>
    </row>
    <row r="891" spans="1:8" ht="20.149999999999999" customHeight="1">
      <c r="A891" s="416"/>
      <c r="B891" s="339"/>
      <c r="C891" s="339"/>
      <c r="D891" s="77">
        <v>9999998</v>
      </c>
      <c r="E891" s="78" t="s">
        <v>589</v>
      </c>
      <c r="F891" s="439"/>
      <c r="G891" s="79"/>
      <c r="H891" s="90" t="s">
        <v>2040</v>
      </c>
    </row>
    <row r="892" spans="1:8" ht="20.149999999999999" customHeight="1">
      <c r="A892" s="417"/>
      <c r="B892" s="340"/>
      <c r="C892" s="340"/>
      <c r="D892" s="77">
        <v>9999999</v>
      </c>
      <c r="E892" s="78" t="s">
        <v>3634</v>
      </c>
      <c r="F892" s="440"/>
      <c r="G892" s="79">
        <v>194</v>
      </c>
      <c r="H892" s="90">
        <v>5.2560281766458958</v>
      </c>
    </row>
    <row r="893" spans="1:8" ht="20.149999999999999" customHeight="1">
      <c r="A893" s="415" t="s">
        <v>3964</v>
      </c>
      <c r="B893" s="338" t="s">
        <v>3965</v>
      </c>
      <c r="C893" s="338" t="s">
        <v>4039</v>
      </c>
      <c r="D893" s="77"/>
      <c r="E893" s="78"/>
      <c r="F893" s="438" t="s">
        <v>16</v>
      </c>
      <c r="G893" s="134">
        <v>194</v>
      </c>
      <c r="H893" s="90"/>
    </row>
    <row r="894" spans="1:8" ht="20.149999999999999" customHeight="1">
      <c r="A894" s="416"/>
      <c r="B894" s="339"/>
      <c r="C894" s="339"/>
      <c r="D894" s="77">
        <v>1</v>
      </c>
      <c r="E894" s="78" t="s">
        <v>3955</v>
      </c>
      <c r="F894" s="432"/>
      <c r="G894" s="79">
        <v>36</v>
      </c>
      <c r="H894" s="90">
        <v>18.556701030927837</v>
      </c>
    </row>
    <row r="895" spans="1:8" ht="20.149999999999999" customHeight="1">
      <c r="A895" s="416"/>
      <c r="B895" s="339"/>
      <c r="C895" s="339"/>
      <c r="D895" s="77">
        <v>2</v>
      </c>
      <c r="E895" s="78" t="s">
        <v>3956</v>
      </c>
      <c r="F895" s="432"/>
      <c r="G895" s="79">
        <v>41</v>
      </c>
      <c r="H895" s="90">
        <v>21.134020618556701</v>
      </c>
    </row>
    <row r="896" spans="1:8" ht="20.149999999999999" customHeight="1">
      <c r="A896" s="416"/>
      <c r="B896" s="339"/>
      <c r="C896" s="339"/>
      <c r="D896" s="77">
        <v>3</v>
      </c>
      <c r="E896" s="78" t="s">
        <v>3957</v>
      </c>
      <c r="F896" s="432"/>
      <c r="G896" s="79">
        <v>37</v>
      </c>
      <c r="H896" s="90">
        <v>19.072164948453608</v>
      </c>
    </row>
    <row r="897" spans="1:8" ht="20.149999999999999" customHeight="1">
      <c r="A897" s="416"/>
      <c r="B897" s="339"/>
      <c r="C897" s="339"/>
      <c r="D897" s="77">
        <v>4</v>
      </c>
      <c r="E897" s="78" t="s">
        <v>3958</v>
      </c>
      <c r="F897" s="432"/>
      <c r="G897" s="79">
        <v>45</v>
      </c>
      <c r="H897" s="90">
        <v>23.195876288659793</v>
      </c>
    </row>
    <row r="898" spans="1:8" ht="20.149999999999999" customHeight="1">
      <c r="A898" s="416"/>
      <c r="B898" s="339"/>
      <c r="C898" s="339"/>
      <c r="D898" s="77">
        <v>5</v>
      </c>
      <c r="E898" s="78" t="s">
        <v>3959</v>
      </c>
      <c r="F898" s="432"/>
      <c r="G898" s="79">
        <v>25</v>
      </c>
      <c r="H898" s="90">
        <v>12.886597938144329</v>
      </c>
    </row>
    <row r="899" spans="1:8" ht="20.149999999999999" customHeight="1">
      <c r="A899" s="416"/>
      <c r="B899" s="339"/>
      <c r="C899" s="339"/>
      <c r="D899" s="77">
        <v>6</v>
      </c>
      <c r="E899" s="78" t="s">
        <v>2138</v>
      </c>
      <c r="F899" s="432"/>
      <c r="G899" s="79">
        <v>7</v>
      </c>
      <c r="H899" s="90">
        <v>3.608247422680412</v>
      </c>
    </row>
    <row r="900" spans="1:8" ht="20.149999999999999" customHeight="1">
      <c r="A900" s="416"/>
      <c r="B900" s="339"/>
      <c r="C900" s="339"/>
      <c r="D900" s="77">
        <v>7</v>
      </c>
      <c r="E900" s="78" t="s">
        <v>3960</v>
      </c>
      <c r="F900" s="432"/>
      <c r="G900" s="79"/>
      <c r="H900" s="90" t="s">
        <v>2040</v>
      </c>
    </row>
    <row r="901" spans="1:8" ht="20.149999999999999" customHeight="1">
      <c r="A901" s="416"/>
      <c r="B901" s="339"/>
      <c r="C901" s="339"/>
      <c r="D901" s="77">
        <v>8</v>
      </c>
      <c r="E901" s="78" t="s">
        <v>3961</v>
      </c>
      <c r="F901" s="432"/>
      <c r="G901" s="79">
        <v>1</v>
      </c>
      <c r="H901" s="90">
        <v>0.51546391752577314</v>
      </c>
    </row>
    <row r="902" spans="1:8" ht="20.149999999999999" customHeight="1">
      <c r="A902" s="416"/>
      <c r="B902" s="339"/>
      <c r="C902" s="339"/>
      <c r="D902" s="77">
        <v>9</v>
      </c>
      <c r="E902" s="78" t="s">
        <v>2215</v>
      </c>
      <c r="F902" s="432"/>
      <c r="G902" s="79"/>
      <c r="H902" s="90" t="s">
        <v>2040</v>
      </c>
    </row>
    <row r="903" spans="1:8" ht="20.149999999999999" customHeight="1">
      <c r="A903" s="416"/>
      <c r="B903" s="339"/>
      <c r="C903" s="339"/>
      <c r="D903" s="77">
        <v>98</v>
      </c>
      <c r="E903" s="78" t="s">
        <v>589</v>
      </c>
      <c r="F903" s="432"/>
      <c r="G903" s="79"/>
      <c r="H903" s="90" t="s">
        <v>2040</v>
      </c>
    </row>
    <row r="904" spans="1:8" ht="20.149999999999999" customHeight="1">
      <c r="A904" s="417"/>
      <c r="B904" s="340"/>
      <c r="C904" s="340"/>
      <c r="D904" s="77">
        <v>99</v>
      </c>
      <c r="E904" s="78" t="s">
        <v>621</v>
      </c>
      <c r="F904" s="432"/>
      <c r="G904" s="79">
        <v>2</v>
      </c>
      <c r="H904" s="90">
        <v>1.0309278350515463</v>
      </c>
    </row>
    <row r="905" spans="1:8" ht="20.149999999999999" customHeight="1">
      <c r="A905" s="82" t="s">
        <v>3966</v>
      </c>
      <c r="B905" s="78" t="s">
        <v>3967</v>
      </c>
      <c r="C905" s="78" t="s">
        <v>188</v>
      </c>
      <c r="D905" s="77"/>
      <c r="E905" s="78"/>
      <c r="F905" s="77"/>
      <c r="G905" s="134">
        <v>3691</v>
      </c>
      <c r="H905" s="90"/>
    </row>
    <row r="906" spans="1:8" ht="20.149999999999999" customHeight="1">
      <c r="A906" s="415" t="s">
        <v>3968</v>
      </c>
      <c r="B906" s="338" t="s">
        <v>3969</v>
      </c>
      <c r="C906" s="338" t="s">
        <v>188</v>
      </c>
      <c r="D906" s="77"/>
      <c r="E906" s="78"/>
      <c r="F906" s="438" t="s">
        <v>3715</v>
      </c>
      <c r="G906" s="134">
        <v>3691</v>
      </c>
      <c r="H906" s="90"/>
    </row>
    <row r="907" spans="1:8" ht="20.149999999999999" customHeight="1">
      <c r="A907" s="416"/>
      <c r="B907" s="339"/>
      <c r="C907" s="339"/>
      <c r="D907" s="77">
        <v>9999998</v>
      </c>
      <c r="E907" s="78" t="s">
        <v>589</v>
      </c>
      <c r="F907" s="439"/>
      <c r="G907" s="79"/>
      <c r="H907" s="90" t="s">
        <v>2040</v>
      </c>
    </row>
    <row r="908" spans="1:8" ht="20.149999999999999" customHeight="1">
      <c r="A908" s="417"/>
      <c r="B908" s="340"/>
      <c r="C908" s="340"/>
      <c r="D908" s="77">
        <v>9999999</v>
      </c>
      <c r="E908" s="78" t="s">
        <v>3634</v>
      </c>
      <c r="F908" s="440"/>
      <c r="G908" s="79">
        <v>68</v>
      </c>
      <c r="H908" s="90">
        <v>1.842319154700623</v>
      </c>
    </row>
    <row r="909" spans="1:8" ht="20.149999999999999" customHeight="1">
      <c r="A909" s="415" t="s">
        <v>3970</v>
      </c>
      <c r="B909" s="338" t="s">
        <v>3971</v>
      </c>
      <c r="C909" s="338" t="s">
        <v>4040</v>
      </c>
      <c r="D909" s="77"/>
      <c r="E909" s="78"/>
      <c r="F909" s="438" t="s">
        <v>16</v>
      </c>
      <c r="G909" s="134">
        <v>68</v>
      </c>
      <c r="H909" s="90"/>
    </row>
    <row r="910" spans="1:8" ht="20.149999999999999" customHeight="1">
      <c r="A910" s="416"/>
      <c r="B910" s="339"/>
      <c r="C910" s="339"/>
      <c r="D910" s="77">
        <v>1</v>
      </c>
      <c r="E910" s="78" t="s">
        <v>3955</v>
      </c>
      <c r="F910" s="432"/>
      <c r="G910" s="79">
        <v>5</v>
      </c>
      <c r="H910" s="90">
        <v>7.3529411764705888</v>
      </c>
    </row>
    <row r="911" spans="1:8" ht="20.149999999999999" customHeight="1">
      <c r="A911" s="416"/>
      <c r="B911" s="339"/>
      <c r="C911" s="339"/>
      <c r="D911" s="77">
        <v>2</v>
      </c>
      <c r="E911" s="78" t="s">
        <v>3956</v>
      </c>
      <c r="F911" s="432"/>
      <c r="G911" s="79">
        <v>15</v>
      </c>
      <c r="H911" s="90">
        <v>22.058823529411764</v>
      </c>
    </row>
    <row r="912" spans="1:8" ht="20.149999999999999" customHeight="1">
      <c r="A912" s="416"/>
      <c r="B912" s="339"/>
      <c r="C912" s="339"/>
      <c r="D912" s="77">
        <v>3</v>
      </c>
      <c r="E912" s="78" t="s">
        <v>3957</v>
      </c>
      <c r="F912" s="432"/>
      <c r="G912" s="79">
        <v>40</v>
      </c>
      <c r="H912" s="90">
        <v>58.82352941176471</v>
      </c>
    </row>
    <row r="913" spans="1:8" ht="20.149999999999999" customHeight="1">
      <c r="A913" s="416"/>
      <c r="B913" s="339"/>
      <c r="C913" s="339"/>
      <c r="D913" s="77">
        <v>4</v>
      </c>
      <c r="E913" s="78" t="s">
        <v>3958</v>
      </c>
      <c r="F913" s="432"/>
      <c r="G913" s="79">
        <v>7</v>
      </c>
      <c r="H913" s="90">
        <v>10.294117647058822</v>
      </c>
    </row>
    <row r="914" spans="1:8" ht="20.149999999999999" customHeight="1">
      <c r="A914" s="416"/>
      <c r="B914" s="339"/>
      <c r="C914" s="339"/>
      <c r="D914" s="77">
        <v>5</v>
      </c>
      <c r="E914" s="78" t="s">
        <v>3959</v>
      </c>
      <c r="F914" s="432"/>
      <c r="G914" s="79"/>
      <c r="H914" s="90" t="s">
        <v>2040</v>
      </c>
    </row>
    <row r="915" spans="1:8" ht="20.149999999999999" customHeight="1">
      <c r="A915" s="416"/>
      <c r="B915" s="339"/>
      <c r="C915" s="339"/>
      <c r="D915" s="77">
        <v>6</v>
      </c>
      <c r="E915" s="78" t="s">
        <v>2138</v>
      </c>
      <c r="F915" s="432"/>
      <c r="G915" s="79">
        <v>1</v>
      </c>
      <c r="H915" s="90">
        <v>1.4705882352941175</v>
      </c>
    </row>
    <row r="916" spans="1:8" ht="20.149999999999999" customHeight="1">
      <c r="A916" s="416"/>
      <c r="B916" s="339"/>
      <c r="C916" s="339"/>
      <c r="D916" s="77">
        <v>7</v>
      </c>
      <c r="E916" s="78" t="s">
        <v>3960</v>
      </c>
      <c r="F916" s="432"/>
      <c r="G916" s="79"/>
      <c r="H916" s="90" t="s">
        <v>2040</v>
      </c>
    </row>
    <row r="917" spans="1:8" ht="20.149999999999999" customHeight="1">
      <c r="A917" s="416"/>
      <c r="B917" s="339"/>
      <c r="C917" s="339"/>
      <c r="D917" s="77">
        <v>8</v>
      </c>
      <c r="E917" s="78" t="s">
        <v>3961</v>
      </c>
      <c r="F917" s="432"/>
      <c r="G917" s="79"/>
      <c r="H917" s="90" t="s">
        <v>2040</v>
      </c>
    </row>
    <row r="918" spans="1:8" ht="20.149999999999999" customHeight="1">
      <c r="A918" s="416"/>
      <c r="B918" s="339"/>
      <c r="C918" s="339"/>
      <c r="D918" s="77">
        <v>9</v>
      </c>
      <c r="E918" s="78" t="s">
        <v>2215</v>
      </c>
      <c r="F918" s="432"/>
      <c r="G918" s="79"/>
      <c r="H918" s="90" t="s">
        <v>2040</v>
      </c>
    </row>
    <row r="919" spans="1:8" ht="20.149999999999999" customHeight="1">
      <c r="A919" s="416"/>
      <c r="B919" s="339"/>
      <c r="C919" s="339"/>
      <c r="D919" s="77">
        <v>98</v>
      </c>
      <c r="E919" s="78" t="s">
        <v>589</v>
      </c>
      <c r="F919" s="432"/>
      <c r="G919" s="79"/>
      <c r="H919" s="90" t="s">
        <v>2040</v>
      </c>
    </row>
    <row r="920" spans="1:8" ht="20.149999999999999" customHeight="1">
      <c r="A920" s="417"/>
      <c r="B920" s="340"/>
      <c r="C920" s="340"/>
      <c r="D920" s="77">
        <v>99</v>
      </c>
      <c r="E920" s="78" t="s">
        <v>621</v>
      </c>
      <c r="F920" s="432"/>
      <c r="G920" s="79"/>
      <c r="H920" s="90" t="s">
        <v>2040</v>
      </c>
    </row>
    <row r="921" spans="1:8" ht="20.149999999999999" customHeight="1">
      <c r="A921" s="415" t="s">
        <v>3972</v>
      </c>
      <c r="B921" s="338" t="s">
        <v>3973</v>
      </c>
      <c r="C921" s="338" t="s">
        <v>188</v>
      </c>
      <c r="D921" s="77"/>
      <c r="E921" s="78"/>
      <c r="F921" s="438" t="s">
        <v>3715</v>
      </c>
      <c r="G921" s="134">
        <v>3691</v>
      </c>
      <c r="H921" s="90"/>
    </row>
    <row r="922" spans="1:8" ht="20.149999999999999" customHeight="1">
      <c r="A922" s="416"/>
      <c r="B922" s="339"/>
      <c r="C922" s="339"/>
      <c r="D922" s="77">
        <v>9999998</v>
      </c>
      <c r="E922" s="78" t="s">
        <v>589</v>
      </c>
      <c r="F922" s="439"/>
      <c r="G922" s="79"/>
      <c r="H922" s="90" t="s">
        <v>2040</v>
      </c>
    </row>
    <row r="923" spans="1:8" ht="20.149999999999999" customHeight="1">
      <c r="A923" s="417"/>
      <c r="B923" s="340"/>
      <c r="C923" s="340"/>
      <c r="D923" s="77">
        <v>9999999</v>
      </c>
      <c r="E923" s="78" t="s">
        <v>3634</v>
      </c>
      <c r="F923" s="440"/>
      <c r="G923" s="79">
        <v>263</v>
      </c>
      <c r="H923" s="90">
        <v>7.1254402600921152</v>
      </c>
    </row>
    <row r="924" spans="1:8" ht="20.149999999999999" customHeight="1">
      <c r="A924" s="415" t="s">
        <v>3974</v>
      </c>
      <c r="B924" s="338" t="s">
        <v>3975</v>
      </c>
      <c r="C924" s="338" t="s">
        <v>4041</v>
      </c>
      <c r="D924" s="77"/>
      <c r="E924" s="78"/>
      <c r="F924" s="438" t="s">
        <v>16</v>
      </c>
      <c r="G924" s="134">
        <v>263</v>
      </c>
      <c r="H924" s="90"/>
    </row>
    <row r="925" spans="1:8" ht="20.149999999999999" customHeight="1">
      <c r="A925" s="416"/>
      <c r="B925" s="339"/>
      <c r="C925" s="339"/>
      <c r="D925" s="77">
        <v>1</v>
      </c>
      <c r="E925" s="78" t="s">
        <v>3955</v>
      </c>
      <c r="F925" s="432"/>
      <c r="G925" s="79">
        <v>174</v>
      </c>
      <c r="H925" s="90">
        <v>66.159695817490487</v>
      </c>
    </row>
    <row r="926" spans="1:8" ht="20.149999999999999" customHeight="1">
      <c r="A926" s="416"/>
      <c r="B926" s="339"/>
      <c r="C926" s="339"/>
      <c r="D926" s="77">
        <v>2</v>
      </c>
      <c r="E926" s="78" t="s">
        <v>3956</v>
      </c>
      <c r="F926" s="432"/>
      <c r="G926" s="79">
        <v>55</v>
      </c>
      <c r="H926" s="90">
        <v>20.912547528517113</v>
      </c>
    </row>
    <row r="927" spans="1:8" ht="20.149999999999999" customHeight="1">
      <c r="A927" s="416"/>
      <c r="B927" s="339"/>
      <c r="C927" s="339"/>
      <c r="D927" s="77">
        <v>3</v>
      </c>
      <c r="E927" s="78" t="s">
        <v>3957</v>
      </c>
      <c r="F927" s="432"/>
      <c r="G927" s="79">
        <v>21</v>
      </c>
      <c r="H927" s="90">
        <v>7.9847908745247151</v>
      </c>
    </row>
    <row r="928" spans="1:8" ht="20.149999999999999" customHeight="1">
      <c r="A928" s="416"/>
      <c r="B928" s="339"/>
      <c r="C928" s="339"/>
      <c r="D928" s="77">
        <v>4</v>
      </c>
      <c r="E928" s="78" t="s">
        <v>3958</v>
      </c>
      <c r="F928" s="432"/>
      <c r="G928" s="79">
        <v>6</v>
      </c>
      <c r="H928" s="90">
        <v>2.2813688212927756</v>
      </c>
    </row>
    <row r="929" spans="1:14" ht="20.149999999999999" customHeight="1">
      <c r="A929" s="416"/>
      <c r="B929" s="339"/>
      <c r="C929" s="339"/>
      <c r="D929" s="77">
        <v>5</v>
      </c>
      <c r="E929" s="78" t="s">
        <v>3959</v>
      </c>
      <c r="F929" s="432"/>
      <c r="G929" s="79">
        <v>5</v>
      </c>
      <c r="H929" s="90">
        <v>1.9011406844106464</v>
      </c>
    </row>
    <row r="930" spans="1:14" ht="20.149999999999999" customHeight="1">
      <c r="A930" s="416"/>
      <c r="B930" s="339"/>
      <c r="C930" s="339"/>
      <c r="D930" s="77">
        <v>6</v>
      </c>
      <c r="E930" s="78" t="s">
        <v>2138</v>
      </c>
      <c r="F930" s="432"/>
      <c r="G930" s="79">
        <v>2</v>
      </c>
      <c r="H930" s="90">
        <v>0.76045627376425851</v>
      </c>
    </row>
    <row r="931" spans="1:14" ht="20.149999999999999" customHeight="1">
      <c r="A931" s="416"/>
      <c r="B931" s="339"/>
      <c r="C931" s="339"/>
      <c r="D931" s="77">
        <v>7</v>
      </c>
      <c r="E931" s="78" t="s">
        <v>3960</v>
      </c>
      <c r="F931" s="432"/>
      <c r="G931" s="79"/>
      <c r="H931" s="90" t="s">
        <v>2040</v>
      </c>
    </row>
    <row r="932" spans="1:14" ht="20.149999999999999" customHeight="1">
      <c r="A932" s="416"/>
      <c r="B932" s="339"/>
      <c r="C932" s="339"/>
      <c r="D932" s="77">
        <v>8</v>
      </c>
      <c r="E932" s="78" t="s">
        <v>3961</v>
      </c>
      <c r="F932" s="432"/>
      <c r="G932" s="79"/>
      <c r="H932" s="90" t="s">
        <v>2040</v>
      </c>
    </row>
    <row r="933" spans="1:14" ht="20.149999999999999" customHeight="1">
      <c r="A933" s="416"/>
      <c r="B933" s="339"/>
      <c r="C933" s="339"/>
      <c r="D933" s="77">
        <v>9</v>
      </c>
      <c r="E933" s="78" t="s">
        <v>2215</v>
      </c>
      <c r="F933" s="432"/>
      <c r="G933" s="79"/>
      <c r="H933" s="90" t="s">
        <v>2040</v>
      </c>
    </row>
    <row r="934" spans="1:14" ht="20.149999999999999" customHeight="1">
      <c r="A934" s="416"/>
      <c r="B934" s="339"/>
      <c r="C934" s="339"/>
      <c r="D934" s="77">
        <v>98</v>
      </c>
      <c r="E934" s="78" t="s">
        <v>589</v>
      </c>
      <c r="F934" s="432"/>
      <c r="G934" s="79"/>
      <c r="H934" s="90" t="s">
        <v>2040</v>
      </c>
    </row>
    <row r="935" spans="1:14" ht="20.149999999999999" customHeight="1">
      <c r="A935" s="417"/>
      <c r="B935" s="340"/>
      <c r="C935" s="340"/>
      <c r="D935" s="77">
        <v>99</v>
      </c>
      <c r="E935" s="78" t="s">
        <v>621</v>
      </c>
      <c r="F935" s="432"/>
      <c r="G935" s="79"/>
      <c r="H935" s="90" t="s">
        <v>2040</v>
      </c>
    </row>
    <row r="936" spans="1:14" s="165" customFormat="1" ht="20.149999999999999" customHeight="1">
      <c r="A936" s="421" t="s">
        <v>4459</v>
      </c>
      <c r="B936" s="424" t="s">
        <v>4460</v>
      </c>
      <c r="C936" s="424" t="s">
        <v>188</v>
      </c>
      <c r="D936" s="142"/>
      <c r="E936" s="143"/>
      <c r="F936" s="418" t="s">
        <v>2446</v>
      </c>
      <c r="G936" s="238">
        <v>3691</v>
      </c>
      <c r="H936" s="239"/>
      <c r="M936" s="169"/>
      <c r="N936" s="178"/>
    </row>
    <row r="937" spans="1:14" s="165" customFormat="1" ht="20.149999999999999" customHeight="1">
      <c r="A937" s="429"/>
      <c r="B937" s="427"/>
      <c r="C937" s="427"/>
      <c r="D937" s="142">
        <v>9999998</v>
      </c>
      <c r="E937" s="143" t="s">
        <v>589</v>
      </c>
      <c r="F937" s="462"/>
      <c r="G937" s="240"/>
      <c r="H937" s="239" t="s">
        <v>2040</v>
      </c>
      <c r="M937" s="169"/>
      <c r="N937" s="178"/>
    </row>
    <row r="938" spans="1:14" s="165" customFormat="1" ht="20.149999999999999" customHeight="1">
      <c r="A938" s="430"/>
      <c r="B938" s="428"/>
      <c r="C938" s="428"/>
      <c r="D938" s="142">
        <v>9999999</v>
      </c>
      <c r="E938" s="143" t="s">
        <v>3634</v>
      </c>
      <c r="F938" s="463"/>
      <c r="G938" s="240">
        <v>2</v>
      </c>
      <c r="H938" s="239">
        <f>G938/G936*100</f>
        <v>5.4185857491194797E-2</v>
      </c>
      <c r="M938" s="169"/>
      <c r="N938" s="178"/>
    </row>
    <row r="939" spans="1:14" s="165" customFormat="1" ht="20.149999999999999" customHeight="1">
      <c r="A939" s="421" t="s">
        <v>4461</v>
      </c>
      <c r="B939" s="424" t="s">
        <v>4463</v>
      </c>
      <c r="C939" s="424" t="s">
        <v>188</v>
      </c>
      <c r="D939" s="142"/>
      <c r="E939" s="143"/>
      <c r="F939" s="418" t="s">
        <v>2446</v>
      </c>
      <c r="G939" s="238">
        <v>3691</v>
      </c>
      <c r="H939" s="239"/>
      <c r="M939" s="169"/>
      <c r="N939" s="178"/>
    </row>
    <row r="940" spans="1:14" s="165" customFormat="1" ht="20.149999999999999" customHeight="1">
      <c r="A940" s="429"/>
      <c r="B940" s="427"/>
      <c r="C940" s="427"/>
      <c r="D940" s="142">
        <v>9999998</v>
      </c>
      <c r="E940" s="143" t="s">
        <v>589</v>
      </c>
      <c r="F940" s="462"/>
      <c r="G940" s="240"/>
      <c r="H940" s="239" t="s">
        <v>2040</v>
      </c>
      <c r="M940" s="169"/>
      <c r="N940" s="178"/>
    </row>
    <row r="941" spans="1:14" s="165" customFormat="1" ht="20.149999999999999" customHeight="1">
      <c r="A941" s="430"/>
      <c r="B941" s="428"/>
      <c r="C941" s="428"/>
      <c r="D941" s="142">
        <v>9999999</v>
      </c>
      <c r="E941" s="143" t="s">
        <v>3634</v>
      </c>
      <c r="F941" s="463"/>
      <c r="G941" s="240">
        <v>2</v>
      </c>
      <c r="H941" s="239">
        <f>G941/G939*100</f>
        <v>5.4185857491194797E-2</v>
      </c>
      <c r="M941" s="169"/>
      <c r="N941" s="178"/>
    </row>
    <row r="942" spans="1:14" s="165" customFormat="1" ht="20.149999999999999" customHeight="1">
      <c r="A942" s="421" t="s">
        <v>4462</v>
      </c>
      <c r="B942" s="424" t="s">
        <v>4464</v>
      </c>
      <c r="C942" s="424" t="s">
        <v>188</v>
      </c>
      <c r="D942" s="142"/>
      <c r="E942" s="143"/>
      <c r="F942" s="418" t="s">
        <v>2446</v>
      </c>
      <c r="G942" s="238">
        <v>3691</v>
      </c>
      <c r="H942" s="239"/>
      <c r="M942" s="169"/>
      <c r="N942" s="178"/>
    </row>
    <row r="943" spans="1:14" s="165" customFormat="1" ht="20.149999999999999" customHeight="1">
      <c r="A943" s="429"/>
      <c r="B943" s="427"/>
      <c r="C943" s="427"/>
      <c r="D943" s="142">
        <v>9999998</v>
      </c>
      <c r="E943" s="143" t="s">
        <v>589</v>
      </c>
      <c r="F943" s="462"/>
      <c r="G943" s="240"/>
      <c r="H943" s="239" t="s">
        <v>2040</v>
      </c>
      <c r="M943" s="169"/>
      <c r="N943" s="178"/>
    </row>
    <row r="944" spans="1:14" s="165" customFormat="1" ht="20.149999999999999" customHeight="1">
      <c r="A944" s="430"/>
      <c r="B944" s="428"/>
      <c r="C944" s="428"/>
      <c r="D944" s="142">
        <v>9999999</v>
      </c>
      <c r="E944" s="143" t="s">
        <v>3634</v>
      </c>
      <c r="F944" s="463"/>
      <c r="G944" s="240"/>
      <c r="H944" s="239" t="s">
        <v>2040</v>
      </c>
      <c r="M944" s="169"/>
      <c r="N944" s="178"/>
    </row>
    <row r="945" spans="1:14" ht="20.149999999999999" customHeight="1">
      <c r="A945" s="421" t="s">
        <v>3976</v>
      </c>
      <c r="B945" s="424" t="s">
        <v>3977</v>
      </c>
      <c r="C945" s="424" t="s">
        <v>188</v>
      </c>
      <c r="D945" s="142"/>
      <c r="E945" s="143"/>
      <c r="F945" s="441" t="s">
        <v>3715</v>
      </c>
      <c r="G945" s="144">
        <v>3691</v>
      </c>
      <c r="H945" s="145"/>
    </row>
    <row r="946" spans="1:14" ht="20.149999999999999" customHeight="1">
      <c r="A946" s="422"/>
      <c r="B946" s="425"/>
      <c r="C946" s="425"/>
      <c r="D946" s="142">
        <v>9999998</v>
      </c>
      <c r="E946" s="143" t="s">
        <v>589</v>
      </c>
      <c r="F946" s="442"/>
      <c r="G946" s="146"/>
      <c r="H946" s="145" t="s">
        <v>2040</v>
      </c>
    </row>
    <row r="947" spans="1:14" ht="20.149999999999999" customHeight="1">
      <c r="A947" s="423"/>
      <c r="B947" s="426"/>
      <c r="C947" s="426"/>
      <c r="D947" s="142">
        <v>9999999</v>
      </c>
      <c r="E947" s="143" t="s">
        <v>3634</v>
      </c>
      <c r="F947" s="443"/>
      <c r="G947" s="146">
        <v>33</v>
      </c>
      <c r="H947" s="145">
        <f>G947/$G$945*100</f>
        <v>0.89406664860471419</v>
      </c>
    </row>
    <row r="948" spans="1:14" ht="20.149999999999999" customHeight="1">
      <c r="A948" s="421" t="s">
        <v>3978</v>
      </c>
      <c r="B948" s="424" t="s">
        <v>2228</v>
      </c>
      <c r="C948" s="424" t="s">
        <v>4042</v>
      </c>
      <c r="D948" s="142"/>
      <c r="E948" s="143"/>
      <c r="F948" s="441" t="s">
        <v>16</v>
      </c>
      <c r="G948" s="144">
        <v>33</v>
      </c>
      <c r="H948" s="145"/>
    </row>
    <row r="949" spans="1:14" ht="20.149999999999999" customHeight="1">
      <c r="A949" s="422"/>
      <c r="B949" s="425"/>
      <c r="C949" s="425"/>
      <c r="D949" s="142">
        <v>1</v>
      </c>
      <c r="E949" s="143" t="s">
        <v>3955</v>
      </c>
      <c r="F949" s="419"/>
      <c r="G949" s="146">
        <v>5</v>
      </c>
      <c r="H949" s="145">
        <f>G949/$G$948*100</f>
        <v>15.151515151515152</v>
      </c>
    </row>
    <row r="950" spans="1:14" ht="20.149999999999999" customHeight="1">
      <c r="A950" s="422"/>
      <c r="B950" s="425"/>
      <c r="C950" s="425"/>
      <c r="D950" s="142">
        <v>2</v>
      </c>
      <c r="E950" s="143" t="s">
        <v>3956</v>
      </c>
      <c r="F950" s="419"/>
      <c r="G950" s="146">
        <v>2</v>
      </c>
      <c r="H950" s="145">
        <f t="shared" ref="H950:H955" si="10">G950/$G$948*100</f>
        <v>6.0606060606060606</v>
      </c>
    </row>
    <row r="951" spans="1:14" ht="20.149999999999999" customHeight="1">
      <c r="A951" s="422"/>
      <c r="B951" s="425"/>
      <c r="C951" s="425"/>
      <c r="D951" s="142">
        <v>3</v>
      </c>
      <c r="E951" s="143" t="s">
        <v>3957</v>
      </c>
      <c r="F951" s="419"/>
      <c r="G951" s="146">
        <v>5</v>
      </c>
      <c r="H951" s="145">
        <f t="shared" si="10"/>
        <v>15.151515151515152</v>
      </c>
    </row>
    <row r="952" spans="1:14" ht="20.149999999999999" customHeight="1">
      <c r="A952" s="422"/>
      <c r="B952" s="425"/>
      <c r="C952" s="425"/>
      <c r="D952" s="142">
        <v>4</v>
      </c>
      <c r="E952" s="143" t="s">
        <v>3958</v>
      </c>
      <c r="F952" s="419"/>
      <c r="G952" s="146">
        <v>4</v>
      </c>
      <c r="H952" s="145">
        <f t="shared" si="10"/>
        <v>12.121212121212121</v>
      </c>
    </row>
    <row r="953" spans="1:14" ht="20.149999999999999" customHeight="1">
      <c r="A953" s="422"/>
      <c r="B953" s="425"/>
      <c r="C953" s="425"/>
      <c r="D953" s="142">
        <v>5</v>
      </c>
      <c r="E953" s="143" t="s">
        <v>3959</v>
      </c>
      <c r="F953" s="419"/>
      <c r="G953" s="146">
        <v>4</v>
      </c>
      <c r="H953" s="145">
        <f t="shared" si="10"/>
        <v>12.121212121212121</v>
      </c>
    </row>
    <row r="954" spans="1:14" ht="20.149999999999999" customHeight="1">
      <c r="A954" s="422"/>
      <c r="B954" s="425"/>
      <c r="C954" s="425"/>
      <c r="D954" s="142">
        <v>6</v>
      </c>
      <c r="E954" s="143" t="s">
        <v>2138</v>
      </c>
      <c r="F954" s="419"/>
      <c r="G954" s="146">
        <v>8</v>
      </c>
      <c r="H954" s="145">
        <f t="shared" si="10"/>
        <v>24.242424242424242</v>
      </c>
    </row>
    <row r="955" spans="1:14" ht="20.149999999999999" customHeight="1">
      <c r="A955" s="422"/>
      <c r="B955" s="425"/>
      <c r="C955" s="425"/>
      <c r="D955" s="142">
        <v>7</v>
      </c>
      <c r="E955" s="143" t="s">
        <v>3960</v>
      </c>
      <c r="F955" s="419"/>
      <c r="G955" s="146">
        <v>1</v>
      </c>
      <c r="H955" s="145">
        <f t="shared" si="10"/>
        <v>3.0303030303030303</v>
      </c>
    </row>
    <row r="956" spans="1:14" ht="20.149999999999999" customHeight="1">
      <c r="A956" s="422"/>
      <c r="B956" s="425"/>
      <c r="C956" s="425"/>
      <c r="D956" s="142">
        <v>8</v>
      </c>
      <c r="E956" s="143" t="s">
        <v>3961</v>
      </c>
      <c r="F956" s="419"/>
      <c r="G956" s="146"/>
      <c r="H956" s="145" t="s">
        <v>2040</v>
      </c>
    </row>
    <row r="957" spans="1:14" ht="20.149999999999999" customHeight="1">
      <c r="A957" s="422"/>
      <c r="B957" s="425"/>
      <c r="C957" s="425"/>
      <c r="D957" s="142">
        <v>9</v>
      </c>
      <c r="E957" s="143" t="s">
        <v>2215</v>
      </c>
      <c r="F957" s="419"/>
      <c r="G957" s="146"/>
      <c r="H957" s="145" t="s">
        <v>2040</v>
      </c>
    </row>
    <row r="958" spans="1:14" ht="20.149999999999999" customHeight="1">
      <c r="A958" s="422"/>
      <c r="B958" s="425"/>
      <c r="C958" s="425"/>
      <c r="D958" s="142">
        <v>98</v>
      </c>
      <c r="E958" s="143" t="s">
        <v>589</v>
      </c>
      <c r="F958" s="419"/>
      <c r="G958" s="146"/>
      <c r="H958" s="145" t="s">
        <v>2040</v>
      </c>
    </row>
    <row r="959" spans="1:14" ht="20.149999999999999" customHeight="1">
      <c r="A959" s="423"/>
      <c r="B959" s="426"/>
      <c r="C959" s="426"/>
      <c r="D959" s="142">
        <v>99</v>
      </c>
      <c r="E959" s="143" t="s">
        <v>621</v>
      </c>
      <c r="F959" s="419"/>
      <c r="G959" s="146">
        <v>4</v>
      </c>
      <c r="H959" s="145">
        <f>G959/$G$948*100</f>
        <v>12.121212121212121</v>
      </c>
      <c r="M959" s="169"/>
    </row>
    <row r="960" spans="1:14" s="165" customFormat="1" ht="20.149999999999999" customHeight="1">
      <c r="A960" s="421" t="s">
        <v>4465</v>
      </c>
      <c r="B960" s="424" t="s">
        <v>4466</v>
      </c>
      <c r="C960" s="424" t="s">
        <v>188</v>
      </c>
      <c r="D960" s="142"/>
      <c r="E960" s="143"/>
      <c r="F960" s="418" t="s">
        <v>2446</v>
      </c>
      <c r="G960" s="238">
        <v>3691</v>
      </c>
      <c r="H960" s="239"/>
      <c r="M960" s="169"/>
      <c r="N960" s="178"/>
    </row>
    <row r="961" spans="1:14" s="165" customFormat="1" ht="20.149999999999999" customHeight="1">
      <c r="A961" s="429"/>
      <c r="B961" s="427"/>
      <c r="C961" s="427"/>
      <c r="D961" s="142">
        <v>9999998</v>
      </c>
      <c r="E961" s="143" t="s">
        <v>589</v>
      </c>
      <c r="F961" s="462"/>
      <c r="G961" s="240"/>
      <c r="H961" s="239" t="s">
        <v>2040</v>
      </c>
      <c r="M961" s="169"/>
      <c r="N961" s="178"/>
    </row>
    <row r="962" spans="1:14" s="165" customFormat="1" ht="20.149999999999999" customHeight="1">
      <c r="A962" s="430"/>
      <c r="B962" s="428"/>
      <c r="C962" s="428"/>
      <c r="D962" s="142">
        <v>9999999</v>
      </c>
      <c r="E962" s="143" t="s">
        <v>3634</v>
      </c>
      <c r="F962" s="463"/>
      <c r="G962" s="240">
        <v>4</v>
      </c>
      <c r="H962" s="239">
        <f>G962/G960*100</f>
        <v>0.10837171498238959</v>
      </c>
      <c r="M962" s="169"/>
      <c r="N962" s="178"/>
    </row>
    <row r="963" spans="1:14" ht="20.149999999999999" customHeight="1">
      <c r="A963" s="415" t="s">
        <v>4043</v>
      </c>
      <c r="B963" s="338" t="s">
        <v>3979</v>
      </c>
      <c r="C963" s="338" t="s">
        <v>188</v>
      </c>
      <c r="D963" s="77"/>
      <c r="E963" s="78"/>
      <c r="F963" s="438"/>
      <c r="G963" s="134">
        <v>3691</v>
      </c>
      <c r="H963" s="90"/>
      <c r="M963" s="169"/>
    </row>
    <row r="964" spans="1:14" ht="20.149999999999999" customHeight="1">
      <c r="A964" s="416"/>
      <c r="B964" s="339"/>
      <c r="C964" s="339"/>
      <c r="D964" s="77">
        <v>1</v>
      </c>
      <c r="E964" s="78" t="s">
        <v>3980</v>
      </c>
      <c r="F964" s="439"/>
      <c r="G964" s="79">
        <v>562</v>
      </c>
      <c r="H964" s="90">
        <v>15.226225955025738</v>
      </c>
      <c r="M964" s="169"/>
    </row>
    <row r="965" spans="1:14" ht="20.149999999999999" customHeight="1">
      <c r="A965" s="416"/>
      <c r="B965" s="339"/>
      <c r="C965" s="339"/>
      <c r="D965" s="77">
        <v>2</v>
      </c>
      <c r="E965" s="78" t="s">
        <v>3981</v>
      </c>
      <c r="F965" s="439"/>
      <c r="G965" s="79">
        <v>370</v>
      </c>
      <c r="H965" s="90">
        <v>10.024383635871036</v>
      </c>
      <c r="M965" s="169"/>
    </row>
    <row r="966" spans="1:14" ht="20.149999999999999" customHeight="1">
      <c r="A966" s="416"/>
      <c r="B966" s="339"/>
      <c r="C966" s="339"/>
      <c r="D966" s="77">
        <v>3</v>
      </c>
      <c r="E966" s="78" t="s">
        <v>3982</v>
      </c>
      <c r="F966" s="439"/>
      <c r="G966" s="79">
        <v>333</v>
      </c>
      <c r="H966" s="90">
        <v>9.0219452722839328</v>
      </c>
      <c r="M966" s="169"/>
    </row>
    <row r="967" spans="1:14" ht="20.149999999999999" customHeight="1">
      <c r="A967" s="416"/>
      <c r="B967" s="339"/>
      <c r="C967" s="339"/>
      <c r="D967" s="77">
        <v>4</v>
      </c>
      <c r="E967" s="78" t="s">
        <v>3983</v>
      </c>
      <c r="F967" s="439"/>
      <c r="G967" s="79">
        <v>373</v>
      </c>
      <c r="H967" s="90">
        <v>10.105662422107828</v>
      </c>
      <c r="M967" s="169"/>
    </row>
    <row r="968" spans="1:14" ht="20.149999999999999" customHeight="1">
      <c r="A968" s="416"/>
      <c r="B968" s="339"/>
      <c r="C968" s="339"/>
      <c r="D968" s="77">
        <v>5</v>
      </c>
      <c r="E968" s="78" t="s">
        <v>3984</v>
      </c>
      <c r="F968" s="439"/>
      <c r="G968" s="79">
        <v>1700</v>
      </c>
      <c r="H968" s="90">
        <v>46.05797886751558</v>
      </c>
      <c r="M968" s="169"/>
    </row>
    <row r="969" spans="1:14" ht="20.149999999999999" customHeight="1">
      <c r="A969" s="416"/>
      <c r="B969" s="339"/>
      <c r="C969" s="339"/>
      <c r="D969" s="77">
        <v>6</v>
      </c>
      <c r="E969" s="78" t="s">
        <v>3985</v>
      </c>
      <c r="F969" s="439"/>
      <c r="G969" s="79">
        <v>207</v>
      </c>
      <c r="H969" s="90">
        <v>5.6082362503386616</v>
      </c>
      <c r="M969" s="169"/>
    </row>
    <row r="970" spans="1:14" ht="20.149999999999999" customHeight="1">
      <c r="A970" s="416"/>
      <c r="B970" s="339"/>
      <c r="C970" s="339"/>
      <c r="D970" s="77">
        <v>7</v>
      </c>
      <c r="E970" s="78" t="s">
        <v>3986</v>
      </c>
      <c r="F970" s="439"/>
      <c r="G970" s="79">
        <v>34</v>
      </c>
      <c r="H970" s="90">
        <v>0.92115957735031151</v>
      </c>
      <c r="M970" s="169"/>
    </row>
    <row r="971" spans="1:14" ht="20.149999999999999" customHeight="1">
      <c r="A971" s="416"/>
      <c r="B971" s="339"/>
      <c r="C971" s="339"/>
      <c r="D971" s="77">
        <v>8</v>
      </c>
      <c r="E971" s="78" t="s">
        <v>3987</v>
      </c>
      <c r="F971" s="439"/>
      <c r="G971" s="79">
        <v>30</v>
      </c>
      <c r="H971" s="90">
        <v>0.81278786236792189</v>
      </c>
      <c r="M971" s="169"/>
    </row>
    <row r="972" spans="1:14" ht="20.149999999999999" customHeight="1">
      <c r="A972" s="416"/>
      <c r="B972" s="339"/>
      <c r="C972" s="339"/>
      <c r="D972" s="77">
        <v>9</v>
      </c>
      <c r="E972" s="78" t="s">
        <v>3988</v>
      </c>
      <c r="F972" s="439"/>
      <c r="G972" s="79">
        <v>50</v>
      </c>
      <c r="H972" s="90">
        <v>1.3546464372798699</v>
      </c>
      <c r="M972" s="169"/>
    </row>
    <row r="973" spans="1:14" ht="20.149999999999999" customHeight="1">
      <c r="A973" s="416"/>
      <c r="B973" s="339"/>
      <c r="C973" s="339"/>
      <c r="D973" s="77">
        <v>10</v>
      </c>
      <c r="E973" s="78" t="s">
        <v>3989</v>
      </c>
      <c r="F973" s="439"/>
      <c r="G973" s="79">
        <v>4</v>
      </c>
      <c r="H973" s="90">
        <v>0.10837171498238959</v>
      </c>
      <c r="M973" s="169"/>
    </row>
    <row r="974" spans="1:14" ht="20.149999999999999" customHeight="1">
      <c r="A974" s="416"/>
      <c r="B974" s="339"/>
      <c r="C974" s="339"/>
      <c r="D974" s="77">
        <v>11</v>
      </c>
      <c r="E974" s="78" t="s">
        <v>3990</v>
      </c>
      <c r="F974" s="439"/>
      <c r="G974" s="79">
        <v>8</v>
      </c>
      <c r="H974" s="90">
        <v>0.21674342996477919</v>
      </c>
      <c r="M974" s="169"/>
    </row>
    <row r="975" spans="1:14" ht="20.149999999999999" customHeight="1">
      <c r="A975" s="417"/>
      <c r="B975" s="340"/>
      <c r="C975" s="340"/>
      <c r="D975" s="77">
        <v>12</v>
      </c>
      <c r="E975" s="78" t="s">
        <v>326</v>
      </c>
      <c r="F975" s="440"/>
      <c r="G975" s="79">
        <v>20</v>
      </c>
      <c r="H975" s="90">
        <v>0.541858574911948</v>
      </c>
      <c r="M975" s="169"/>
    </row>
    <row r="976" spans="1:14" ht="20.149999999999999" customHeight="1">
      <c r="A976" s="82" t="s">
        <v>4047</v>
      </c>
      <c r="B976" s="78" t="s">
        <v>4044</v>
      </c>
      <c r="C976" s="78" t="s">
        <v>4045</v>
      </c>
      <c r="D976" s="77"/>
      <c r="E976" s="78"/>
      <c r="F976" s="77"/>
      <c r="G976" s="134">
        <v>20</v>
      </c>
      <c r="H976" s="90"/>
      <c r="M976" s="169"/>
    </row>
    <row r="977" spans="1:13" ht="20.149999999999999" customHeight="1">
      <c r="A977" s="421" t="s">
        <v>3991</v>
      </c>
      <c r="B977" s="424" t="s">
        <v>3992</v>
      </c>
      <c r="C977" s="424" t="s">
        <v>188</v>
      </c>
      <c r="D977" s="142"/>
      <c r="E977" s="143"/>
      <c r="F977" s="441" t="s">
        <v>16</v>
      </c>
      <c r="G977" s="144">
        <v>3691</v>
      </c>
      <c r="H977" s="145"/>
      <c r="M977" s="169"/>
    </row>
    <row r="978" spans="1:13" ht="20.149999999999999" customHeight="1">
      <c r="A978" s="422"/>
      <c r="B978" s="425"/>
      <c r="C978" s="425"/>
      <c r="D978" s="142">
        <v>1</v>
      </c>
      <c r="E978" s="143" t="s">
        <v>3993</v>
      </c>
      <c r="F978" s="442"/>
      <c r="G978" s="146">
        <v>2206</v>
      </c>
      <c r="H978" s="145">
        <v>59.767000812787863</v>
      </c>
      <c r="M978" s="169"/>
    </row>
    <row r="979" spans="1:13" ht="20.149999999999999" customHeight="1">
      <c r="A979" s="422"/>
      <c r="B979" s="425"/>
      <c r="C979" s="425"/>
      <c r="D979" s="142">
        <v>2</v>
      </c>
      <c r="E979" s="143" t="s">
        <v>3994</v>
      </c>
      <c r="F979" s="442"/>
      <c r="G979" s="146">
        <v>425</v>
      </c>
      <c r="H979" s="145">
        <v>11.514494716878895</v>
      </c>
      <c r="M979" s="169"/>
    </row>
    <row r="980" spans="1:13" ht="20.149999999999999" customHeight="1">
      <c r="A980" s="422"/>
      <c r="B980" s="425"/>
      <c r="C980" s="425"/>
      <c r="D980" s="142">
        <v>3</v>
      </c>
      <c r="E980" s="143" t="s">
        <v>3995</v>
      </c>
      <c r="F980" s="442"/>
      <c r="G980" s="146">
        <v>732</v>
      </c>
      <c r="H980" s="145">
        <v>19.832023841777296</v>
      </c>
      <c r="M980" s="169"/>
    </row>
    <row r="981" spans="1:13" ht="20.149999999999999" customHeight="1">
      <c r="A981" s="422"/>
      <c r="B981" s="425"/>
      <c r="C981" s="425"/>
      <c r="D981" s="142">
        <v>4</v>
      </c>
      <c r="E981" s="143" t="s">
        <v>3996</v>
      </c>
      <c r="F981" s="442"/>
      <c r="G981" s="146">
        <v>101</v>
      </c>
      <c r="H981" s="145">
        <v>2.7363858033053372</v>
      </c>
      <c r="M981" s="169"/>
    </row>
    <row r="982" spans="1:13" ht="20.149999999999999" customHeight="1">
      <c r="A982" s="422"/>
      <c r="B982" s="425"/>
      <c r="C982" s="425"/>
      <c r="D982" s="142">
        <v>5</v>
      </c>
      <c r="E982" s="143" t="s">
        <v>3997</v>
      </c>
      <c r="F982" s="442"/>
      <c r="G982" s="146">
        <v>207</v>
      </c>
      <c r="H982" s="145">
        <v>5.6082362503386616</v>
      </c>
      <c r="M982" s="169"/>
    </row>
    <row r="983" spans="1:13" ht="20.149999999999999" customHeight="1">
      <c r="A983" s="422"/>
      <c r="B983" s="425"/>
      <c r="C983" s="425"/>
      <c r="D983" s="142">
        <v>7</v>
      </c>
      <c r="E983" s="143" t="s">
        <v>326</v>
      </c>
      <c r="F983" s="442"/>
      <c r="G983" s="146">
        <v>19</v>
      </c>
      <c r="H983" s="145">
        <v>0.51476564616635057</v>
      </c>
      <c r="M983" s="169"/>
    </row>
    <row r="984" spans="1:13" ht="20.149999999999999" customHeight="1">
      <c r="A984" s="422"/>
      <c r="B984" s="425"/>
      <c r="C984" s="425"/>
      <c r="D984" s="142">
        <v>98</v>
      </c>
      <c r="E984" s="143" t="s">
        <v>589</v>
      </c>
      <c r="F984" s="442"/>
      <c r="G984" s="146"/>
      <c r="H984" s="145" t="s">
        <v>2040</v>
      </c>
      <c r="M984" s="169"/>
    </row>
    <row r="985" spans="1:13" ht="20.149999999999999" customHeight="1">
      <c r="A985" s="423"/>
      <c r="B985" s="426"/>
      <c r="C985" s="426"/>
      <c r="D985" s="142">
        <v>99</v>
      </c>
      <c r="E985" s="143" t="s">
        <v>621</v>
      </c>
      <c r="F985" s="443"/>
      <c r="G985" s="146">
        <v>1</v>
      </c>
      <c r="H985" s="145">
        <v>2.7092928745597399E-2</v>
      </c>
      <c r="M985" s="169"/>
    </row>
    <row r="986" spans="1:13" ht="20.149999999999999" customHeight="1" thickBot="1">
      <c r="A986" s="89" t="s">
        <v>4048</v>
      </c>
      <c r="B986" s="85" t="s">
        <v>3998</v>
      </c>
      <c r="C986" s="85" t="s">
        <v>4046</v>
      </c>
      <c r="D986" s="84"/>
      <c r="E986" s="85"/>
      <c r="F986" s="84"/>
      <c r="G986" s="135">
        <v>19</v>
      </c>
      <c r="H986" s="91"/>
      <c r="M986" s="169"/>
    </row>
  </sheetData>
  <mergeCells count="564">
    <mergeCell ref="F924:F935"/>
    <mergeCell ref="F945:F947"/>
    <mergeCell ref="F948:F959"/>
    <mergeCell ref="F963:F975"/>
    <mergeCell ref="F977:F985"/>
    <mergeCell ref="F860:F862"/>
    <mergeCell ref="F863:F865"/>
    <mergeCell ref="F866:F868"/>
    <mergeCell ref="F869:F871"/>
    <mergeCell ref="F872:F874"/>
    <mergeCell ref="F875:F877"/>
    <mergeCell ref="F878:F889"/>
    <mergeCell ref="F890:F892"/>
    <mergeCell ref="F893:F904"/>
    <mergeCell ref="F814:F816"/>
    <mergeCell ref="F817:F831"/>
    <mergeCell ref="F832:F834"/>
    <mergeCell ref="F835:F849"/>
    <mergeCell ref="F854:F856"/>
    <mergeCell ref="F857:F859"/>
    <mergeCell ref="F906:F908"/>
    <mergeCell ref="F909:F920"/>
    <mergeCell ref="F921:F923"/>
    <mergeCell ref="F727:F741"/>
    <mergeCell ref="F742:F744"/>
    <mergeCell ref="F745:F759"/>
    <mergeCell ref="F760:F762"/>
    <mergeCell ref="F763:F777"/>
    <mergeCell ref="F778:F780"/>
    <mergeCell ref="F781:F795"/>
    <mergeCell ref="F796:F798"/>
    <mergeCell ref="F799:F813"/>
    <mergeCell ref="F652:F654"/>
    <mergeCell ref="F655:F669"/>
    <mergeCell ref="F670:F672"/>
    <mergeCell ref="F673:F687"/>
    <mergeCell ref="F688:F690"/>
    <mergeCell ref="F691:F705"/>
    <mergeCell ref="F706:F708"/>
    <mergeCell ref="F709:F723"/>
    <mergeCell ref="F724:F726"/>
    <mergeCell ref="F565:F579"/>
    <mergeCell ref="F580:F582"/>
    <mergeCell ref="F583:F597"/>
    <mergeCell ref="F598:F600"/>
    <mergeCell ref="F601:F615"/>
    <mergeCell ref="F616:F618"/>
    <mergeCell ref="F619:F633"/>
    <mergeCell ref="F634:F636"/>
    <mergeCell ref="F637:F651"/>
    <mergeCell ref="F475:F477"/>
    <mergeCell ref="F478:F491"/>
    <mergeCell ref="F492:F494"/>
    <mergeCell ref="F495:F508"/>
    <mergeCell ref="F509:F511"/>
    <mergeCell ref="F512:F525"/>
    <mergeCell ref="F544:F546"/>
    <mergeCell ref="F547:F561"/>
    <mergeCell ref="F562:F564"/>
    <mergeCell ref="F535:F537"/>
    <mergeCell ref="F538:F540"/>
    <mergeCell ref="F541:F543"/>
    <mergeCell ref="F529:F531"/>
    <mergeCell ref="F393:F406"/>
    <mergeCell ref="F407:F409"/>
    <mergeCell ref="F410:F423"/>
    <mergeCell ref="F424:F426"/>
    <mergeCell ref="F427:F440"/>
    <mergeCell ref="F441:F443"/>
    <mergeCell ref="F444:F457"/>
    <mergeCell ref="F458:F460"/>
    <mergeCell ref="F461:F474"/>
    <mergeCell ref="F339:F341"/>
    <mergeCell ref="F342:F355"/>
    <mergeCell ref="F356:F358"/>
    <mergeCell ref="F359:F372"/>
    <mergeCell ref="F373:F375"/>
    <mergeCell ref="F376:F389"/>
    <mergeCell ref="F390:F392"/>
    <mergeCell ref="F322:F324"/>
    <mergeCell ref="F288:F290"/>
    <mergeCell ref="F291:F304"/>
    <mergeCell ref="F305:F307"/>
    <mergeCell ref="F308:F321"/>
    <mergeCell ref="F138:F144"/>
    <mergeCell ref="F145:F152"/>
    <mergeCell ref="F154:F156"/>
    <mergeCell ref="F157:F159"/>
    <mergeCell ref="F160:F162"/>
    <mergeCell ref="F163:F176"/>
    <mergeCell ref="F177:F179"/>
    <mergeCell ref="F180:F193"/>
    <mergeCell ref="F325:F338"/>
    <mergeCell ref="F254:F256"/>
    <mergeCell ref="F257:F270"/>
    <mergeCell ref="F220:F222"/>
    <mergeCell ref="F223:F236"/>
    <mergeCell ref="F203:F205"/>
    <mergeCell ref="F206:F219"/>
    <mergeCell ref="C909:C920"/>
    <mergeCell ref="C921:C923"/>
    <mergeCell ref="C924:C935"/>
    <mergeCell ref="C945:C947"/>
    <mergeCell ref="C948:C959"/>
    <mergeCell ref="C963:C975"/>
    <mergeCell ref="C977:C985"/>
    <mergeCell ref="F4:F6"/>
    <mergeCell ref="F7:F9"/>
    <mergeCell ref="F10:F12"/>
    <mergeCell ref="F13:F19"/>
    <mergeCell ref="F20:F27"/>
    <mergeCell ref="F29:F31"/>
    <mergeCell ref="F32:F34"/>
    <mergeCell ref="F35:F37"/>
    <mergeCell ref="F38:F44"/>
    <mergeCell ref="F45:F52"/>
    <mergeCell ref="F54:F56"/>
    <mergeCell ref="F57:F59"/>
    <mergeCell ref="F60:F62"/>
    <mergeCell ref="F63:F69"/>
    <mergeCell ref="F70:F77"/>
    <mergeCell ref="F79:F81"/>
    <mergeCell ref="F135:F137"/>
    <mergeCell ref="C863:C865"/>
    <mergeCell ref="C866:C868"/>
    <mergeCell ref="C869:C871"/>
    <mergeCell ref="C872:C874"/>
    <mergeCell ref="C875:C877"/>
    <mergeCell ref="C878:C889"/>
    <mergeCell ref="C890:C892"/>
    <mergeCell ref="C893:C904"/>
    <mergeCell ref="C906:C908"/>
    <mergeCell ref="C796:C798"/>
    <mergeCell ref="C799:C813"/>
    <mergeCell ref="C814:C816"/>
    <mergeCell ref="C817:C831"/>
    <mergeCell ref="C832:C834"/>
    <mergeCell ref="C835:C849"/>
    <mergeCell ref="C854:C856"/>
    <mergeCell ref="C857:C859"/>
    <mergeCell ref="C860:C862"/>
    <mergeCell ref="C709:C723"/>
    <mergeCell ref="C724:C726"/>
    <mergeCell ref="C727:C741"/>
    <mergeCell ref="C742:C744"/>
    <mergeCell ref="C745:C759"/>
    <mergeCell ref="C760:C762"/>
    <mergeCell ref="C763:C777"/>
    <mergeCell ref="C778:C780"/>
    <mergeCell ref="C781:C795"/>
    <mergeCell ref="C634:C636"/>
    <mergeCell ref="C637:C651"/>
    <mergeCell ref="C652:C654"/>
    <mergeCell ref="C655:C669"/>
    <mergeCell ref="C670:C672"/>
    <mergeCell ref="C673:C687"/>
    <mergeCell ref="C688:C690"/>
    <mergeCell ref="C691:C705"/>
    <mergeCell ref="C706:C708"/>
    <mergeCell ref="C547:C561"/>
    <mergeCell ref="C562:C564"/>
    <mergeCell ref="C565:C579"/>
    <mergeCell ref="C580:C582"/>
    <mergeCell ref="C583:C597"/>
    <mergeCell ref="C598:C600"/>
    <mergeCell ref="C601:C615"/>
    <mergeCell ref="C616:C618"/>
    <mergeCell ref="C619:C633"/>
    <mergeCell ref="C458:C460"/>
    <mergeCell ref="C461:C474"/>
    <mergeCell ref="C475:C477"/>
    <mergeCell ref="C478:C491"/>
    <mergeCell ref="C492:C494"/>
    <mergeCell ref="C495:C508"/>
    <mergeCell ref="C509:C511"/>
    <mergeCell ref="C512:C525"/>
    <mergeCell ref="C544:C546"/>
    <mergeCell ref="C535:C537"/>
    <mergeCell ref="C538:C540"/>
    <mergeCell ref="C541:C543"/>
    <mergeCell ref="C529:C531"/>
    <mergeCell ref="C393:C406"/>
    <mergeCell ref="C407:C409"/>
    <mergeCell ref="C410:C423"/>
    <mergeCell ref="C424:C426"/>
    <mergeCell ref="C427:C440"/>
    <mergeCell ref="C441:C443"/>
    <mergeCell ref="C444:C457"/>
    <mergeCell ref="C390:C392"/>
    <mergeCell ref="C322:C324"/>
    <mergeCell ref="C325:C338"/>
    <mergeCell ref="C339:C341"/>
    <mergeCell ref="C342:C355"/>
    <mergeCell ref="C356:C358"/>
    <mergeCell ref="C359:C372"/>
    <mergeCell ref="C373:C375"/>
    <mergeCell ref="C376:C389"/>
    <mergeCell ref="C308:C321"/>
    <mergeCell ref="C135:C137"/>
    <mergeCell ref="C138:C144"/>
    <mergeCell ref="C145:C152"/>
    <mergeCell ref="C154:C156"/>
    <mergeCell ref="C157:C159"/>
    <mergeCell ref="C160:C162"/>
    <mergeCell ref="C163:C176"/>
    <mergeCell ref="C177:C179"/>
    <mergeCell ref="C180:C193"/>
    <mergeCell ref="C203:C205"/>
    <mergeCell ref="C206:C219"/>
    <mergeCell ref="C288:C290"/>
    <mergeCell ref="C291:C304"/>
    <mergeCell ref="C254:C256"/>
    <mergeCell ref="C257:C270"/>
    <mergeCell ref="C220:C222"/>
    <mergeCell ref="C223:C236"/>
    <mergeCell ref="C305:C307"/>
    <mergeCell ref="A869:A871"/>
    <mergeCell ref="B869:B871"/>
    <mergeCell ref="A872:A874"/>
    <mergeCell ref="B872:B874"/>
    <mergeCell ref="A945:A947"/>
    <mergeCell ref="B945:B947"/>
    <mergeCell ref="A893:A904"/>
    <mergeCell ref="B893:B904"/>
    <mergeCell ref="A906:A908"/>
    <mergeCell ref="B906:B908"/>
    <mergeCell ref="A909:A920"/>
    <mergeCell ref="B909:B920"/>
    <mergeCell ref="A942:A944"/>
    <mergeCell ref="B942:B944"/>
    <mergeCell ref="A814:A816"/>
    <mergeCell ref="B814:B816"/>
    <mergeCell ref="A948:A959"/>
    <mergeCell ref="B948:B959"/>
    <mergeCell ref="A977:A985"/>
    <mergeCell ref="B977:B985"/>
    <mergeCell ref="A863:A865"/>
    <mergeCell ref="B863:B865"/>
    <mergeCell ref="A835:A849"/>
    <mergeCell ref="B835:B849"/>
    <mergeCell ref="A854:A856"/>
    <mergeCell ref="B854:B856"/>
    <mergeCell ref="A875:A877"/>
    <mergeCell ref="B875:B877"/>
    <mergeCell ref="A921:A923"/>
    <mergeCell ref="B921:B923"/>
    <mergeCell ref="A924:A935"/>
    <mergeCell ref="B924:B935"/>
    <mergeCell ref="A963:A975"/>
    <mergeCell ref="B963:B975"/>
    <mergeCell ref="A878:A889"/>
    <mergeCell ref="B878:B889"/>
    <mergeCell ref="A890:A892"/>
    <mergeCell ref="B890:B892"/>
    <mergeCell ref="A817:A831"/>
    <mergeCell ref="B817:B831"/>
    <mergeCell ref="A832:A834"/>
    <mergeCell ref="B832:B834"/>
    <mergeCell ref="C271:C273"/>
    <mergeCell ref="F271:F273"/>
    <mergeCell ref="C274:C287"/>
    <mergeCell ref="F274:F287"/>
    <mergeCell ref="A781:A795"/>
    <mergeCell ref="B781:B795"/>
    <mergeCell ref="A760:A762"/>
    <mergeCell ref="B760:B762"/>
    <mergeCell ref="A763:A777"/>
    <mergeCell ref="B763:B777"/>
    <mergeCell ref="A778:A780"/>
    <mergeCell ref="B778:B780"/>
    <mergeCell ref="A727:A741"/>
    <mergeCell ref="B727:B741"/>
    <mergeCell ref="A742:A744"/>
    <mergeCell ref="B742:B744"/>
    <mergeCell ref="A745:A759"/>
    <mergeCell ref="B745:B759"/>
    <mergeCell ref="A706:A708"/>
    <mergeCell ref="B706:B708"/>
    <mergeCell ref="A796:A798"/>
    <mergeCell ref="B796:B798"/>
    <mergeCell ref="A709:A723"/>
    <mergeCell ref="B709:B723"/>
    <mergeCell ref="A724:A726"/>
    <mergeCell ref="B724:B726"/>
    <mergeCell ref="A673:A687"/>
    <mergeCell ref="B673:B687"/>
    <mergeCell ref="A688:A690"/>
    <mergeCell ref="B688:B690"/>
    <mergeCell ref="A691:A705"/>
    <mergeCell ref="B691:B705"/>
    <mergeCell ref="A652:A654"/>
    <mergeCell ref="B652:B654"/>
    <mergeCell ref="A655:A669"/>
    <mergeCell ref="B655:B669"/>
    <mergeCell ref="C237:C239"/>
    <mergeCell ref="F237:F239"/>
    <mergeCell ref="C240:C253"/>
    <mergeCell ref="F240:F253"/>
    <mergeCell ref="A799:A813"/>
    <mergeCell ref="B799:B813"/>
    <mergeCell ref="A670:A672"/>
    <mergeCell ref="B670:B672"/>
    <mergeCell ref="A619:A633"/>
    <mergeCell ref="B619:B633"/>
    <mergeCell ref="A634:A636"/>
    <mergeCell ref="B634:B636"/>
    <mergeCell ref="A637:A651"/>
    <mergeCell ref="B637:B651"/>
    <mergeCell ref="A598:A600"/>
    <mergeCell ref="B598:B600"/>
    <mergeCell ref="A601:A615"/>
    <mergeCell ref="B601:B615"/>
    <mergeCell ref="A616:A618"/>
    <mergeCell ref="B616:B618"/>
    <mergeCell ref="A580:A582"/>
    <mergeCell ref="B580:B582"/>
    <mergeCell ref="A495:A508"/>
    <mergeCell ref="B495:B508"/>
    <mergeCell ref="A509:A511"/>
    <mergeCell ref="B509:B511"/>
    <mergeCell ref="A461:A474"/>
    <mergeCell ref="B461:B474"/>
    <mergeCell ref="A475:A477"/>
    <mergeCell ref="B475:B477"/>
    <mergeCell ref="A478:A491"/>
    <mergeCell ref="B478:B491"/>
    <mergeCell ref="A562:A564"/>
    <mergeCell ref="B562:B564"/>
    <mergeCell ref="A512:A525"/>
    <mergeCell ref="B512:B525"/>
    <mergeCell ref="B535:B537"/>
    <mergeCell ref="A538:A540"/>
    <mergeCell ref="B538:B540"/>
    <mergeCell ref="A541:A543"/>
    <mergeCell ref="B541:B543"/>
    <mergeCell ref="A529:A531"/>
    <mergeCell ref="B529:B531"/>
    <mergeCell ref="A532:A534"/>
    <mergeCell ref="A441:A443"/>
    <mergeCell ref="B441:B443"/>
    <mergeCell ref="A444:A457"/>
    <mergeCell ref="B444:B457"/>
    <mergeCell ref="A390:A392"/>
    <mergeCell ref="B390:B392"/>
    <mergeCell ref="A565:A579"/>
    <mergeCell ref="B565:B579"/>
    <mergeCell ref="A583:A597"/>
    <mergeCell ref="B583:B597"/>
    <mergeCell ref="A458:A460"/>
    <mergeCell ref="B458:B460"/>
    <mergeCell ref="A410:A423"/>
    <mergeCell ref="B410:B423"/>
    <mergeCell ref="A424:A426"/>
    <mergeCell ref="B424:B426"/>
    <mergeCell ref="A427:A440"/>
    <mergeCell ref="B427:B440"/>
    <mergeCell ref="A492:A494"/>
    <mergeCell ref="B492:B494"/>
    <mergeCell ref="A544:A546"/>
    <mergeCell ref="B544:B546"/>
    <mergeCell ref="A547:A561"/>
    <mergeCell ref="B547:B561"/>
    <mergeCell ref="A393:A406"/>
    <mergeCell ref="B393:B406"/>
    <mergeCell ref="A407:A409"/>
    <mergeCell ref="B407:B409"/>
    <mergeCell ref="A359:A372"/>
    <mergeCell ref="B359:B372"/>
    <mergeCell ref="A339:A341"/>
    <mergeCell ref="B339:B341"/>
    <mergeCell ref="A342:A355"/>
    <mergeCell ref="B342:B355"/>
    <mergeCell ref="A356:A358"/>
    <mergeCell ref="B356:B358"/>
    <mergeCell ref="A376:A389"/>
    <mergeCell ref="B376:B389"/>
    <mergeCell ref="A322:A324"/>
    <mergeCell ref="B322:B324"/>
    <mergeCell ref="A325:A338"/>
    <mergeCell ref="B325:B338"/>
    <mergeCell ref="A288:A290"/>
    <mergeCell ref="B288:B290"/>
    <mergeCell ref="A373:A375"/>
    <mergeCell ref="B373:B375"/>
    <mergeCell ref="A291:A304"/>
    <mergeCell ref="B291:B304"/>
    <mergeCell ref="A305:A307"/>
    <mergeCell ref="B305:B307"/>
    <mergeCell ref="A308:A321"/>
    <mergeCell ref="B308:B321"/>
    <mergeCell ref="A180:A193"/>
    <mergeCell ref="B180:B193"/>
    <mergeCell ref="A203:A205"/>
    <mergeCell ref="B203:B205"/>
    <mergeCell ref="A257:A270"/>
    <mergeCell ref="B257:B270"/>
    <mergeCell ref="A271:A273"/>
    <mergeCell ref="B271:B273"/>
    <mergeCell ref="A274:A287"/>
    <mergeCell ref="B274:B287"/>
    <mergeCell ref="A237:A239"/>
    <mergeCell ref="B237:B239"/>
    <mergeCell ref="A240:A253"/>
    <mergeCell ref="B240:B253"/>
    <mergeCell ref="A254:A256"/>
    <mergeCell ref="B254:B256"/>
    <mergeCell ref="A223:A236"/>
    <mergeCell ref="B223:B236"/>
    <mergeCell ref="A160:A162"/>
    <mergeCell ref="B160:B162"/>
    <mergeCell ref="A145:A152"/>
    <mergeCell ref="B145:B152"/>
    <mergeCell ref="A154:A156"/>
    <mergeCell ref="B154:B156"/>
    <mergeCell ref="A157:A159"/>
    <mergeCell ref="B157:B159"/>
    <mergeCell ref="A132:A134"/>
    <mergeCell ref="B132:B134"/>
    <mergeCell ref="A135:A137"/>
    <mergeCell ref="B135:B137"/>
    <mergeCell ref="A138:A144"/>
    <mergeCell ref="B138:B144"/>
    <mergeCell ref="C113:C119"/>
    <mergeCell ref="C120:C127"/>
    <mergeCell ref="A95:A102"/>
    <mergeCell ref="B95:B102"/>
    <mergeCell ref="C95:C102"/>
    <mergeCell ref="C104:C106"/>
    <mergeCell ref="A177:A179"/>
    <mergeCell ref="B177:B179"/>
    <mergeCell ref="A85:A87"/>
    <mergeCell ref="B85:B87"/>
    <mergeCell ref="A88:A94"/>
    <mergeCell ref="B88:B94"/>
    <mergeCell ref="C129:C131"/>
    <mergeCell ref="A113:A119"/>
    <mergeCell ref="B113:B119"/>
    <mergeCell ref="A163:A176"/>
    <mergeCell ref="B163:B176"/>
    <mergeCell ref="A120:A127"/>
    <mergeCell ref="B120:B127"/>
    <mergeCell ref="A129:A131"/>
    <mergeCell ref="B129:B131"/>
    <mergeCell ref="A104:A106"/>
    <mergeCell ref="B104:B106"/>
    <mergeCell ref="A107:A109"/>
    <mergeCell ref="C70:C77"/>
    <mergeCell ref="C79:C81"/>
    <mergeCell ref="A82:A84"/>
    <mergeCell ref="B82:B84"/>
    <mergeCell ref="C82:C84"/>
    <mergeCell ref="C85:C87"/>
    <mergeCell ref="C88:C94"/>
    <mergeCell ref="C107:C109"/>
    <mergeCell ref="C110:C112"/>
    <mergeCell ref="B107:B109"/>
    <mergeCell ref="A110:A112"/>
    <mergeCell ref="B110:B112"/>
    <mergeCell ref="A29:A31"/>
    <mergeCell ref="B29:B31"/>
    <mergeCell ref="A32:A34"/>
    <mergeCell ref="B32:B34"/>
    <mergeCell ref="F82:F84"/>
    <mergeCell ref="C57:C59"/>
    <mergeCell ref="A57:A59"/>
    <mergeCell ref="B57:B59"/>
    <mergeCell ref="A60:A62"/>
    <mergeCell ref="B60:B62"/>
    <mergeCell ref="A45:A52"/>
    <mergeCell ref="B45:B52"/>
    <mergeCell ref="A54:A56"/>
    <mergeCell ref="B54:B56"/>
    <mergeCell ref="C45:C52"/>
    <mergeCell ref="C54:C56"/>
    <mergeCell ref="C60:C62"/>
    <mergeCell ref="A70:A77"/>
    <mergeCell ref="B70:B77"/>
    <mergeCell ref="A79:A81"/>
    <mergeCell ref="B79:B81"/>
    <mergeCell ref="A63:A69"/>
    <mergeCell ref="B63:B69"/>
    <mergeCell ref="C63:C69"/>
    <mergeCell ref="A4:A6"/>
    <mergeCell ref="B4:B6"/>
    <mergeCell ref="A7:A9"/>
    <mergeCell ref="B7:B9"/>
    <mergeCell ref="C4:C6"/>
    <mergeCell ref="C7:C9"/>
    <mergeCell ref="C10:C12"/>
    <mergeCell ref="C13:C19"/>
    <mergeCell ref="C132:C134"/>
    <mergeCell ref="A20:A27"/>
    <mergeCell ref="B20:B27"/>
    <mergeCell ref="C20:C27"/>
    <mergeCell ref="C29:C31"/>
    <mergeCell ref="C32:C34"/>
    <mergeCell ref="A10:A12"/>
    <mergeCell ref="B10:B12"/>
    <mergeCell ref="A13:A19"/>
    <mergeCell ref="B13:B19"/>
    <mergeCell ref="A38:A44"/>
    <mergeCell ref="B38:B44"/>
    <mergeCell ref="A35:A37"/>
    <mergeCell ref="B35:B37"/>
    <mergeCell ref="C35:C37"/>
    <mergeCell ref="C38:C44"/>
    <mergeCell ref="F132:F134"/>
    <mergeCell ref="F85:F87"/>
    <mergeCell ref="F88:F94"/>
    <mergeCell ref="F95:F102"/>
    <mergeCell ref="F104:F106"/>
    <mergeCell ref="F107:F109"/>
    <mergeCell ref="F110:F112"/>
    <mergeCell ref="F113:F119"/>
    <mergeCell ref="F120:F127"/>
    <mergeCell ref="F129:F131"/>
    <mergeCell ref="B532:B534"/>
    <mergeCell ref="C532:C534"/>
    <mergeCell ref="F532:F534"/>
    <mergeCell ref="A535:A537"/>
    <mergeCell ref="A526:A528"/>
    <mergeCell ref="B526:B528"/>
    <mergeCell ref="C526:C528"/>
    <mergeCell ref="F526:F528"/>
    <mergeCell ref="A194:A196"/>
    <mergeCell ref="B194:B196"/>
    <mergeCell ref="C194:C196"/>
    <mergeCell ref="F194:F196"/>
    <mergeCell ref="A197:A199"/>
    <mergeCell ref="B197:B199"/>
    <mergeCell ref="C197:C199"/>
    <mergeCell ref="F197:F199"/>
    <mergeCell ref="A200:A202"/>
    <mergeCell ref="B200:B202"/>
    <mergeCell ref="C200:C202"/>
    <mergeCell ref="F200:F202"/>
    <mergeCell ref="A206:A219"/>
    <mergeCell ref="B206:B219"/>
    <mergeCell ref="A220:A222"/>
    <mergeCell ref="B220:B222"/>
    <mergeCell ref="C942:C944"/>
    <mergeCell ref="F942:F944"/>
    <mergeCell ref="A960:A962"/>
    <mergeCell ref="B960:B962"/>
    <mergeCell ref="C960:C962"/>
    <mergeCell ref="F960:F962"/>
    <mergeCell ref="A851:A853"/>
    <mergeCell ref="B851:B853"/>
    <mergeCell ref="C851:C853"/>
    <mergeCell ref="F851:F853"/>
    <mergeCell ref="A936:A938"/>
    <mergeCell ref="B936:B938"/>
    <mergeCell ref="C936:C938"/>
    <mergeCell ref="F936:F938"/>
    <mergeCell ref="A939:A941"/>
    <mergeCell ref="B939:B941"/>
    <mergeCell ref="C939:C941"/>
    <mergeCell ref="F939:F941"/>
    <mergeCell ref="A857:A859"/>
    <mergeCell ref="B857:B859"/>
    <mergeCell ref="A860:A862"/>
    <mergeCell ref="B860:B862"/>
    <mergeCell ref="A866:A868"/>
    <mergeCell ref="B866:B868"/>
  </mergeCells>
  <phoneticPr fontId="5" type="noConversion"/>
  <pageMargins left="0.25" right="0.25" top="0.75" bottom="0.75" header="0.3" footer="0.3"/>
  <pageSetup paperSize="9" scale="7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>
    <tabColor theme="4"/>
  </sheetPr>
  <dimension ref="A1:D40"/>
  <sheetViews>
    <sheetView workbookViewId="0"/>
  </sheetViews>
  <sheetFormatPr defaultColWidth="31.33203125" defaultRowHeight="14.5"/>
  <cols>
    <col min="1" max="1" width="17.75" style="1" bestFit="1" customWidth="1"/>
    <col min="2" max="2" width="34" style="1" bestFit="1" customWidth="1"/>
    <col min="3" max="3" width="16.75" style="1" customWidth="1"/>
    <col min="4" max="4" width="36" style="1" bestFit="1" customWidth="1"/>
    <col min="5" max="251" width="31.33203125" style="1"/>
    <col min="252" max="252" width="17.75" style="1" bestFit="1" customWidth="1"/>
    <col min="253" max="253" width="34" style="1" bestFit="1" customWidth="1"/>
    <col min="254" max="254" width="16.75" style="1" customWidth="1"/>
    <col min="255" max="255" width="36" style="1" bestFit="1" customWidth="1"/>
    <col min="256" max="507" width="31.33203125" style="1"/>
    <col min="508" max="508" width="17.75" style="1" bestFit="1" customWidth="1"/>
    <col min="509" max="509" width="34" style="1" bestFit="1" customWidth="1"/>
    <col min="510" max="510" width="16.75" style="1" customWidth="1"/>
    <col min="511" max="511" width="36" style="1" bestFit="1" customWidth="1"/>
    <col min="512" max="763" width="31.33203125" style="1"/>
    <col min="764" max="764" width="17.75" style="1" bestFit="1" customWidth="1"/>
    <col min="765" max="765" width="34" style="1" bestFit="1" customWidth="1"/>
    <col min="766" max="766" width="16.75" style="1" customWidth="1"/>
    <col min="767" max="767" width="36" style="1" bestFit="1" customWidth="1"/>
    <col min="768" max="1019" width="31.33203125" style="1"/>
    <col min="1020" max="1020" width="17.75" style="1" bestFit="1" customWidth="1"/>
    <col min="1021" max="1021" width="34" style="1" bestFit="1" customWidth="1"/>
    <col min="1022" max="1022" width="16.75" style="1" customWidth="1"/>
    <col min="1023" max="1023" width="36" style="1" bestFit="1" customWidth="1"/>
    <col min="1024" max="1275" width="31.33203125" style="1"/>
    <col min="1276" max="1276" width="17.75" style="1" bestFit="1" customWidth="1"/>
    <col min="1277" max="1277" width="34" style="1" bestFit="1" customWidth="1"/>
    <col min="1278" max="1278" width="16.75" style="1" customWidth="1"/>
    <col min="1279" max="1279" width="36" style="1" bestFit="1" customWidth="1"/>
    <col min="1280" max="1531" width="31.33203125" style="1"/>
    <col min="1532" max="1532" width="17.75" style="1" bestFit="1" customWidth="1"/>
    <col min="1533" max="1533" width="34" style="1" bestFit="1" customWidth="1"/>
    <col min="1534" max="1534" width="16.75" style="1" customWidth="1"/>
    <col min="1535" max="1535" width="36" style="1" bestFit="1" customWidth="1"/>
    <col min="1536" max="1787" width="31.33203125" style="1"/>
    <col min="1788" max="1788" width="17.75" style="1" bestFit="1" customWidth="1"/>
    <col min="1789" max="1789" width="34" style="1" bestFit="1" customWidth="1"/>
    <col min="1790" max="1790" width="16.75" style="1" customWidth="1"/>
    <col min="1791" max="1791" width="36" style="1" bestFit="1" customWidth="1"/>
    <col min="1792" max="2043" width="31.33203125" style="1"/>
    <col min="2044" max="2044" width="17.75" style="1" bestFit="1" customWidth="1"/>
    <col min="2045" max="2045" width="34" style="1" bestFit="1" customWidth="1"/>
    <col min="2046" max="2046" width="16.75" style="1" customWidth="1"/>
    <col min="2047" max="2047" width="36" style="1" bestFit="1" customWidth="1"/>
    <col min="2048" max="2299" width="31.33203125" style="1"/>
    <col min="2300" max="2300" width="17.75" style="1" bestFit="1" customWidth="1"/>
    <col min="2301" max="2301" width="34" style="1" bestFit="1" customWidth="1"/>
    <col min="2302" max="2302" width="16.75" style="1" customWidth="1"/>
    <col min="2303" max="2303" width="36" style="1" bestFit="1" customWidth="1"/>
    <col min="2304" max="2555" width="31.33203125" style="1"/>
    <col min="2556" max="2556" width="17.75" style="1" bestFit="1" customWidth="1"/>
    <col min="2557" max="2557" width="34" style="1" bestFit="1" customWidth="1"/>
    <col min="2558" max="2558" width="16.75" style="1" customWidth="1"/>
    <col min="2559" max="2559" width="36" style="1" bestFit="1" customWidth="1"/>
    <col min="2560" max="2811" width="31.33203125" style="1"/>
    <col min="2812" max="2812" width="17.75" style="1" bestFit="1" customWidth="1"/>
    <col min="2813" max="2813" width="34" style="1" bestFit="1" customWidth="1"/>
    <col min="2814" max="2814" width="16.75" style="1" customWidth="1"/>
    <col min="2815" max="2815" width="36" style="1" bestFit="1" customWidth="1"/>
    <col min="2816" max="3067" width="31.33203125" style="1"/>
    <col min="3068" max="3068" width="17.75" style="1" bestFit="1" customWidth="1"/>
    <col min="3069" max="3069" width="34" style="1" bestFit="1" customWidth="1"/>
    <col min="3070" max="3070" width="16.75" style="1" customWidth="1"/>
    <col min="3071" max="3071" width="36" style="1" bestFit="1" customWidth="1"/>
    <col min="3072" max="3323" width="31.33203125" style="1"/>
    <col min="3324" max="3324" width="17.75" style="1" bestFit="1" customWidth="1"/>
    <col min="3325" max="3325" width="34" style="1" bestFit="1" customWidth="1"/>
    <col min="3326" max="3326" width="16.75" style="1" customWidth="1"/>
    <col min="3327" max="3327" width="36" style="1" bestFit="1" customWidth="1"/>
    <col min="3328" max="3579" width="31.33203125" style="1"/>
    <col min="3580" max="3580" width="17.75" style="1" bestFit="1" customWidth="1"/>
    <col min="3581" max="3581" width="34" style="1" bestFit="1" customWidth="1"/>
    <col min="3582" max="3582" width="16.75" style="1" customWidth="1"/>
    <col min="3583" max="3583" width="36" style="1" bestFit="1" customWidth="1"/>
    <col min="3584" max="3835" width="31.33203125" style="1"/>
    <col min="3836" max="3836" width="17.75" style="1" bestFit="1" customWidth="1"/>
    <col min="3837" max="3837" width="34" style="1" bestFit="1" customWidth="1"/>
    <col min="3838" max="3838" width="16.75" style="1" customWidth="1"/>
    <col min="3839" max="3839" width="36" style="1" bestFit="1" customWidth="1"/>
    <col min="3840" max="4091" width="31.33203125" style="1"/>
    <col min="4092" max="4092" width="17.75" style="1" bestFit="1" customWidth="1"/>
    <col min="4093" max="4093" width="34" style="1" bestFit="1" customWidth="1"/>
    <col min="4094" max="4094" width="16.75" style="1" customWidth="1"/>
    <col min="4095" max="4095" width="36" style="1" bestFit="1" customWidth="1"/>
    <col min="4096" max="4347" width="31.33203125" style="1"/>
    <col min="4348" max="4348" width="17.75" style="1" bestFit="1" customWidth="1"/>
    <col min="4349" max="4349" width="34" style="1" bestFit="1" customWidth="1"/>
    <col min="4350" max="4350" width="16.75" style="1" customWidth="1"/>
    <col min="4351" max="4351" width="36" style="1" bestFit="1" customWidth="1"/>
    <col min="4352" max="4603" width="31.33203125" style="1"/>
    <col min="4604" max="4604" width="17.75" style="1" bestFit="1" customWidth="1"/>
    <col min="4605" max="4605" width="34" style="1" bestFit="1" customWidth="1"/>
    <col min="4606" max="4606" width="16.75" style="1" customWidth="1"/>
    <col min="4607" max="4607" width="36" style="1" bestFit="1" customWidth="1"/>
    <col min="4608" max="4859" width="31.33203125" style="1"/>
    <col min="4860" max="4860" width="17.75" style="1" bestFit="1" customWidth="1"/>
    <col min="4861" max="4861" width="34" style="1" bestFit="1" customWidth="1"/>
    <col min="4862" max="4862" width="16.75" style="1" customWidth="1"/>
    <col min="4863" max="4863" width="36" style="1" bestFit="1" customWidth="1"/>
    <col min="4864" max="5115" width="31.33203125" style="1"/>
    <col min="5116" max="5116" width="17.75" style="1" bestFit="1" customWidth="1"/>
    <col min="5117" max="5117" width="34" style="1" bestFit="1" customWidth="1"/>
    <col min="5118" max="5118" width="16.75" style="1" customWidth="1"/>
    <col min="5119" max="5119" width="36" style="1" bestFit="1" customWidth="1"/>
    <col min="5120" max="5371" width="31.33203125" style="1"/>
    <col min="5372" max="5372" width="17.75" style="1" bestFit="1" customWidth="1"/>
    <col min="5373" max="5373" width="34" style="1" bestFit="1" customWidth="1"/>
    <col min="5374" max="5374" width="16.75" style="1" customWidth="1"/>
    <col min="5375" max="5375" width="36" style="1" bestFit="1" customWidth="1"/>
    <col min="5376" max="5627" width="31.33203125" style="1"/>
    <col min="5628" max="5628" width="17.75" style="1" bestFit="1" customWidth="1"/>
    <col min="5629" max="5629" width="34" style="1" bestFit="1" customWidth="1"/>
    <col min="5630" max="5630" width="16.75" style="1" customWidth="1"/>
    <col min="5631" max="5631" width="36" style="1" bestFit="1" customWidth="1"/>
    <col min="5632" max="5883" width="31.33203125" style="1"/>
    <col min="5884" max="5884" width="17.75" style="1" bestFit="1" customWidth="1"/>
    <col min="5885" max="5885" width="34" style="1" bestFit="1" customWidth="1"/>
    <col min="5886" max="5886" width="16.75" style="1" customWidth="1"/>
    <col min="5887" max="5887" width="36" style="1" bestFit="1" customWidth="1"/>
    <col min="5888" max="6139" width="31.33203125" style="1"/>
    <col min="6140" max="6140" width="17.75" style="1" bestFit="1" customWidth="1"/>
    <col min="6141" max="6141" width="34" style="1" bestFit="1" customWidth="1"/>
    <col min="6142" max="6142" width="16.75" style="1" customWidth="1"/>
    <col min="6143" max="6143" width="36" style="1" bestFit="1" customWidth="1"/>
    <col min="6144" max="6395" width="31.33203125" style="1"/>
    <col min="6396" max="6396" width="17.75" style="1" bestFit="1" customWidth="1"/>
    <col min="6397" max="6397" width="34" style="1" bestFit="1" customWidth="1"/>
    <col min="6398" max="6398" width="16.75" style="1" customWidth="1"/>
    <col min="6399" max="6399" width="36" style="1" bestFit="1" customWidth="1"/>
    <col min="6400" max="6651" width="31.33203125" style="1"/>
    <col min="6652" max="6652" width="17.75" style="1" bestFit="1" customWidth="1"/>
    <col min="6653" max="6653" width="34" style="1" bestFit="1" customWidth="1"/>
    <col min="6654" max="6654" width="16.75" style="1" customWidth="1"/>
    <col min="6655" max="6655" width="36" style="1" bestFit="1" customWidth="1"/>
    <col min="6656" max="6907" width="31.33203125" style="1"/>
    <col min="6908" max="6908" width="17.75" style="1" bestFit="1" customWidth="1"/>
    <col min="6909" max="6909" width="34" style="1" bestFit="1" customWidth="1"/>
    <col min="6910" max="6910" width="16.75" style="1" customWidth="1"/>
    <col min="6911" max="6911" width="36" style="1" bestFit="1" customWidth="1"/>
    <col min="6912" max="7163" width="31.33203125" style="1"/>
    <col min="7164" max="7164" width="17.75" style="1" bestFit="1" customWidth="1"/>
    <col min="7165" max="7165" width="34" style="1" bestFit="1" customWidth="1"/>
    <col min="7166" max="7166" width="16.75" style="1" customWidth="1"/>
    <col min="7167" max="7167" width="36" style="1" bestFit="1" customWidth="1"/>
    <col min="7168" max="7419" width="31.33203125" style="1"/>
    <col min="7420" max="7420" width="17.75" style="1" bestFit="1" customWidth="1"/>
    <col min="7421" max="7421" width="34" style="1" bestFit="1" customWidth="1"/>
    <col min="7422" max="7422" width="16.75" style="1" customWidth="1"/>
    <col min="7423" max="7423" width="36" style="1" bestFit="1" customWidth="1"/>
    <col min="7424" max="7675" width="31.33203125" style="1"/>
    <col min="7676" max="7676" width="17.75" style="1" bestFit="1" customWidth="1"/>
    <col min="7677" max="7677" width="34" style="1" bestFit="1" customWidth="1"/>
    <col min="7678" max="7678" width="16.75" style="1" customWidth="1"/>
    <col min="7679" max="7679" width="36" style="1" bestFit="1" customWidth="1"/>
    <col min="7680" max="7931" width="31.33203125" style="1"/>
    <col min="7932" max="7932" width="17.75" style="1" bestFit="1" customWidth="1"/>
    <col min="7933" max="7933" width="34" style="1" bestFit="1" customWidth="1"/>
    <col min="7934" max="7934" width="16.75" style="1" customWidth="1"/>
    <col min="7935" max="7935" width="36" style="1" bestFit="1" customWidth="1"/>
    <col min="7936" max="8187" width="31.33203125" style="1"/>
    <col min="8188" max="8188" width="17.75" style="1" bestFit="1" customWidth="1"/>
    <col min="8189" max="8189" width="34" style="1" bestFit="1" customWidth="1"/>
    <col min="8190" max="8190" width="16.75" style="1" customWidth="1"/>
    <col min="8191" max="8191" width="36" style="1" bestFit="1" customWidth="1"/>
    <col min="8192" max="8443" width="31.33203125" style="1"/>
    <col min="8444" max="8444" width="17.75" style="1" bestFit="1" customWidth="1"/>
    <col min="8445" max="8445" width="34" style="1" bestFit="1" customWidth="1"/>
    <col min="8446" max="8446" width="16.75" style="1" customWidth="1"/>
    <col min="8447" max="8447" width="36" style="1" bestFit="1" customWidth="1"/>
    <col min="8448" max="8699" width="31.33203125" style="1"/>
    <col min="8700" max="8700" width="17.75" style="1" bestFit="1" customWidth="1"/>
    <col min="8701" max="8701" width="34" style="1" bestFit="1" customWidth="1"/>
    <col min="8702" max="8702" width="16.75" style="1" customWidth="1"/>
    <col min="8703" max="8703" width="36" style="1" bestFit="1" customWidth="1"/>
    <col min="8704" max="8955" width="31.33203125" style="1"/>
    <col min="8956" max="8956" width="17.75" style="1" bestFit="1" customWidth="1"/>
    <col min="8957" max="8957" width="34" style="1" bestFit="1" customWidth="1"/>
    <col min="8958" max="8958" width="16.75" style="1" customWidth="1"/>
    <col min="8959" max="8959" width="36" style="1" bestFit="1" customWidth="1"/>
    <col min="8960" max="9211" width="31.33203125" style="1"/>
    <col min="9212" max="9212" width="17.75" style="1" bestFit="1" customWidth="1"/>
    <col min="9213" max="9213" width="34" style="1" bestFit="1" customWidth="1"/>
    <col min="9214" max="9214" width="16.75" style="1" customWidth="1"/>
    <col min="9215" max="9215" width="36" style="1" bestFit="1" customWidth="1"/>
    <col min="9216" max="9467" width="31.33203125" style="1"/>
    <col min="9468" max="9468" width="17.75" style="1" bestFit="1" customWidth="1"/>
    <col min="9469" max="9469" width="34" style="1" bestFit="1" customWidth="1"/>
    <col min="9470" max="9470" width="16.75" style="1" customWidth="1"/>
    <col min="9471" max="9471" width="36" style="1" bestFit="1" customWidth="1"/>
    <col min="9472" max="9723" width="31.33203125" style="1"/>
    <col min="9724" max="9724" width="17.75" style="1" bestFit="1" customWidth="1"/>
    <col min="9725" max="9725" width="34" style="1" bestFit="1" customWidth="1"/>
    <col min="9726" max="9726" width="16.75" style="1" customWidth="1"/>
    <col min="9727" max="9727" width="36" style="1" bestFit="1" customWidth="1"/>
    <col min="9728" max="9979" width="31.33203125" style="1"/>
    <col min="9980" max="9980" width="17.75" style="1" bestFit="1" customWidth="1"/>
    <col min="9981" max="9981" width="34" style="1" bestFit="1" customWidth="1"/>
    <col min="9982" max="9982" width="16.75" style="1" customWidth="1"/>
    <col min="9983" max="9983" width="36" style="1" bestFit="1" customWidth="1"/>
    <col min="9984" max="10235" width="31.33203125" style="1"/>
    <col min="10236" max="10236" width="17.75" style="1" bestFit="1" customWidth="1"/>
    <col min="10237" max="10237" width="34" style="1" bestFit="1" customWidth="1"/>
    <col min="10238" max="10238" width="16.75" style="1" customWidth="1"/>
    <col min="10239" max="10239" width="36" style="1" bestFit="1" customWidth="1"/>
    <col min="10240" max="10491" width="31.33203125" style="1"/>
    <col min="10492" max="10492" width="17.75" style="1" bestFit="1" customWidth="1"/>
    <col min="10493" max="10493" width="34" style="1" bestFit="1" customWidth="1"/>
    <col min="10494" max="10494" width="16.75" style="1" customWidth="1"/>
    <col min="10495" max="10495" width="36" style="1" bestFit="1" customWidth="1"/>
    <col min="10496" max="10747" width="31.33203125" style="1"/>
    <col min="10748" max="10748" width="17.75" style="1" bestFit="1" customWidth="1"/>
    <col min="10749" max="10749" width="34" style="1" bestFit="1" customWidth="1"/>
    <col min="10750" max="10750" width="16.75" style="1" customWidth="1"/>
    <col min="10751" max="10751" width="36" style="1" bestFit="1" customWidth="1"/>
    <col min="10752" max="11003" width="31.33203125" style="1"/>
    <col min="11004" max="11004" width="17.75" style="1" bestFit="1" customWidth="1"/>
    <col min="11005" max="11005" width="34" style="1" bestFit="1" customWidth="1"/>
    <col min="11006" max="11006" width="16.75" style="1" customWidth="1"/>
    <col min="11007" max="11007" width="36" style="1" bestFit="1" customWidth="1"/>
    <col min="11008" max="11259" width="31.33203125" style="1"/>
    <col min="11260" max="11260" width="17.75" style="1" bestFit="1" customWidth="1"/>
    <col min="11261" max="11261" width="34" style="1" bestFit="1" customWidth="1"/>
    <col min="11262" max="11262" width="16.75" style="1" customWidth="1"/>
    <col min="11263" max="11263" width="36" style="1" bestFit="1" customWidth="1"/>
    <col min="11264" max="11515" width="31.33203125" style="1"/>
    <col min="11516" max="11516" width="17.75" style="1" bestFit="1" customWidth="1"/>
    <col min="11517" max="11517" width="34" style="1" bestFit="1" customWidth="1"/>
    <col min="11518" max="11518" width="16.75" style="1" customWidth="1"/>
    <col min="11519" max="11519" width="36" style="1" bestFit="1" customWidth="1"/>
    <col min="11520" max="11771" width="31.33203125" style="1"/>
    <col min="11772" max="11772" width="17.75" style="1" bestFit="1" customWidth="1"/>
    <col min="11773" max="11773" width="34" style="1" bestFit="1" customWidth="1"/>
    <col min="11774" max="11774" width="16.75" style="1" customWidth="1"/>
    <col min="11775" max="11775" width="36" style="1" bestFit="1" customWidth="1"/>
    <col min="11776" max="12027" width="31.33203125" style="1"/>
    <col min="12028" max="12028" width="17.75" style="1" bestFit="1" customWidth="1"/>
    <col min="12029" max="12029" width="34" style="1" bestFit="1" customWidth="1"/>
    <col min="12030" max="12030" width="16.75" style="1" customWidth="1"/>
    <col min="12031" max="12031" width="36" style="1" bestFit="1" customWidth="1"/>
    <col min="12032" max="12283" width="31.33203125" style="1"/>
    <col min="12284" max="12284" width="17.75" style="1" bestFit="1" customWidth="1"/>
    <col min="12285" max="12285" width="34" style="1" bestFit="1" customWidth="1"/>
    <col min="12286" max="12286" width="16.75" style="1" customWidth="1"/>
    <col min="12287" max="12287" width="36" style="1" bestFit="1" customWidth="1"/>
    <col min="12288" max="12539" width="31.33203125" style="1"/>
    <col min="12540" max="12540" width="17.75" style="1" bestFit="1" customWidth="1"/>
    <col min="12541" max="12541" width="34" style="1" bestFit="1" customWidth="1"/>
    <col min="12542" max="12542" width="16.75" style="1" customWidth="1"/>
    <col min="12543" max="12543" width="36" style="1" bestFit="1" customWidth="1"/>
    <col min="12544" max="12795" width="31.33203125" style="1"/>
    <col min="12796" max="12796" width="17.75" style="1" bestFit="1" customWidth="1"/>
    <col min="12797" max="12797" width="34" style="1" bestFit="1" customWidth="1"/>
    <col min="12798" max="12798" width="16.75" style="1" customWidth="1"/>
    <col min="12799" max="12799" width="36" style="1" bestFit="1" customWidth="1"/>
    <col min="12800" max="13051" width="31.33203125" style="1"/>
    <col min="13052" max="13052" width="17.75" style="1" bestFit="1" customWidth="1"/>
    <col min="13053" max="13053" width="34" style="1" bestFit="1" customWidth="1"/>
    <col min="13054" max="13054" width="16.75" style="1" customWidth="1"/>
    <col min="13055" max="13055" width="36" style="1" bestFit="1" customWidth="1"/>
    <col min="13056" max="13307" width="31.33203125" style="1"/>
    <col min="13308" max="13308" width="17.75" style="1" bestFit="1" customWidth="1"/>
    <col min="13309" max="13309" width="34" style="1" bestFit="1" customWidth="1"/>
    <col min="13310" max="13310" width="16.75" style="1" customWidth="1"/>
    <col min="13311" max="13311" width="36" style="1" bestFit="1" customWidth="1"/>
    <col min="13312" max="13563" width="31.33203125" style="1"/>
    <col min="13564" max="13564" width="17.75" style="1" bestFit="1" customWidth="1"/>
    <col min="13565" max="13565" width="34" style="1" bestFit="1" customWidth="1"/>
    <col min="13566" max="13566" width="16.75" style="1" customWidth="1"/>
    <col min="13567" max="13567" width="36" style="1" bestFit="1" customWidth="1"/>
    <col min="13568" max="13819" width="31.33203125" style="1"/>
    <col min="13820" max="13820" width="17.75" style="1" bestFit="1" customWidth="1"/>
    <col min="13821" max="13821" width="34" style="1" bestFit="1" customWidth="1"/>
    <col min="13822" max="13822" width="16.75" style="1" customWidth="1"/>
    <col min="13823" max="13823" width="36" style="1" bestFit="1" customWidth="1"/>
    <col min="13824" max="14075" width="31.33203125" style="1"/>
    <col min="14076" max="14076" width="17.75" style="1" bestFit="1" customWidth="1"/>
    <col min="14077" max="14077" width="34" style="1" bestFit="1" customWidth="1"/>
    <col min="14078" max="14078" width="16.75" style="1" customWidth="1"/>
    <col min="14079" max="14079" width="36" style="1" bestFit="1" customWidth="1"/>
    <col min="14080" max="14331" width="31.33203125" style="1"/>
    <col min="14332" max="14332" width="17.75" style="1" bestFit="1" customWidth="1"/>
    <col min="14333" max="14333" width="34" style="1" bestFit="1" customWidth="1"/>
    <col min="14334" max="14334" width="16.75" style="1" customWidth="1"/>
    <col min="14335" max="14335" width="36" style="1" bestFit="1" customWidth="1"/>
    <col min="14336" max="14587" width="31.33203125" style="1"/>
    <col min="14588" max="14588" width="17.75" style="1" bestFit="1" customWidth="1"/>
    <col min="14589" max="14589" width="34" style="1" bestFit="1" customWidth="1"/>
    <col min="14590" max="14590" width="16.75" style="1" customWidth="1"/>
    <col min="14591" max="14591" width="36" style="1" bestFit="1" customWidth="1"/>
    <col min="14592" max="14843" width="31.33203125" style="1"/>
    <col min="14844" max="14844" width="17.75" style="1" bestFit="1" customWidth="1"/>
    <col min="14845" max="14845" width="34" style="1" bestFit="1" customWidth="1"/>
    <col min="14846" max="14846" width="16.75" style="1" customWidth="1"/>
    <col min="14847" max="14847" width="36" style="1" bestFit="1" customWidth="1"/>
    <col min="14848" max="15099" width="31.33203125" style="1"/>
    <col min="15100" max="15100" width="17.75" style="1" bestFit="1" customWidth="1"/>
    <col min="15101" max="15101" width="34" style="1" bestFit="1" customWidth="1"/>
    <col min="15102" max="15102" width="16.75" style="1" customWidth="1"/>
    <col min="15103" max="15103" width="36" style="1" bestFit="1" customWidth="1"/>
    <col min="15104" max="15355" width="31.33203125" style="1"/>
    <col min="15356" max="15356" width="17.75" style="1" bestFit="1" customWidth="1"/>
    <col min="15357" max="15357" width="34" style="1" bestFit="1" customWidth="1"/>
    <col min="15358" max="15358" width="16.75" style="1" customWidth="1"/>
    <col min="15359" max="15359" width="36" style="1" bestFit="1" customWidth="1"/>
    <col min="15360" max="15611" width="31.33203125" style="1"/>
    <col min="15612" max="15612" width="17.75" style="1" bestFit="1" customWidth="1"/>
    <col min="15613" max="15613" width="34" style="1" bestFit="1" customWidth="1"/>
    <col min="15614" max="15614" width="16.75" style="1" customWidth="1"/>
    <col min="15615" max="15615" width="36" style="1" bestFit="1" customWidth="1"/>
    <col min="15616" max="15867" width="31.33203125" style="1"/>
    <col min="15868" max="15868" width="17.75" style="1" bestFit="1" customWidth="1"/>
    <col min="15869" max="15869" width="34" style="1" bestFit="1" customWidth="1"/>
    <col min="15870" max="15870" width="16.75" style="1" customWidth="1"/>
    <col min="15871" max="15871" width="36" style="1" bestFit="1" customWidth="1"/>
    <col min="15872" max="16123" width="31.33203125" style="1"/>
    <col min="16124" max="16124" width="17.75" style="1" bestFit="1" customWidth="1"/>
    <col min="16125" max="16125" width="34" style="1" bestFit="1" customWidth="1"/>
    <col min="16126" max="16126" width="16.75" style="1" customWidth="1"/>
    <col min="16127" max="16127" width="36" style="1" bestFit="1" customWidth="1"/>
    <col min="16128" max="16384" width="31.33203125" style="1"/>
  </cols>
  <sheetData>
    <row r="1" spans="1:4" ht="20.149999999999999" customHeight="1">
      <c r="A1" s="16" t="s">
        <v>279</v>
      </c>
    </row>
    <row r="2" spans="1:4" ht="20.149999999999999" customHeight="1">
      <c r="A2" s="15">
        <v>10</v>
      </c>
      <c r="B2" s="14" t="s">
        <v>292</v>
      </c>
      <c r="C2" s="13">
        <v>20</v>
      </c>
      <c r="D2" s="12" t="s">
        <v>278</v>
      </c>
    </row>
    <row r="3" spans="1:4" ht="20.149999999999999" customHeight="1">
      <c r="A3" s="10"/>
      <c r="B3" s="8"/>
      <c r="C3" s="7"/>
      <c r="D3" s="11"/>
    </row>
    <row r="4" spans="1:4" ht="20.149999999999999" customHeight="1">
      <c r="A4" s="10" t="s">
        <v>277</v>
      </c>
      <c r="B4" s="8" t="s">
        <v>276</v>
      </c>
      <c r="C4" s="8" t="s">
        <v>275</v>
      </c>
      <c r="D4" s="11" t="s">
        <v>274</v>
      </c>
    </row>
    <row r="5" spans="1:4" ht="20.149999999999999" customHeight="1">
      <c r="A5" s="10" t="s">
        <v>273</v>
      </c>
      <c r="B5" s="8" t="s">
        <v>272</v>
      </c>
      <c r="C5" s="8" t="s">
        <v>271</v>
      </c>
      <c r="D5" s="11" t="s">
        <v>270</v>
      </c>
    </row>
    <row r="6" spans="1:4" ht="20.149999999999999" customHeight="1">
      <c r="A6" s="10"/>
      <c r="B6" s="8"/>
      <c r="C6" s="8"/>
      <c r="D6" s="11"/>
    </row>
    <row r="7" spans="1:4" ht="20.149999999999999" customHeight="1">
      <c r="A7" s="9" t="s">
        <v>269</v>
      </c>
      <c r="B7" s="8" t="s">
        <v>268</v>
      </c>
      <c r="C7" s="7" t="s">
        <v>267</v>
      </c>
      <c r="D7" s="11" t="s">
        <v>266</v>
      </c>
    </row>
    <row r="8" spans="1:4" ht="20.149999999999999" customHeight="1">
      <c r="A8" s="10" t="s">
        <v>265</v>
      </c>
      <c r="B8" s="8" t="s">
        <v>264</v>
      </c>
      <c r="C8" s="7" t="s">
        <v>263</v>
      </c>
      <c r="D8" s="11" t="s">
        <v>262</v>
      </c>
    </row>
    <row r="9" spans="1:4" ht="20.149999999999999" customHeight="1">
      <c r="A9" s="10"/>
      <c r="B9" s="8"/>
      <c r="C9" s="7"/>
      <c r="D9" s="11"/>
    </row>
    <row r="10" spans="1:4" ht="20.149999999999999" customHeight="1">
      <c r="A10" s="10" t="s">
        <v>261</v>
      </c>
      <c r="B10" s="8" t="s">
        <v>260</v>
      </c>
      <c r="C10" s="7" t="s">
        <v>259</v>
      </c>
      <c r="D10" s="6" t="s">
        <v>258</v>
      </c>
    </row>
    <row r="11" spans="1:4" ht="20.149999999999999" customHeight="1">
      <c r="A11" s="10" t="s">
        <v>257</v>
      </c>
      <c r="B11" s="8" t="s">
        <v>256</v>
      </c>
      <c r="C11" s="7" t="s">
        <v>255</v>
      </c>
      <c r="D11" s="6" t="s">
        <v>254</v>
      </c>
    </row>
    <row r="12" spans="1:4" ht="20.149999999999999" customHeight="1">
      <c r="A12" s="10" t="s">
        <v>253</v>
      </c>
      <c r="B12" s="8" t="s">
        <v>252</v>
      </c>
      <c r="C12" s="7" t="s">
        <v>251</v>
      </c>
      <c r="D12" s="6" t="s">
        <v>250</v>
      </c>
    </row>
    <row r="13" spans="1:4" ht="20.149999999999999" customHeight="1">
      <c r="A13" s="10"/>
      <c r="B13" s="8" t="s">
        <v>249</v>
      </c>
      <c r="C13" s="7"/>
      <c r="D13" s="6" t="s">
        <v>248</v>
      </c>
    </row>
    <row r="14" spans="1:4" ht="20.149999999999999" customHeight="1">
      <c r="A14" s="10"/>
      <c r="B14" s="8"/>
      <c r="C14" s="7"/>
      <c r="D14" s="6"/>
    </row>
    <row r="15" spans="1:4" ht="20.149999999999999" customHeight="1">
      <c r="A15" s="9" t="s">
        <v>247</v>
      </c>
      <c r="B15" s="8" t="s">
        <v>246</v>
      </c>
      <c r="C15" s="7" t="s">
        <v>245</v>
      </c>
      <c r="D15" s="6" t="s">
        <v>244</v>
      </c>
    </row>
    <row r="16" spans="1:4" ht="20.149999999999999" customHeight="1">
      <c r="A16" s="9" t="s">
        <v>243</v>
      </c>
      <c r="B16" s="8" t="s">
        <v>242</v>
      </c>
      <c r="C16" s="7" t="s">
        <v>241</v>
      </c>
      <c r="D16" s="6" t="s">
        <v>240</v>
      </c>
    </row>
    <row r="17" spans="1:4" ht="20.149999999999999" customHeight="1">
      <c r="A17" s="9"/>
      <c r="B17" s="8" t="s">
        <v>239</v>
      </c>
      <c r="C17" s="7"/>
      <c r="D17" s="6" t="s">
        <v>238</v>
      </c>
    </row>
    <row r="18" spans="1:4" ht="20.149999999999999" customHeight="1">
      <c r="A18" s="9"/>
      <c r="B18" s="8"/>
      <c r="C18" s="7"/>
      <c r="D18" s="6"/>
    </row>
    <row r="19" spans="1:4" ht="20.149999999999999" customHeight="1">
      <c r="A19" s="9" t="s">
        <v>237</v>
      </c>
      <c r="B19" s="8" t="s">
        <v>236</v>
      </c>
      <c r="C19" s="7" t="s">
        <v>235</v>
      </c>
      <c r="D19" s="6" t="s">
        <v>234</v>
      </c>
    </row>
    <row r="20" spans="1:4" ht="20.149999999999999" customHeight="1">
      <c r="A20" s="10" t="s">
        <v>233</v>
      </c>
      <c r="B20" s="8" t="s">
        <v>232</v>
      </c>
      <c r="C20" s="7" t="s">
        <v>231</v>
      </c>
      <c r="D20" s="6" t="s">
        <v>230</v>
      </c>
    </row>
    <row r="21" spans="1:4" ht="20.149999999999999" customHeight="1">
      <c r="A21" s="9"/>
      <c r="B21" s="8" t="s">
        <v>229</v>
      </c>
      <c r="C21" s="7"/>
      <c r="D21" s="6" t="s">
        <v>228</v>
      </c>
    </row>
    <row r="22" spans="1:4" ht="20.149999999999999" customHeight="1">
      <c r="A22" s="9"/>
      <c r="B22" s="8"/>
      <c r="C22" s="7"/>
      <c r="D22" s="6"/>
    </row>
    <row r="23" spans="1:4" ht="20.149999999999999" customHeight="1">
      <c r="A23" s="9" t="s">
        <v>227</v>
      </c>
      <c r="B23" s="8" t="s">
        <v>226</v>
      </c>
      <c r="C23" s="7" t="s">
        <v>225</v>
      </c>
      <c r="D23" s="6" t="s">
        <v>224</v>
      </c>
    </row>
    <row r="24" spans="1:4" ht="20.149999999999999" customHeight="1">
      <c r="A24" s="9" t="s">
        <v>223</v>
      </c>
      <c r="B24" s="8" t="s">
        <v>222</v>
      </c>
      <c r="C24" s="7" t="s">
        <v>221</v>
      </c>
      <c r="D24" s="6" t="s">
        <v>220</v>
      </c>
    </row>
    <row r="25" spans="1:4" ht="20.149999999999999" customHeight="1">
      <c r="A25" s="10"/>
      <c r="B25" s="8" t="s">
        <v>219</v>
      </c>
      <c r="C25" s="7"/>
      <c r="D25" s="6" t="s">
        <v>218</v>
      </c>
    </row>
    <row r="26" spans="1:4" ht="20.149999999999999" customHeight="1">
      <c r="A26" s="10"/>
      <c r="B26" s="8"/>
      <c r="C26" s="7"/>
      <c r="D26" s="6"/>
    </row>
    <row r="27" spans="1:4" ht="20.149999999999999" customHeight="1">
      <c r="A27" s="9" t="s">
        <v>217</v>
      </c>
      <c r="B27" s="8" t="s">
        <v>216</v>
      </c>
      <c r="C27" s="7" t="s">
        <v>215</v>
      </c>
      <c r="D27" s="6" t="s">
        <v>214</v>
      </c>
    </row>
    <row r="28" spans="1:4" ht="20.149999999999999" customHeight="1">
      <c r="A28" s="9"/>
      <c r="B28" s="8" t="s">
        <v>213</v>
      </c>
      <c r="C28" s="7"/>
      <c r="D28" s="6" t="s">
        <v>212</v>
      </c>
    </row>
    <row r="29" spans="1:4" ht="20.149999999999999" customHeight="1">
      <c r="A29" s="9"/>
      <c r="B29" s="8"/>
      <c r="C29" s="7"/>
      <c r="D29" s="6"/>
    </row>
    <row r="30" spans="1:4" ht="20.149999999999999" customHeight="1">
      <c r="A30" s="9" t="s">
        <v>211</v>
      </c>
      <c r="B30" s="8" t="s">
        <v>210</v>
      </c>
      <c r="C30" s="7" t="s">
        <v>209</v>
      </c>
      <c r="D30" s="6" t="s">
        <v>208</v>
      </c>
    </row>
    <row r="31" spans="1:4" ht="20.149999999999999" customHeight="1">
      <c r="A31" s="10"/>
      <c r="B31" s="8" t="s">
        <v>207</v>
      </c>
      <c r="C31" s="7"/>
      <c r="D31" s="6" t="s">
        <v>206</v>
      </c>
    </row>
    <row r="32" spans="1:4" ht="20.149999999999999" customHeight="1">
      <c r="A32" s="10"/>
      <c r="B32" s="8"/>
      <c r="C32" s="7"/>
      <c r="D32" s="6"/>
    </row>
    <row r="33" spans="1:4" ht="20.149999999999999" customHeight="1">
      <c r="A33" s="9" t="s">
        <v>205</v>
      </c>
      <c r="B33" s="8" t="s">
        <v>204</v>
      </c>
      <c r="C33" s="7" t="s">
        <v>203</v>
      </c>
      <c r="D33" s="6" t="s">
        <v>202</v>
      </c>
    </row>
    <row r="34" spans="1:4" ht="20.149999999999999" customHeight="1">
      <c r="A34" s="9"/>
      <c r="B34" s="8" t="s">
        <v>201</v>
      </c>
      <c r="C34" s="7"/>
      <c r="D34" s="6" t="s">
        <v>200</v>
      </c>
    </row>
    <row r="35" spans="1:4" ht="20.149999999999999" customHeight="1">
      <c r="A35" s="10"/>
      <c r="B35" s="8"/>
      <c r="C35" s="7"/>
      <c r="D35" s="6"/>
    </row>
    <row r="36" spans="1:4" ht="20.149999999999999" customHeight="1">
      <c r="A36" s="9" t="s">
        <v>199</v>
      </c>
      <c r="B36" s="8" t="s">
        <v>198</v>
      </c>
      <c r="C36" s="7" t="s">
        <v>197</v>
      </c>
      <c r="D36" s="6" t="s">
        <v>196</v>
      </c>
    </row>
    <row r="37" spans="1:4" ht="20.149999999999999" customHeight="1">
      <c r="A37" s="9"/>
      <c r="B37" s="8" t="s">
        <v>195</v>
      </c>
      <c r="C37" s="7"/>
      <c r="D37" s="6" t="s">
        <v>194</v>
      </c>
    </row>
    <row r="38" spans="1:4" ht="20.149999999999999" customHeight="1">
      <c r="A38" s="10"/>
      <c r="B38" s="8"/>
      <c r="C38" s="7"/>
      <c r="D38" s="6"/>
    </row>
    <row r="39" spans="1:4" ht="20.149999999999999" customHeight="1">
      <c r="A39" s="9" t="s">
        <v>193</v>
      </c>
      <c r="B39" s="8" t="s">
        <v>192</v>
      </c>
      <c r="C39" s="7" t="s">
        <v>191</v>
      </c>
      <c r="D39" s="6" t="s">
        <v>190</v>
      </c>
    </row>
    <row r="40" spans="1:4" ht="20.149999999999999" customHeight="1">
      <c r="A40" s="5"/>
      <c r="B40" s="4" t="s">
        <v>189</v>
      </c>
      <c r="C40" s="3"/>
      <c r="D40" s="2" t="s">
        <v>189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H204"/>
  <sheetViews>
    <sheetView zoomScaleNormal="100" workbookViewId="0">
      <pane ySplit="1" topLeftCell="A2" activePane="bottomLeft" state="frozen"/>
      <selection activeCell="A2" sqref="A2:A10"/>
      <selection pane="bottomLeft"/>
    </sheetView>
  </sheetViews>
  <sheetFormatPr defaultColWidth="9" defaultRowHeight="20.149999999999999" customHeight="1"/>
  <cols>
    <col min="1" max="1" width="16.08203125" style="116" bestFit="1" customWidth="1"/>
    <col min="2" max="2" width="23.5" style="116" customWidth="1"/>
    <col min="3" max="3" width="19.25" style="116" customWidth="1"/>
    <col min="4" max="4" width="3.75" style="117" customWidth="1"/>
    <col min="5" max="5" width="34.08203125" style="116" customWidth="1"/>
    <col min="6" max="6" width="10.58203125" style="96" customWidth="1"/>
    <col min="7" max="7" width="9" style="110"/>
    <col min="8" max="16384" width="9" style="96"/>
  </cols>
  <sheetData>
    <row r="1" spans="1:8" s="117" customFormat="1" ht="20.149999999999999" customHeight="1">
      <c r="A1" s="92" t="s">
        <v>0</v>
      </c>
      <c r="B1" s="93" t="s">
        <v>413</v>
      </c>
      <c r="C1" s="93" t="s">
        <v>187</v>
      </c>
      <c r="D1" s="93" t="s">
        <v>414</v>
      </c>
      <c r="E1" s="93" t="s">
        <v>415</v>
      </c>
      <c r="F1" s="94" t="s">
        <v>186</v>
      </c>
      <c r="G1" s="93" t="s">
        <v>416</v>
      </c>
      <c r="H1" s="95" t="s">
        <v>417</v>
      </c>
    </row>
    <row r="2" spans="1:8" ht="14">
      <c r="A2" s="97" t="s">
        <v>293</v>
      </c>
      <c r="B2" s="98" t="s">
        <v>294</v>
      </c>
      <c r="C2" s="98" t="s">
        <v>188</v>
      </c>
      <c r="D2" s="99"/>
      <c r="E2" s="98"/>
      <c r="F2" s="100"/>
      <c r="G2" s="118">
        <v>3691</v>
      </c>
      <c r="H2" s="101"/>
    </row>
    <row r="3" spans="1:8" ht="20.149999999999999" customHeight="1">
      <c r="A3" s="261" t="s">
        <v>4582</v>
      </c>
      <c r="B3" s="256" t="s">
        <v>4583</v>
      </c>
      <c r="C3" s="256" t="s">
        <v>188</v>
      </c>
      <c r="D3" s="99"/>
      <c r="E3" s="202"/>
      <c r="F3" s="100"/>
      <c r="G3" s="118">
        <v>3691</v>
      </c>
      <c r="H3" s="101"/>
    </row>
    <row r="4" spans="1:8" ht="20.149999999999999" customHeight="1">
      <c r="A4" s="269"/>
      <c r="B4" s="257"/>
      <c r="C4" s="257"/>
      <c r="D4" s="99">
        <v>1</v>
      </c>
      <c r="E4" s="103" t="s">
        <v>4630</v>
      </c>
      <c r="F4" s="100"/>
      <c r="G4" s="105">
        <v>5</v>
      </c>
      <c r="H4" s="101">
        <v>0.135464643727987</v>
      </c>
    </row>
    <row r="5" spans="1:8" ht="20.149999999999999" customHeight="1">
      <c r="A5" s="269"/>
      <c r="B5" s="257"/>
      <c r="C5" s="257"/>
      <c r="D5" s="99">
        <v>2</v>
      </c>
      <c r="E5" s="103" t="s">
        <v>4584</v>
      </c>
      <c r="F5" s="100"/>
      <c r="G5" s="105">
        <v>10</v>
      </c>
      <c r="H5" s="101">
        <v>0.270929287455974</v>
      </c>
    </row>
    <row r="6" spans="1:8" ht="20.149999999999999" customHeight="1">
      <c r="A6" s="269"/>
      <c r="B6" s="257"/>
      <c r="C6" s="257"/>
      <c r="D6" s="99">
        <v>3</v>
      </c>
      <c r="E6" s="103" t="s">
        <v>4585</v>
      </c>
      <c r="F6" s="100"/>
      <c r="G6" s="105">
        <v>6</v>
      </c>
      <c r="H6" s="101">
        <v>0.16255757247358441</v>
      </c>
    </row>
    <row r="7" spans="1:8" ht="20.149999999999999" customHeight="1">
      <c r="A7" s="269"/>
      <c r="B7" s="257"/>
      <c r="C7" s="257"/>
      <c r="D7" s="99">
        <v>4</v>
      </c>
      <c r="E7" s="103" t="s">
        <v>4586</v>
      </c>
      <c r="F7" s="100"/>
      <c r="G7" s="105">
        <v>10</v>
      </c>
      <c r="H7" s="101">
        <v>0.270929287455974</v>
      </c>
    </row>
    <row r="8" spans="1:8" ht="20.149999999999999" customHeight="1">
      <c r="A8" s="269"/>
      <c r="B8" s="257"/>
      <c r="C8" s="257"/>
      <c r="D8" s="99">
        <v>5</v>
      </c>
      <c r="E8" s="103" t="s">
        <v>4587</v>
      </c>
      <c r="F8" s="100"/>
      <c r="G8" s="105">
        <v>8</v>
      </c>
      <c r="H8" s="101">
        <v>0.21674342996477919</v>
      </c>
    </row>
    <row r="9" spans="1:8" ht="20.149999999999999" customHeight="1">
      <c r="A9" s="269"/>
      <c r="B9" s="257"/>
      <c r="C9" s="257"/>
      <c r="D9" s="99">
        <v>6</v>
      </c>
      <c r="E9" s="103" t="s">
        <v>4588</v>
      </c>
      <c r="F9" s="100"/>
      <c r="G9" s="105">
        <v>25</v>
      </c>
      <c r="H9" s="101">
        <v>0.67732321863993494</v>
      </c>
    </row>
    <row r="10" spans="1:8" ht="20.149999999999999" customHeight="1">
      <c r="A10" s="269"/>
      <c r="B10" s="257"/>
      <c r="C10" s="257"/>
      <c r="D10" s="99">
        <v>7</v>
      </c>
      <c r="E10" s="103" t="s">
        <v>4589</v>
      </c>
      <c r="F10" s="100"/>
      <c r="G10" s="105">
        <v>25</v>
      </c>
      <c r="H10" s="101">
        <v>0.67732321863993494</v>
      </c>
    </row>
    <row r="11" spans="1:8" ht="20.149999999999999" customHeight="1">
      <c r="A11" s="269"/>
      <c r="B11" s="257"/>
      <c r="C11" s="257"/>
      <c r="D11" s="99">
        <v>8</v>
      </c>
      <c r="E11" s="103" t="s">
        <v>4590</v>
      </c>
      <c r="F11" s="100"/>
      <c r="G11" s="105">
        <v>17</v>
      </c>
      <c r="H11" s="101">
        <v>0.46057978867515575</v>
      </c>
    </row>
    <row r="12" spans="1:8" ht="20.149999999999999" customHeight="1">
      <c r="A12" s="269"/>
      <c r="B12" s="257"/>
      <c r="C12" s="257"/>
      <c r="D12" s="99">
        <v>9</v>
      </c>
      <c r="E12" s="103" t="s">
        <v>4591</v>
      </c>
      <c r="F12" s="100"/>
      <c r="G12" s="105">
        <v>17</v>
      </c>
      <c r="H12" s="101">
        <v>0.46057978867515575</v>
      </c>
    </row>
    <row r="13" spans="1:8" ht="20.149999999999999" customHeight="1">
      <c r="A13" s="269"/>
      <c r="B13" s="257"/>
      <c r="C13" s="257"/>
      <c r="D13" s="99">
        <v>10</v>
      </c>
      <c r="E13" s="103" t="s">
        <v>4592</v>
      </c>
      <c r="F13" s="100"/>
      <c r="G13" s="105">
        <v>28</v>
      </c>
      <c r="H13" s="101">
        <v>0.75860200487672724</v>
      </c>
    </row>
    <row r="14" spans="1:8" ht="20.149999999999999" customHeight="1">
      <c r="A14" s="269"/>
      <c r="B14" s="257"/>
      <c r="C14" s="257"/>
      <c r="D14" s="99">
        <v>11</v>
      </c>
      <c r="E14" s="103" t="s">
        <v>4593</v>
      </c>
      <c r="F14" s="100"/>
      <c r="G14" s="105">
        <v>28</v>
      </c>
      <c r="H14" s="101">
        <v>0.75860200487672724</v>
      </c>
    </row>
    <row r="15" spans="1:8" ht="20.149999999999999" customHeight="1">
      <c r="A15" s="269"/>
      <c r="B15" s="257"/>
      <c r="C15" s="257"/>
      <c r="D15" s="99">
        <v>12</v>
      </c>
      <c r="E15" s="103" t="s">
        <v>4594</v>
      </c>
      <c r="F15" s="100"/>
      <c r="G15" s="105">
        <v>54</v>
      </c>
      <c r="H15" s="101">
        <v>1.4630181522622596</v>
      </c>
    </row>
    <row r="16" spans="1:8" ht="20.149999999999999" customHeight="1">
      <c r="A16" s="269"/>
      <c r="B16" s="257"/>
      <c r="C16" s="257"/>
      <c r="D16" s="99">
        <v>13</v>
      </c>
      <c r="E16" s="103" t="s">
        <v>4595</v>
      </c>
      <c r="F16" s="100"/>
      <c r="G16" s="105">
        <v>42</v>
      </c>
      <c r="H16" s="101">
        <v>1.1379030073150906</v>
      </c>
    </row>
    <row r="17" spans="1:8" ht="20.149999999999999" customHeight="1">
      <c r="A17" s="269"/>
      <c r="B17" s="257"/>
      <c r="C17" s="257"/>
      <c r="D17" s="99">
        <v>14</v>
      </c>
      <c r="E17" s="103" t="s">
        <v>4596</v>
      </c>
      <c r="F17" s="100"/>
      <c r="G17" s="105">
        <v>64</v>
      </c>
      <c r="H17" s="101">
        <v>1.7339474397182335</v>
      </c>
    </row>
    <row r="18" spans="1:8" ht="20.149999999999999" customHeight="1">
      <c r="A18" s="269"/>
      <c r="B18" s="257"/>
      <c r="C18" s="257"/>
      <c r="D18" s="99">
        <v>15</v>
      </c>
      <c r="E18" s="103" t="s">
        <v>4597</v>
      </c>
      <c r="F18" s="100"/>
      <c r="G18" s="105">
        <v>101</v>
      </c>
      <c r="H18" s="101">
        <v>2.7363858033053372</v>
      </c>
    </row>
    <row r="19" spans="1:8" ht="20.149999999999999" customHeight="1">
      <c r="A19" s="269"/>
      <c r="B19" s="257"/>
      <c r="C19" s="257"/>
      <c r="D19" s="99">
        <v>16</v>
      </c>
      <c r="E19" s="103" t="s">
        <v>4598</v>
      </c>
      <c r="F19" s="100"/>
      <c r="G19" s="105">
        <v>21</v>
      </c>
      <c r="H19" s="101">
        <v>0.56895150365754532</v>
      </c>
    </row>
    <row r="20" spans="1:8" ht="20.149999999999999" customHeight="1">
      <c r="A20" s="269"/>
      <c r="B20" s="257"/>
      <c r="C20" s="257"/>
      <c r="D20" s="99">
        <v>17</v>
      </c>
      <c r="E20" s="103" t="s">
        <v>4599</v>
      </c>
      <c r="F20" s="100"/>
      <c r="G20" s="105">
        <v>26</v>
      </c>
      <c r="H20" s="101">
        <v>0.70441614738553238</v>
      </c>
    </row>
    <row r="21" spans="1:8" ht="20.149999999999999" customHeight="1">
      <c r="A21" s="269"/>
      <c r="B21" s="257"/>
      <c r="C21" s="257"/>
      <c r="D21" s="99">
        <v>18</v>
      </c>
      <c r="E21" s="103" t="s">
        <v>4600</v>
      </c>
      <c r="F21" s="100"/>
      <c r="G21" s="105">
        <v>29</v>
      </c>
      <c r="H21" s="101">
        <v>0.78569493362232457</v>
      </c>
    </row>
    <row r="22" spans="1:8" ht="20.149999999999999" customHeight="1">
      <c r="A22" s="269"/>
      <c r="B22" s="257"/>
      <c r="C22" s="257"/>
      <c r="D22" s="99">
        <v>19</v>
      </c>
      <c r="E22" s="103" t="s">
        <v>4601</v>
      </c>
      <c r="F22" s="100"/>
      <c r="G22" s="105">
        <v>49</v>
      </c>
      <c r="H22" s="101">
        <v>1.3275535085342727</v>
      </c>
    </row>
    <row r="23" spans="1:8" ht="20.149999999999999" customHeight="1">
      <c r="A23" s="269"/>
      <c r="B23" s="257"/>
      <c r="C23" s="257"/>
      <c r="D23" s="99">
        <v>20</v>
      </c>
      <c r="E23" s="103" t="s">
        <v>4602</v>
      </c>
      <c r="F23" s="100"/>
      <c r="G23" s="105">
        <v>54</v>
      </c>
      <c r="H23" s="101">
        <v>1.4630181522622596</v>
      </c>
    </row>
    <row r="24" spans="1:8" ht="20.149999999999999" customHeight="1">
      <c r="A24" s="269"/>
      <c r="B24" s="257"/>
      <c r="C24" s="257"/>
      <c r="D24" s="99">
        <v>21</v>
      </c>
      <c r="E24" s="103" t="s">
        <v>4603</v>
      </c>
      <c r="F24" s="100"/>
      <c r="G24" s="105">
        <v>62</v>
      </c>
      <c r="H24" s="101">
        <v>1.6797615822270389</v>
      </c>
    </row>
    <row r="25" spans="1:8" ht="20.149999999999999" customHeight="1">
      <c r="A25" s="269"/>
      <c r="B25" s="257"/>
      <c r="C25" s="257"/>
      <c r="D25" s="99">
        <v>22</v>
      </c>
      <c r="E25" s="103" t="s">
        <v>4604</v>
      </c>
      <c r="F25" s="100"/>
      <c r="G25" s="105">
        <v>82</v>
      </c>
      <c r="H25" s="101">
        <v>2.2216201571389869</v>
      </c>
    </row>
    <row r="26" spans="1:8" ht="20.149999999999999" customHeight="1">
      <c r="A26" s="269"/>
      <c r="B26" s="257"/>
      <c r="C26" s="257"/>
      <c r="D26" s="99">
        <v>23</v>
      </c>
      <c r="E26" s="103" t="s">
        <v>4605</v>
      </c>
      <c r="F26" s="100"/>
      <c r="G26" s="105">
        <v>114</v>
      </c>
      <c r="H26" s="101">
        <v>3.0885938769981034</v>
      </c>
    </row>
    <row r="27" spans="1:8" ht="20.149999999999999" customHeight="1">
      <c r="A27" s="269"/>
      <c r="B27" s="257"/>
      <c r="C27" s="257"/>
      <c r="D27" s="99">
        <v>24</v>
      </c>
      <c r="E27" s="103" t="s">
        <v>4606</v>
      </c>
      <c r="F27" s="100"/>
      <c r="G27" s="105">
        <v>73</v>
      </c>
      <c r="H27" s="101">
        <v>1.97778379842861</v>
      </c>
    </row>
    <row r="28" spans="1:8" ht="20.149999999999999" customHeight="1">
      <c r="A28" s="269"/>
      <c r="B28" s="257"/>
      <c r="C28" s="257"/>
      <c r="D28" s="99">
        <v>25</v>
      </c>
      <c r="E28" s="103" t="s">
        <v>4607</v>
      </c>
      <c r="F28" s="100"/>
      <c r="G28" s="105">
        <v>91</v>
      </c>
      <c r="H28" s="101">
        <v>2.4654565158493633</v>
      </c>
    </row>
    <row r="29" spans="1:8" ht="20.149999999999999" customHeight="1">
      <c r="A29" s="269"/>
      <c r="B29" s="257"/>
      <c r="C29" s="257"/>
      <c r="D29" s="99">
        <v>26</v>
      </c>
      <c r="E29" s="103" t="s">
        <v>4608</v>
      </c>
      <c r="F29" s="100"/>
      <c r="G29" s="105">
        <v>103</v>
      </c>
      <c r="H29" s="101">
        <v>2.7905716607965321</v>
      </c>
    </row>
    <row r="30" spans="1:8" ht="20.149999999999999" customHeight="1">
      <c r="A30" s="269"/>
      <c r="B30" s="257"/>
      <c r="C30" s="257"/>
      <c r="D30" s="99">
        <v>27</v>
      </c>
      <c r="E30" s="103" t="s">
        <v>4609</v>
      </c>
      <c r="F30" s="100"/>
      <c r="G30" s="105">
        <v>124</v>
      </c>
      <c r="H30" s="101">
        <v>3.3595231644540777</v>
      </c>
    </row>
    <row r="31" spans="1:8" ht="20.149999999999999" customHeight="1">
      <c r="A31" s="269"/>
      <c r="B31" s="257"/>
      <c r="C31" s="257"/>
      <c r="D31" s="99">
        <v>28</v>
      </c>
      <c r="E31" s="103" t="s">
        <v>4610</v>
      </c>
      <c r="F31" s="100"/>
      <c r="G31" s="105">
        <v>130</v>
      </c>
      <c r="H31" s="101">
        <v>3.5220807369276614</v>
      </c>
    </row>
    <row r="32" spans="1:8" ht="20.149999999999999" customHeight="1">
      <c r="A32" s="269"/>
      <c r="B32" s="257"/>
      <c r="C32" s="257"/>
      <c r="D32" s="99">
        <v>29</v>
      </c>
      <c r="E32" s="103" t="s">
        <v>4611</v>
      </c>
      <c r="F32" s="100"/>
      <c r="G32" s="105">
        <v>159</v>
      </c>
      <c r="H32" s="101">
        <v>4.3077756705499866</v>
      </c>
    </row>
    <row r="33" spans="1:8" ht="20.149999999999999" customHeight="1">
      <c r="A33" s="269"/>
      <c r="B33" s="257"/>
      <c r="C33" s="257"/>
      <c r="D33" s="99">
        <v>30</v>
      </c>
      <c r="E33" s="103" t="s">
        <v>4612</v>
      </c>
      <c r="F33" s="100"/>
      <c r="G33" s="105">
        <v>156</v>
      </c>
      <c r="H33" s="101">
        <v>4.2264968843131943</v>
      </c>
    </row>
    <row r="34" spans="1:8" ht="20.149999999999999" customHeight="1">
      <c r="A34" s="269"/>
      <c r="B34" s="257"/>
      <c r="C34" s="257"/>
      <c r="D34" s="99">
        <v>31</v>
      </c>
      <c r="E34" s="103" t="s">
        <v>4613</v>
      </c>
      <c r="F34" s="100"/>
      <c r="G34" s="105">
        <v>208</v>
      </c>
      <c r="H34" s="101">
        <v>5.635329179084259</v>
      </c>
    </row>
    <row r="35" spans="1:8" ht="20.149999999999999" customHeight="1">
      <c r="A35" s="269"/>
      <c r="B35" s="257"/>
      <c r="C35" s="257"/>
      <c r="D35" s="99">
        <v>32</v>
      </c>
      <c r="E35" s="103" t="s">
        <v>4614</v>
      </c>
      <c r="F35" s="100"/>
      <c r="G35" s="105">
        <v>74</v>
      </c>
      <c r="H35" s="101">
        <v>2.0048767271742074</v>
      </c>
    </row>
    <row r="36" spans="1:8" ht="20.149999999999999" customHeight="1">
      <c r="A36" s="269"/>
      <c r="B36" s="257"/>
      <c r="C36" s="257"/>
      <c r="D36" s="99">
        <v>33</v>
      </c>
      <c r="E36" s="103" t="s">
        <v>4615</v>
      </c>
      <c r="F36" s="100"/>
      <c r="G36" s="105">
        <v>176</v>
      </c>
      <c r="H36" s="101">
        <v>4.768355459225142</v>
      </c>
    </row>
    <row r="37" spans="1:8" ht="20.149999999999999" customHeight="1">
      <c r="A37" s="269"/>
      <c r="B37" s="257"/>
      <c r="C37" s="257"/>
      <c r="D37" s="99">
        <v>34</v>
      </c>
      <c r="E37" s="103" t="s">
        <v>4616</v>
      </c>
      <c r="F37" s="100"/>
      <c r="G37" s="105">
        <v>100</v>
      </c>
      <c r="H37" s="101">
        <v>2.7092928745597398</v>
      </c>
    </row>
    <row r="38" spans="1:8" ht="20.149999999999999" customHeight="1">
      <c r="A38" s="269"/>
      <c r="B38" s="257"/>
      <c r="C38" s="257"/>
      <c r="D38" s="99">
        <v>35</v>
      </c>
      <c r="E38" s="103" t="s">
        <v>4617</v>
      </c>
      <c r="F38" s="100"/>
      <c r="G38" s="105">
        <v>204</v>
      </c>
      <c r="H38" s="101">
        <v>5.5269574641018693</v>
      </c>
    </row>
    <row r="39" spans="1:8" ht="20.149999999999999" customHeight="1">
      <c r="A39" s="269"/>
      <c r="B39" s="257"/>
      <c r="C39" s="257"/>
      <c r="D39" s="99">
        <v>36</v>
      </c>
      <c r="E39" s="103" t="s">
        <v>4618</v>
      </c>
      <c r="F39" s="100"/>
      <c r="G39" s="105">
        <v>153</v>
      </c>
      <c r="H39" s="101">
        <v>4.145218098076402</v>
      </c>
    </row>
    <row r="40" spans="1:8" ht="20.149999999999999" customHeight="1">
      <c r="A40" s="269"/>
      <c r="B40" s="257"/>
      <c r="C40" s="257"/>
      <c r="D40" s="99">
        <v>37</v>
      </c>
      <c r="E40" s="103" t="s">
        <v>4619</v>
      </c>
      <c r="F40" s="100"/>
      <c r="G40" s="105">
        <v>260</v>
      </c>
      <c r="H40" s="101">
        <v>7.0441614738553229</v>
      </c>
    </row>
    <row r="41" spans="1:8" ht="20.149999999999999" customHeight="1">
      <c r="A41" s="269"/>
      <c r="B41" s="257"/>
      <c r="C41" s="257"/>
      <c r="D41" s="99">
        <v>38</v>
      </c>
      <c r="E41" s="103" t="s">
        <v>4620</v>
      </c>
      <c r="F41" s="100"/>
      <c r="G41" s="105">
        <v>161</v>
      </c>
      <c r="H41" s="101">
        <v>4.3619615280411814</v>
      </c>
    </row>
    <row r="42" spans="1:8" ht="20.149999999999999" customHeight="1">
      <c r="A42" s="269"/>
      <c r="B42" s="257"/>
      <c r="C42" s="257"/>
      <c r="D42" s="99">
        <v>39</v>
      </c>
      <c r="E42" s="103" t="s">
        <v>4621</v>
      </c>
      <c r="F42" s="100"/>
      <c r="G42" s="105">
        <v>273</v>
      </c>
      <c r="H42" s="101">
        <v>7.3963695475480904</v>
      </c>
    </row>
    <row r="43" spans="1:8" ht="20.149999999999999" customHeight="1">
      <c r="A43" s="269"/>
      <c r="B43" s="257"/>
      <c r="C43" s="257"/>
      <c r="D43" s="99">
        <v>40</v>
      </c>
      <c r="E43" s="103" t="s">
        <v>4622</v>
      </c>
      <c r="F43" s="100"/>
      <c r="G43" s="105">
        <v>16</v>
      </c>
      <c r="H43" s="101">
        <v>0.43348685992955838</v>
      </c>
    </row>
    <row r="44" spans="1:8" ht="20.149999999999999" customHeight="1">
      <c r="A44" s="269"/>
      <c r="B44" s="257"/>
      <c r="C44" s="257"/>
      <c r="D44" s="99">
        <v>41</v>
      </c>
      <c r="E44" s="103" t="s">
        <v>4623</v>
      </c>
      <c r="F44" s="100"/>
      <c r="G44" s="105">
        <v>74</v>
      </c>
      <c r="H44" s="101">
        <v>2.0048767271742074</v>
      </c>
    </row>
    <row r="45" spans="1:8" ht="20.149999999999999" customHeight="1">
      <c r="A45" s="269"/>
      <c r="B45" s="257"/>
      <c r="C45" s="257"/>
      <c r="D45" s="99">
        <v>42</v>
      </c>
      <c r="E45" s="103" t="s">
        <v>4624</v>
      </c>
      <c r="F45" s="100"/>
      <c r="G45" s="105">
        <v>12</v>
      </c>
      <c r="H45" s="101">
        <v>0.32511514494716881</v>
      </c>
    </row>
    <row r="46" spans="1:8" ht="20.149999999999999" customHeight="1">
      <c r="A46" s="269"/>
      <c r="B46" s="257"/>
      <c r="C46" s="257"/>
      <c r="D46" s="99">
        <v>43</v>
      </c>
      <c r="E46" s="103" t="s">
        <v>4625</v>
      </c>
      <c r="F46" s="100"/>
      <c r="G46" s="105">
        <v>65</v>
      </c>
      <c r="H46" s="101">
        <v>1.7610403684638307</v>
      </c>
    </row>
    <row r="47" spans="1:8" ht="20.149999999999999" customHeight="1">
      <c r="A47" s="269"/>
      <c r="B47" s="257"/>
      <c r="C47" s="257"/>
      <c r="D47" s="99">
        <v>44</v>
      </c>
      <c r="E47" s="103" t="s">
        <v>4626</v>
      </c>
      <c r="F47" s="100"/>
      <c r="G47" s="105">
        <v>21</v>
      </c>
      <c r="H47" s="101">
        <v>0.56895150365754532</v>
      </c>
    </row>
    <row r="48" spans="1:8" ht="20.149999999999999" customHeight="1">
      <c r="A48" s="269"/>
      <c r="B48" s="257"/>
      <c r="C48" s="257"/>
      <c r="D48" s="99">
        <v>45</v>
      </c>
      <c r="E48" s="103" t="s">
        <v>4627</v>
      </c>
      <c r="F48" s="100"/>
      <c r="G48" s="105">
        <v>74</v>
      </c>
      <c r="H48" s="101">
        <v>2.0048767271742074</v>
      </c>
    </row>
    <row r="49" spans="1:8" ht="20.149999999999999" customHeight="1">
      <c r="A49" s="269"/>
      <c r="B49" s="257"/>
      <c r="C49" s="257"/>
      <c r="D49" s="99">
        <v>46</v>
      </c>
      <c r="E49" s="103" t="s">
        <v>4628</v>
      </c>
      <c r="F49" s="100"/>
      <c r="G49" s="105">
        <v>22</v>
      </c>
      <c r="H49" s="101">
        <v>0.59604443240314275</v>
      </c>
    </row>
    <row r="50" spans="1:8" ht="20.149999999999999" customHeight="1">
      <c r="A50" s="270"/>
      <c r="B50" s="258"/>
      <c r="C50" s="258"/>
      <c r="D50" s="99">
        <v>47</v>
      </c>
      <c r="E50" s="103" t="s">
        <v>4629</v>
      </c>
      <c r="F50" s="100"/>
      <c r="G50" s="105">
        <v>85</v>
      </c>
      <c r="H50" s="101">
        <v>2.3028989433757792</v>
      </c>
    </row>
    <row r="51" spans="1:8" ht="20.149999999999999" customHeight="1">
      <c r="A51" s="261" t="s">
        <v>1304</v>
      </c>
      <c r="B51" s="256" t="s">
        <v>1</v>
      </c>
      <c r="C51" s="256" t="s">
        <v>280</v>
      </c>
      <c r="D51" s="102"/>
      <c r="E51" s="103"/>
      <c r="F51" s="104"/>
      <c r="G51" s="118">
        <v>3691</v>
      </c>
      <c r="H51" s="101"/>
    </row>
    <row r="52" spans="1:8" ht="20.149999999999999" customHeight="1">
      <c r="A52" s="262"/>
      <c r="B52" s="259"/>
      <c r="C52" s="257"/>
      <c r="D52" s="102">
        <v>1</v>
      </c>
      <c r="E52" s="103" t="s">
        <v>357</v>
      </c>
      <c r="F52" s="104"/>
      <c r="G52" s="105">
        <v>3062</v>
      </c>
      <c r="H52" s="101">
        <v>82.95854781901923</v>
      </c>
    </row>
    <row r="53" spans="1:8" ht="20.149999999999999" customHeight="1">
      <c r="A53" s="263"/>
      <c r="B53" s="260"/>
      <c r="C53" s="258"/>
      <c r="D53" s="102">
        <v>2</v>
      </c>
      <c r="E53" s="103" t="s">
        <v>358</v>
      </c>
      <c r="F53" s="104"/>
      <c r="G53" s="105">
        <v>629</v>
      </c>
      <c r="H53" s="101">
        <v>17.041452180980766</v>
      </c>
    </row>
    <row r="54" spans="1:8" ht="20.149999999999999" customHeight="1">
      <c r="A54" s="261" t="s">
        <v>4070</v>
      </c>
      <c r="B54" s="256" t="s">
        <v>4543</v>
      </c>
      <c r="C54" s="256" t="s">
        <v>280</v>
      </c>
      <c r="D54" s="102"/>
      <c r="E54" s="103"/>
      <c r="F54" s="104"/>
      <c r="G54" s="118">
        <v>3691</v>
      </c>
      <c r="H54" s="101"/>
    </row>
    <row r="55" spans="1:8" ht="20.149999999999999" customHeight="1">
      <c r="A55" s="262"/>
      <c r="B55" s="259"/>
      <c r="C55" s="257"/>
      <c r="D55" s="102">
        <v>1</v>
      </c>
      <c r="E55" s="103" t="s">
        <v>359</v>
      </c>
      <c r="F55" s="104"/>
      <c r="G55" s="105">
        <v>590</v>
      </c>
      <c r="H55" s="101">
        <v>15.984827959902464</v>
      </c>
    </row>
    <row r="56" spans="1:8" ht="20.149999999999999" customHeight="1">
      <c r="A56" s="262"/>
      <c r="B56" s="259"/>
      <c r="C56" s="257"/>
      <c r="D56" s="102">
        <v>2</v>
      </c>
      <c r="E56" s="103" t="s">
        <v>360</v>
      </c>
      <c r="F56" s="104"/>
      <c r="G56" s="105">
        <v>758</v>
      </c>
      <c r="H56" s="101">
        <v>20.536439989162826</v>
      </c>
    </row>
    <row r="57" spans="1:8" ht="20.149999999999999" customHeight="1">
      <c r="A57" s="262"/>
      <c r="B57" s="259"/>
      <c r="C57" s="257"/>
      <c r="D57" s="102">
        <v>3</v>
      </c>
      <c r="E57" s="103" t="s">
        <v>361</v>
      </c>
      <c r="F57" s="104"/>
      <c r="G57" s="105">
        <v>1027</v>
      </c>
      <c r="H57" s="101">
        <v>27.82443782172853</v>
      </c>
    </row>
    <row r="58" spans="1:8" ht="20.149999999999999" customHeight="1">
      <c r="A58" s="263"/>
      <c r="B58" s="260"/>
      <c r="C58" s="258"/>
      <c r="D58" s="102">
        <v>4</v>
      </c>
      <c r="E58" s="103" t="s">
        <v>362</v>
      </c>
      <c r="F58" s="104"/>
      <c r="G58" s="105">
        <v>1316</v>
      </c>
      <c r="H58" s="101">
        <v>35.65429422920618</v>
      </c>
    </row>
    <row r="59" spans="1:8" ht="20.149999999999999" customHeight="1">
      <c r="A59" s="261" t="s">
        <v>4513</v>
      </c>
      <c r="B59" s="256" t="s">
        <v>4520</v>
      </c>
      <c r="C59" s="256" t="s">
        <v>280</v>
      </c>
      <c r="D59" s="102"/>
      <c r="E59" s="103"/>
      <c r="F59" s="104"/>
      <c r="G59" s="118">
        <v>3691</v>
      </c>
      <c r="H59" s="101"/>
    </row>
    <row r="60" spans="1:8" ht="20.149999999999999" customHeight="1">
      <c r="A60" s="262"/>
      <c r="B60" s="259"/>
      <c r="C60" s="257"/>
      <c r="D60" s="102">
        <v>1</v>
      </c>
      <c r="E60" s="103" t="s">
        <v>4514</v>
      </c>
      <c r="F60" s="104"/>
      <c r="G60" s="105">
        <v>178</v>
      </c>
      <c r="H60" s="101">
        <v>4.8225413167163369</v>
      </c>
    </row>
    <row r="61" spans="1:8" ht="20.149999999999999" customHeight="1">
      <c r="A61" s="262"/>
      <c r="B61" s="259"/>
      <c r="C61" s="257"/>
      <c r="D61" s="102">
        <v>2</v>
      </c>
      <c r="E61" s="103" t="s">
        <v>4516</v>
      </c>
      <c r="F61" s="104"/>
      <c r="G61" s="105">
        <v>412</v>
      </c>
      <c r="H61" s="101">
        <v>11.162286643186128</v>
      </c>
    </row>
    <row r="62" spans="1:8" ht="20.149999999999999" customHeight="1">
      <c r="A62" s="262"/>
      <c r="B62" s="259"/>
      <c r="C62" s="257"/>
      <c r="D62" s="102">
        <v>3</v>
      </c>
      <c r="E62" s="103" t="s">
        <v>4515</v>
      </c>
      <c r="F62" s="104"/>
      <c r="G62" s="105">
        <v>758</v>
      </c>
      <c r="H62" s="101">
        <v>20.536439989162826</v>
      </c>
    </row>
    <row r="63" spans="1:8" ht="20.149999999999999" customHeight="1">
      <c r="A63" s="262"/>
      <c r="B63" s="259"/>
      <c r="C63" s="257"/>
      <c r="D63" s="102">
        <v>4</v>
      </c>
      <c r="E63" s="103" t="s">
        <v>4517</v>
      </c>
      <c r="F63" s="104"/>
      <c r="G63" s="105">
        <v>1027</v>
      </c>
      <c r="H63" s="101">
        <v>27.82443782172853</v>
      </c>
    </row>
    <row r="64" spans="1:8" ht="20.149999999999999" customHeight="1">
      <c r="A64" s="262"/>
      <c r="B64" s="259"/>
      <c r="C64" s="257"/>
      <c r="D64" s="102">
        <v>5</v>
      </c>
      <c r="E64" s="103" t="s">
        <v>4518</v>
      </c>
      <c r="F64" s="104"/>
      <c r="G64" s="105">
        <v>1046</v>
      </c>
      <c r="H64" s="101">
        <v>28.33920346789488</v>
      </c>
    </row>
    <row r="65" spans="1:8" ht="20.149999999999999" customHeight="1">
      <c r="A65" s="263"/>
      <c r="B65" s="260"/>
      <c r="C65" s="258"/>
      <c r="D65" s="102">
        <v>6</v>
      </c>
      <c r="E65" s="103" t="s">
        <v>4519</v>
      </c>
      <c r="F65" s="104"/>
      <c r="G65" s="105">
        <v>270</v>
      </c>
      <c r="H65" s="101">
        <v>7.3150907613112981</v>
      </c>
    </row>
    <row r="66" spans="1:8" ht="20.149999999999999" customHeight="1">
      <c r="A66" s="261" t="s">
        <v>4331</v>
      </c>
      <c r="B66" s="256" t="s">
        <v>363</v>
      </c>
      <c r="C66" s="256" t="s">
        <v>280</v>
      </c>
      <c r="D66" s="102"/>
      <c r="E66" s="103"/>
      <c r="F66" s="104"/>
      <c r="G66" s="118">
        <v>3691</v>
      </c>
      <c r="H66" s="101"/>
    </row>
    <row r="67" spans="1:8" ht="20.149999999999999" customHeight="1">
      <c r="A67" s="262"/>
      <c r="B67" s="259"/>
      <c r="C67" s="257"/>
      <c r="D67" s="102">
        <v>1</v>
      </c>
      <c r="E67" s="103" t="s">
        <v>364</v>
      </c>
      <c r="F67" s="104"/>
      <c r="G67" s="105">
        <v>63</v>
      </c>
      <c r="H67" s="101">
        <v>1.7068545109726361</v>
      </c>
    </row>
    <row r="68" spans="1:8" ht="20.149999999999999" customHeight="1">
      <c r="A68" s="262"/>
      <c r="B68" s="259"/>
      <c r="C68" s="257"/>
      <c r="D68" s="102">
        <v>2</v>
      </c>
      <c r="E68" s="103" t="s">
        <v>365</v>
      </c>
      <c r="F68" s="104"/>
      <c r="G68" s="105">
        <v>446</v>
      </c>
      <c r="H68" s="101">
        <v>12.083446220536439</v>
      </c>
    </row>
    <row r="69" spans="1:8" ht="20.149999999999999" customHeight="1">
      <c r="A69" s="262"/>
      <c r="B69" s="259"/>
      <c r="C69" s="257"/>
      <c r="D69" s="102">
        <v>3</v>
      </c>
      <c r="E69" s="103" t="s">
        <v>366</v>
      </c>
      <c r="F69" s="104"/>
      <c r="G69" s="105">
        <v>540</v>
      </c>
      <c r="H69" s="101">
        <v>14.630181522622596</v>
      </c>
    </row>
    <row r="70" spans="1:8" ht="20.149999999999999" customHeight="1">
      <c r="A70" s="262"/>
      <c r="B70" s="259"/>
      <c r="C70" s="257"/>
      <c r="D70" s="102">
        <v>4</v>
      </c>
      <c r="E70" s="103" t="s">
        <v>367</v>
      </c>
      <c r="F70" s="104"/>
      <c r="G70" s="105">
        <v>1741</v>
      </c>
      <c r="H70" s="101">
        <v>47.168788946085073</v>
      </c>
    </row>
    <row r="71" spans="1:8" ht="20.149999999999999" customHeight="1">
      <c r="A71" s="263"/>
      <c r="B71" s="260"/>
      <c r="C71" s="258"/>
      <c r="D71" s="102">
        <v>5</v>
      </c>
      <c r="E71" s="103" t="s">
        <v>368</v>
      </c>
      <c r="F71" s="104"/>
      <c r="G71" s="105">
        <v>901</v>
      </c>
      <c r="H71" s="101">
        <v>24.410728799783257</v>
      </c>
    </row>
    <row r="72" spans="1:8" ht="20.149999999999999" customHeight="1">
      <c r="A72" s="261" t="s">
        <v>4330</v>
      </c>
      <c r="B72" s="256" t="s">
        <v>4541</v>
      </c>
      <c r="C72" s="256" t="s">
        <v>280</v>
      </c>
      <c r="D72" s="102"/>
      <c r="E72" s="103"/>
      <c r="F72" s="104"/>
      <c r="G72" s="118">
        <v>3691</v>
      </c>
      <c r="H72" s="101"/>
    </row>
    <row r="73" spans="1:8" ht="20.149999999999999" customHeight="1">
      <c r="A73" s="262"/>
      <c r="B73" s="259"/>
      <c r="C73" s="257"/>
      <c r="D73" s="102">
        <v>1</v>
      </c>
      <c r="E73" s="103" t="s">
        <v>369</v>
      </c>
      <c r="F73" s="104"/>
      <c r="G73" s="105">
        <v>433</v>
      </c>
      <c r="H73" s="101">
        <v>11.731238146843674</v>
      </c>
    </row>
    <row r="74" spans="1:8" ht="20.149999999999999" customHeight="1">
      <c r="A74" s="262"/>
      <c r="B74" s="259"/>
      <c r="C74" s="257"/>
      <c r="D74" s="102">
        <v>2</v>
      </c>
      <c r="E74" s="103" t="s">
        <v>370</v>
      </c>
      <c r="F74" s="104"/>
      <c r="G74" s="105">
        <v>1064</v>
      </c>
      <c r="H74" s="101">
        <v>28.82687618531563</v>
      </c>
    </row>
    <row r="75" spans="1:8" ht="20.149999999999999" customHeight="1">
      <c r="A75" s="262"/>
      <c r="B75" s="259"/>
      <c r="C75" s="257"/>
      <c r="D75" s="102">
        <v>3</v>
      </c>
      <c r="E75" s="103" t="s">
        <v>371</v>
      </c>
      <c r="F75" s="104"/>
      <c r="G75" s="105">
        <v>771</v>
      </c>
      <c r="H75" s="101">
        <v>20.888648062855594</v>
      </c>
    </row>
    <row r="76" spans="1:8" ht="20.149999999999999" customHeight="1">
      <c r="A76" s="262"/>
      <c r="B76" s="259"/>
      <c r="C76" s="257"/>
      <c r="D76" s="102">
        <v>4</v>
      </c>
      <c r="E76" s="103" t="s">
        <v>372</v>
      </c>
      <c r="F76" s="104"/>
      <c r="G76" s="105">
        <v>358</v>
      </c>
      <c r="H76" s="101">
        <v>9.6992684909238687</v>
      </c>
    </row>
    <row r="77" spans="1:8" ht="20.149999999999999" customHeight="1">
      <c r="A77" s="262"/>
      <c r="B77" s="259"/>
      <c r="C77" s="257"/>
      <c r="D77" s="102">
        <v>5</v>
      </c>
      <c r="E77" s="103" t="s">
        <v>373</v>
      </c>
      <c r="F77" s="104"/>
      <c r="G77" s="105">
        <v>462</v>
      </c>
      <c r="H77" s="101">
        <v>12.516933080465996</v>
      </c>
    </row>
    <row r="78" spans="1:8" ht="20.149999999999999" customHeight="1">
      <c r="A78" s="262"/>
      <c r="B78" s="259"/>
      <c r="C78" s="257"/>
      <c r="D78" s="102">
        <v>6</v>
      </c>
      <c r="E78" s="103" t="s">
        <v>374</v>
      </c>
      <c r="F78" s="104"/>
      <c r="G78" s="105">
        <v>442</v>
      </c>
      <c r="H78" s="101">
        <v>11.975074505554051</v>
      </c>
    </row>
    <row r="79" spans="1:8" ht="20.149999999999999" customHeight="1">
      <c r="A79" s="263"/>
      <c r="B79" s="260"/>
      <c r="C79" s="258"/>
      <c r="D79" s="102">
        <v>7</v>
      </c>
      <c r="E79" s="103" t="s">
        <v>375</v>
      </c>
      <c r="F79" s="104"/>
      <c r="G79" s="105">
        <v>161</v>
      </c>
      <c r="H79" s="101">
        <v>4.3619615280411814</v>
      </c>
    </row>
    <row r="80" spans="1:8" ht="20.149999999999999" customHeight="1">
      <c r="A80" s="261" t="s">
        <v>4332</v>
      </c>
      <c r="B80" s="256" t="s">
        <v>4542</v>
      </c>
      <c r="C80" s="256" t="s">
        <v>280</v>
      </c>
      <c r="D80" s="102"/>
      <c r="E80" s="103"/>
      <c r="F80" s="104"/>
      <c r="G80" s="118">
        <v>3691</v>
      </c>
      <c r="H80" s="101"/>
    </row>
    <row r="81" spans="1:8" ht="20.149999999999999" customHeight="1">
      <c r="A81" s="262"/>
      <c r="B81" s="259"/>
      <c r="C81" s="257"/>
      <c r="D81" s="102">
        <v>1</v>
      </c>
      <c r="E81" s="103" t="s">
        <v>369</v>
      </c>
      <c r="F81" s="104"/>
      <c r="G81" s="105">
        <v>433</v>
      </c>
      <c r="H81" s="101">
        <v>11.731238146843674</v>
      </c>
    </row>
    <row r="82" spans="1:8" ht="20.149999999999999" customHeight="1">
      <c r="A82" s="262"/>
      <c r="B82" s="259"/>
      <c r="C82" s="257"/>
      <c r="D82" s="102">
        <v>2</v>
      </c>
      <c r="E82" s="103" t="s">
        <v>376</v>
      </c>
      <c r="F82" s="104"/>
      <c r="G82" s="105">
        <v>290</v>
      </c>
      <c r="H82" s="101">
        <v>7.8569493362232459</v>
      </c>
    </row>
    <row r="83" spans="1:8" ht="20.149999999999999" customHeight="1">
      <c r="A83" s="262"/>
      <c r="B83" s="259"/>
      <c r="C83" s="257"/>
      <c r="D83" s="102">
        <v>3</v>
      </c>
      <c r="E83" s="103" t="s">
        <v>377</v>
      </c>
      <c r="F83" s="104"/>
      <c r="G83" s="105">
        <v>186</v>
      </c>
      <c r="H83" s="101">
        <v>5.0392847466811164</v>
      </c>
    </row>
    <row r="84" spans="1:8" ht="20.149999999999999" customHeight="1">
      <c r="A84" s="262"/>
      <c r="B84" s="259"/>
      <c r="C84" s="257"/>
      <c r="D84" s="102">
        <v>4</v>
      </c>
      <c r="E84" s="103" t="s">
        <v>378</v>
      </c>
      <c r="F84" s="104"/>
      <c r="G84" s="105">
        <v>254</v>
      </c>
      <c r="H84" s="101">
        <v>6.8816039013817392</v>
      </c>
    </row>
    <row r="85" spans="1:8" ht="20.149999999999999" customHeight="1">
      <c r="A85" s="262"/>
      <c r="B85" s="259"/>
      <c r="C85" s="257"/>
      <c r="D85" s="102">
        <v>5</v>
      </c>
      <c r="E85" s="103" t="s">
        <v>379</v>
      </c>
      <c r="F85" s="104"/>
      <c r="G85" s="105">
        <v>144</v>
      </c>
      <c r="H85" s="101">
        <v>3.9013817393660255</v>
      </c>
    </row>
    <row r="86" spans="1:8" ht="20.149999999999999" customHeight="1">
      <c r="A86" s="262"/>
      <c r="B86" s="259"/>
      <c r="C86" s="257"/>
      <c r="D86" s="102">
        <v>6</v>
      </c>
      <c r="E86" s="103" t="s">
        <v>380</v>
      </c>
      <c r="F86" s="104"/>
      <c r="G86" s="105">
        <v>141</v>
      </c>
      <c r="H86" s="101">
        <v>3.8201029531292332</v>
      </c>
    </row>
    <row r="87" spans="1:8" ht="20.149999999999999" customHeight="1">
      <c r="A87" s="262"/>
      <c r="B87" s="259"/>
      <c r="C87" s="257"/>
      <c r="D87" s="102">
        <v>7</v>
      </c>
      <c r="E87" s="103" t="s">
        <v>381</v>
      </c>
      <c r="F87" s="104"/>
      <c r="G87" s="105">
        <v>140</v>
      </c>
      <c r="H87" s="101">
        <v>3.7930100243836362</v>
      </c>
    </row>
    <row r="88" spans="1:8" ht="20.149999999999999" customHeight="1">
      <c r="A88" s="262"/>
      <c r="B88" s="259"/>
      <c r="C88" s="257"/>
      <c r="D88" s="102">
        <v>8</v>
      </c>
      <c r="E88" s="103" t="s">
        <v>382</v>
      </c>
      <c r="F88" s="104"/>
      <c r="G88" s="105">
        <v>13</v>
      </c>
      <c r="H88" s="101">
        <v>0.35220807369276619</v>
      </c>
    </row>
    <row r="89" spans="1:8" ht="20.149999999999999" customHeight="1">
      <c r="A89" s="262"/>
      <c r="B89" s="259"/>
      <c r="C89" s="257"/>
      <c r="D89" s="102">
        <v>9</v>
      </c>
      <c r="E89" s="103" t="s">
        <v>383</v>
      </c>
      <c r="F89" s="104"/>
      <c r="G89" s="105">
        <v>810</v>
      </c>
      <c r="H89" s="101">
        <v>21.945272283933893</v>
      </c>
    </row>
    <row r="90" spans="1:8" ht="20.149999999999999" customHeight="1">
      <c r="A90" s="262"/>
      <c r="B90" s="259"/>
      <c r="C90" s="257"/>
      <c r="D90" s="102">
        <v>10</v>
      </c>
      <c r="E90" s="103" t="s">
        <v>375</v>
      </c>
      <c r="F90" s="104"/>
      <c r="G90" s="105">
        <v>161</v>
      </c>
      <c r="H90" s="101">
        <v>4.3619615280411814</v>
      </c>
    </row>
    <row r="91" spans="1:8" ht="20.149999999999999" customHeight="1">
      <c r="A91" s="262"/>
      <c r="B91" s="259"/>
      <c r="C91" s="257"/>
      <c r="D91" s="102">
        <v>11</v>
      </c>
      <c r="E91" s="103" t="s">
        <v>384</v>
      </c>
      <c r="F91" s="104"/>
      <c r="G91" s="105">
        <v>162</v>
      </c>
      <c r="H91" s="101">
        <v>4.3890544567867789</v>
      </c>
    </row>
    <row r="92" spans="1:8" ht="20.149999999999999" customHeight="1">
      <c r="A92" s="262"/>
      <c r="B92" s="259"/>
      <c r="C92" s="257"/>
      <c r="D92" s="102">
        <v>12</v>
      </c>
      <c r="E92" s="103" t="s">
        <v>385</v>
      </c>
      <c r="F92" s="104"/>
      <c r="G92" s="105">
        <v>146</v>
      </c>
      <c r="H92" s="101">
        <v>3.9555675968572199</v>
      </c>
    </row>
    <row r="93" spans="1:8" ht="20.149999999999999" customHeight="1">
      <c r="A93" s="262"/>
      <c r="B93" s="259"/>
      <c r="C93" s="257"/>
      <c r="D93" s="102">
        <v>13</v>
      </c>
      <c r="E93" s="103" t="s">
        <v>386</v>
      </c>
      <c r="F93" s="104"/>
      <c r="G93" s="105">
        <v>150</v>
      </c>
      <c r="H93" s="101">
        <v>4.0639393118396105</v>
      </c>
    </row>
    <row r="94" spans="1:8" ht="20.149999999999999" customHeight="1">
      <c r="A94" s="262"/>
      <c r="B94" s="259"/>
      <c r="C94" s="257"/>
      <c r="D94" s="102">
        <v>14</v>
      </c>
      <c r="E94" s="103" t="s">
        <v>387</v>
      </c>
      <c r="F94" s="104"/>
      <c r="G94" s="105">
        <v>148</v>
      </c>
      <c r="H94" s="101">
        <v>4.0097534543484148</v>
      </c>
    </row>
    <row r="95" spans="1:8" ht="20.149999999999999" customHeight="1">
      <c r="A95" s="262"/>
      <c r="B95" s="259"/>
      <c r="C95" s="257"/>
      <c r="D95" s="102">
        <v>15</v>
      </c>
      <c r="E95" s="103" t="s">
        <v>388</v>
      </c>
      <c r="F95" s="104"/>
      <c r="G95" s="105">
        <v>172</v>
      </c>
      <c r="H95" s="101">
        <v>4.6599837442427523</v>
      </c>
    </row>
    <row r="96" spans="1:8" ht="20.149999999999999" customHeight="1">
      <c r="A96" s="263"/>
      <c r="B96" s="260"/>
      <c r="C96" s="258"/>
      <c r="D96" s="102">
        <v>16</v>
      </c>
      <c r="E96" s="103" t="s">
        <v>389</v>
      </c>
      <c r="F96" s="104"/>
      <c r="G96" s="105">
        <v>341</v>
      </c>
      <c r="H96" s="101">
        <v>9.2386887022487123</v>
      </c>
    </row>
    <row r="97" spans="1:8" ht="20.149999999999999" customHeight="1">
      <c r="A97" s="261" t="s">
        <v>4333</v>
      </c>
      <c r="B97" s="256" t="s">
        <v>2</v>
      </c>
      <c r="C97" s="256" t="s">
        <v>280</v>
      </c>
      <c r="D97" s="102"/>
      <c r="E97" s="103"/>
      <c r="F97" s="104"/>
      <c r="G97" s="118">
        <v>3691</v>
      </c>
      <c r="H97" s="101"/>
    </row>
    <row r="98" spans="1:8" ht="20.149999999999999" customHeight="1">
      <c r="A98" s="262"/>
      <c r="B98" s="259"/>
      <c r="C98" s="257"/>
      <c r="D98" s="102">
        <v>1</v>
      </c>
      <c r="E98" s="103" t="s">
        <v>390</v>
      </c>
      <c r="F98" s="104"/>
      <c r="G98" s="105">
        <v>3322</v>
      </c>
      <c r="H98" s="101">
        <v>90.002709292874556</v>
      </c>
    </row>
    <row r="99" spans="1:8" ht="20.149999999999999" customHeight="1">
      <c r="A99" s="263"/>
      <c r="B99" s="260"/>
      <c r="C99" s="258"/>
      <c r="D99" s="102">
        <v>2</v>
      </c>
      <c r="E99" s="103" t="s">
        <v>391</v>
      </c>
      <c r="F99" s="104"/>
      <c r="G99" s="105">
        <v>369</v>
      </c>
      <c r="H99" s="101">
        <v>9.9972907071254404</v>
      </c>
    </row>
    <row r="100" spans="1:8" ht="20.149999999999999" customHeight="1">
      <c r="A100" s="261" t="s">
        <v>4342</v>
      </c>
      <c r="B100" s="256" t="s">
        <v>3</v>
      </c>
      <c r="C100" s="256" t="s">
        <v>280</v>
      </c>
      <c r="D100" s="102"/>
      <c r="E100" s="103"/>
      <c r="F100" s="104"/>
      <c r="G100" s="118">
        <v>3691</v>
      </c>
      <c r="H100" s="101"/>
    </row>
    <row r="101" spans="1:8" ht="20.149999999999999" customHeight="1">
      <c r="A101" s="262"/>
      <c r="B101" s="259"/>
      <c r="C101" s="257"/>
      <c r="D101" s="102">
        <v>1</v>
      </c>
      <c r="E101" s="103" t="s">
        <v>392</v>
      </c>
      <c r="F101" s="104"/>
      <c r="G101" s="105">
        <v>89</v>
      </c>
      <c r="H101" s="101">
        <v>2.4112706583581685</v>
      </c>
    </row>
    <row r="102" spans="1:8" ht="20.149999999999999" customHeight="1">
      <c r="A102" s="262"/>
      <c r="B102" s="259"/>
      <c r="C102" s="257"/>
      <c r="D102" s="102">
        <v>2</v>
      </c>
      <c r="E102" s="103" t="s">
        <v>393</v>
      </c>
      <c r="F102" s="104"/>
      <c r="G102" s="105">
        <v>351</v>
      </c>
      <c r="H102" s="101">
        <v>9.5096179897046866</v>
      </c>
    </row>
    <row r="103" spans="1:8" ht="20.149999999999999" customHeight="1">
      <c r="A103" s="262"/>
      <c r="B103" s="259"/>
      <c r="C103" s="257"/>
      <c r="D103" s="102">
        <v>3</v>
      </c>
      <c r="E103" s="103" t="s">
        <v>394</v>
      </c>
      <c r="F103" s="104"/>
      <c r="G103" s="105">
        <v>437</v>
      </c>
      <c r="H103" s="101">
        <v>11.839609861826062</v>
      </c>
    </row>
    <row r="104" spans="1:8" ht="20.149999999999999" customHeight="1">
      <c r="A104" s="262"/>
      <c r="B104" s="259"/>
      <c r="C104" s="257"/>
      <c r="D104" s="102">
        <v>4</v>
      </c>
      <c r="E104" s="103" t="s">
        <v>395</v>
      </c>
      <c r="F104" s="104"/>
      <c r="G104" s="105">
        <v>1044</v>
      </c>
      <c r="H104" s="101">
        <v>28.285017610403685</v>
      </c>
    </row>
    <row r="105" spans="1:8" ht="20.149999999999999" customHeight="1">
      <c r="A105" s="262"/>
      <c r="B105" s="259"/>
      <c r="C105" s="257"/>
      <c r="D105" s="102">
        <v>5</v>
      </c>
      <c r="E105" s="103" t="s">
        <v>396</v>
      </c>
      <c r="F105" s="104"/>
      <c r="G105" s="105">
        <v>1401</v>
      </c>
      <c r="H105" s="101">
        <v>37.957193172581952</v>
      </c>
    </row>
    <row r="106" spans="1:8" ht="20.149999999999999" customHeight="1">
      <c r="A106" s="263"/>
      <c r="B106" s="260"/>
      <c r="C106" s="258"/>
      <c r="D106" s="102">
        <v>6</v>
      </c>
      <c r="E106" s="103" t="s">
        <v>397</v>
      </c>
      <c r="F106" s="104"/>
      <c r="G106" s="105">
        <v>369</v>
      </c>
      <c r="H106" s="101">
        <v>9.9972907071254404</v>
      </c>
    </row>
    <row r="107" spans="1:8" ht="20.149999999999999" customHeight="1">
      <c r="A107" s="108" t="s">
        <v>4334</v>
      </c>
      <c r="B107" s="103" t="s">
        <v>4</v>
      </c>
      <c r="C107" s="103" t="s">
        <v>188</v>
      </c>
      <c r="D107" s="102"/>
      <c r="E107" s="103"/>
      <c r="F107" s="104"/>
      <c r="G107" s="118">
        <v>3691</v>
      </c>
      <c r="H107" s="101"/>
    </row>
    <row r="108" spans="1:8" ht="20.149999999999999" customHeight="1">
      <c r="A108" s="261" t="s">
        <v>4335</v>
      </c>
      <c r="B108" s="256" t="s">
        <v>5</v>
      </c>
      <c r="C108" s="256" t="s">
        <v>280</v>
      </c>
      <c r="D108" s="102"/>
      <c r="E108" s="103"/>
      <c r="F108" s="104"/>
      <c r="G108" s="118">
        <v>3691</v>
      </c>
      <c r="H108" s="101"/>
    </row>
    <row r="109" spans="1:8" ht="20.149999999999999" customHeight="1">
      <c r="A109" s="262"/>
      <c r="B109" s="259"/>
      <c r="C109" s="257"/>
      <c r="D109" s="102">
        <v>1</v>
      </c>
      <c r="E109" s="103" t="s">
        <v>398</v>
      </c>
      <c r="F109" s="104"/>
      <c r="G109" s="105">
        <v>1420</v>
      </c>
      <c r="H109" s="101">
        <v>38.471958818748305</v>
      </c>
    </row>
    <row r="110" spans="1:8" ht="20.149999999999999" customHeight="1">
      <c r="A110" s="263"/>
      <c r="B110" s="260"/>
      <c r="C110" s="258"/>
      <c r="D110" s="102">
        <v>2</v>
      </c>
      <c r="E110" s="103" t="s">
        <v>399</v>
      </c>
      <c r="F110" s="104"/>
      <c r="G110" s="105">
        <v>2271</v>
      </c>
      <c r="H110" s="101">
        <v>61.528041181251695</v>
      </c>
    </row>
    <row r="111" spans="1:8" ht="20.149999999999999" customHeight="1">
      <c r="A111" s="261" t="s">
        <v>4133</v>
      </c>
      <c r="B111" s="264" t="s">
        <v>4631</v>
      </c>
      <c r="C111" s="264" t="s">
        <v>280</v>
      </c>
      <c r="D111" s="247"/>
      <c r="E111" s="248"/>
      <c r="F111" s="249"/>
      <c r="G111" s="250">
        <v>3691</v>
      </c>
      <c r="H111" s="251"/>
    </row>
    <row r="112" spans="1:8" ht="20.149999999999999" customHeight="1">
      <c r="A112" s="262"/>
      <c r="B112" s="267"/>
      <c r="C112" s="265"/>
      <c r="D112" s="247">
        <v>1</v>
      </c>
      <c r="E112" s="248" t="s">
        <v>398</v>
      </c>
      <c r="F112" s="249"/>
      <c r="G112" s="205">
        <v>251</v>
      </c>
      <c r="H112" s="251">
        <v>6.8</v>
      </c>
    </row>
    <row r="113" spans="1:8" ht="20.149999999999999" customHeight="1">
      <c r="A113" s="263"/>
      <c r="B113" s="268"/>
      <c r="C113" s="266"/>
      <c r="D113" s="247">
        <v>2</v>
      </c>
      <c r="E113" s="248" t="s">
        <v>399</v>
      </c>
      <c r="F113" s="249"/>
      <c r="G113" s="205">
        <v>3440</v>
      </c>
      <c r="H113" s="251">
        <v>93.2</v>
      </c>
    </row>
    <row r="114" spans="1:8" ht="20.149999999999999" customHeight="1">
      <c r="A114" s="261" t="s">
        <v>4134</v>
      </c>
      <c r="B114" s="256" t="s">
        <v>400</v>
      </c>
      <c r="C114" s="256" t="s">
        <v>280</v>
      </c>
      <c r="D114" s="102"/>
      <c r="E114" s="103"/>
      <c r="F114" s="104"/>
      <c r="G114" s="118">
        <v>3691</v>
      </c>
      <c r="H114" s="101"/>
    </row>
    <row r="115" spans="1:8" ht="20.149999999999999" customHeight="1">
      <c r="A115" s="262"/>
      <c r="B115" s="259"/>
      <c r="C115" s="257"/>
      <c r="D115" s="102">
        <v>1</v>
      </c>
      <c r="E115" s="103" t="s">
        <v>398</v>
      </c>
      <c r="F115" s="104"/>
      <c r="G115" s="105">
        <v>420</v>
      </c>
      <c r="H115" s="101">
        <v>11.379030073150908</v>
      </c>
    </row>
    <row r="116" spans="1:8" ht="20.149999999999999" customHeight="1">
      <c r="A116" s="263"/>
      <c r="B116" s="260"/>
      <c r="C116" s="258"/>
      <c r="D116" s="102">
        <v>2</v>
      </c>
      <c r="E116" s="103" t="s">
        <v>399</v>
      </c>
      <c r="F116" s="104"/>
      <c r="G116" s="105">
        <v>3271</v>
      </c>
      <c r="H116" s="101">
        <v>88.620969926849085</v>
      </c>
    </row>
    <row r="117" spans="1:8" ht="20.149999999999999" customHeight="1">
      <c r="A117" s="261" t="s">
        <v>4135</v>
      </c>
      <c r="B117" s="256" t="s">
        <v>401</v>
      </c>
      <c r="C117" s="256" t="s">
        <v>280</v>
      </c>
      <c r="D117" s="102"/>
      <c r="E117" s="103"/>
      <c r="F117" s="104"/>
      <c r="G117" s="118">
        <v>3691</v>
      </c>
      <c r="H117" s="101"/>
    </row>
    <row r="118" spans="1:8" ht="20.149999999999999" customHeight="1">
      <c r="A118" s="262"/>
      <c r="B118" s="259"/>
      <c r="C118" s="257"/>
      <c r="D118" s="102">
        <v>1</v>
      </c>
      <c r="E118" s="103" t="s">
        <v>398</v>
      </c>
      <c r="F118" s="104"/>
      <c r="G118" s="105">
        <v>824</v>
      </c>
      <c r="H118" s="101">
        <v>22.324573286372257</v>
      </c>
    </row>
    <row r="119" spans="1:8" ht="20.149999999999999" customHeight="1">
      <c r="A119" s="263"/>
      <c r="B119" s="260"/>
      <c r="C119" s="258"/>
      <c r="D119" s="102">
        <v>2</v>
      </c>
      <c r="E119" s="103" t="s">
        <v>399</v>
      </c>
      <c r="F119" s="104"/>
      <c r="G119" s="105">
        <v>2867</v>
      </c>
      <c r="H119" s="101">
        <v>77.675426713627743</v>
      </c>
    </row>
    <row r="120" spans="1:8" ht="20.149999999999999" customHeight="1">
      <c r="A120" s="261" t="s">
        <v>4136</v>
      </c>
      <c r="B120" s="256" t="s">
        <v>402</v>
      </c>
      <c r="C120" s="256" t="s">
        <v>280</v>
      </c>
      <c r="D120" s="102"/>
      <c r="E120" s="103"/>
      <c r="F120" s="104"/>
      <c r="G120" s="118">
        <v>3691</v>
      </c>
      <c r="H120" s="101"/>
    </row>
    <row r="121" spans="1:8" ht="20.149999999999999" customHeight="1">
      <c r="A121" s="262"/>
      <c r="B121" s="259"/>
      <c r="C121" s="257"/>
      <c r="D121" s="102">
        <v>1</v>
      </c>
      <c r="E121" s="103" t="s">
        <v>398</v>
      </c>
      <c r="F121" s="104"/>
      <c r="G121" s="105">
        <v>272</v>
      </c>
      <c r="H121" s="101">
        <v>7.3692766188024921</v>
      </c>
    </row>
    <row r="122" spans="1:8" ht="20.149999999999999" customHeight="1">
      <c r="A122" s="263"/>
      <c r="B122" s="260"/>
      <c r="C122" s="258"/>
      <c r="D122" s="102">
        <v>2</v>
      </c>
      <c r="E122" s="103" t="s">
        <v>399</v>
      </c>
      <c r="F122" s="104"/>
      <c r="G122" s="105">
        <v>3419</v>
      </c>
      <c r="H122" s="101">
        <v>92.630723381197512</v>
      </c>
    </row>
    <row r="123" spans="1:8" ht="20.149999999999999" customHeight="1">
      <c r="A123" s="261" t="s">
        <v>4069</v>
      </c>
      <c r="B123" s="256" t="s">
        <v>348</v>
      </c>
      <c r="C123" s="256" t="s">
        <v>280</v>
      </c>
      <c r="D123" s="102"/>
      <c r="E123" s="103"/>
      <c r="F123" s="104"/>
      <c r="G123" s="118">
        <v>3691</v>
      </c>
      <c r="H123" s="101"/>
    </row>
    <row r="124" spans="1:8" ht="20.149999999999999" customHeight="1">
      <c r="A124" s="262"/>
      <c r="B124" s="259"/>
      <c r="C124" s="257"/>
      <c r="D124" s="102">
        <v>1</v>
      </c>
      <c r="E124" s="103" t="s">
        <v>349</v>
      </c>
      <c r="F124" s="104"/>
      <c r="G124" s="105">
        <v>507</v>
      </c>
      <c r="H124" s="101">
        <v>13.736114874017883</v>
      </c>
    </row>
    <row r="125" spans="1:8" ht="20.149999999999999" customHeight="1">
      <c r="A125" s="262"/>
      <c r="B125" s="259"/>
      <c r="C125" s="257"/>
      <c r="D125" s="102">
        <v>2</v>
      </c>
      <c r="E125" s="103" t="s">
        <v>350</v>
      </c>
      <c r="F125" s="104"/>
      <c r="G125" s="105">
        <v>1159</v>
      </c>
      <c r="H125" s="101">
        <v>31.400704416147384</v>
      </c>
    </row>
    <row r="126" spans="1:8" ht="20.149999999999999" customHeight="1">
      <c r="A126" s="262"/>
      <c r="B126" s="259"/>
      <c r="C126" s="257"/>
      <c r="D126" s="102">
        <v>3</v>
      </c>
      <c r="E126" s="103" t="s">
        <v>351</v>
      </c>
      <c r="F126" s="104"/>
      <c r="G126" s="105">
        <v>762</v>
      </c>
      <c r="H126" s="101">
        <v>20.644811704145219</v>
      </c>
    </row>
    <row r="127" spans="1:8" ht="20.149999999999999" customHeight="1">
      <c r="A127" s="262"/>
      <c r="B127" s="259"/>
      <c r="C127" s="257"/>
      <c r="D127" s="102">
        <v>4</v>
      </c>
      <c r="E127" s="103" t="s">
        <v>352</v>
      </c>
      <c r="F127" s="104"/>
      <c r="G127" s="105">
        <v>379</v>
      </c>
      <c r="H127" s="101">
        <v>10.268219994581413</v>
      </c>
    </row>
    <row r="128" spans="1:8" ht="20.149999999999999" customHeight="1">
      <c r="A128" s="262"/>
      <c r="B128" s="259"/>
      <c r="C128" s="257"/>
      <c r="D128" s="102">
        <v>5</v>
      </c>
      <c r="E128" s="103" t="s">
        <v>353</v>
      </c>
      <c r="F128" s="104"/>
      <c r="G128" s="105">
        <v>566</v>
      </c>
      <c r="H128" s="101">
        <v>15.334597670008126</v>
      </c>
    </row>
    <row r="129" spans="1:8" ht="20.149999999999999" customHeight="1">
      <c r="A129" s="263"/>
      <c r="B129" s="260"/>
      <c r="C129" s="258"/>
      <c r="D129" s="102">
        <v>6</v>
      </c>
      <c r="E129" s="103" t="s">
        <v>354</v>
      </c>
      <c r="F129" s="104"/>
      <c r="G129" s="105">
        <v>318</v>
      </c>
      <c r="H129" s="101">
        <v>8.6155513410999731</v>
      </c>
    </row>
    <row r="130" spans="1:8" ht="20.149999999999999" customHeight="1">
      <c r="A130" s="108" t="s">
        <v>355</v>
      </c>
      <c r="B130" s="103" t="s">
        <v>7</v>
      </c>
      <c r="C130" s="103" t="s">
        <v>188</v>
      </c>
      <c r="D130" s="102"/>
      <c r="E130" s="103"/>
      <c r="F130" s="104"/>
      <c r="G130" s="118">
        <v>3691</v>
      </c>
      <c r="H130" s="101"/>
    </row>
    <row r="131" spans="1:8" ht="20.149999999999999" customHeight="1">
      <c r="A131" s="261" t="s">
        <v>4344</v>
      </c>
      <c r="B131" s="256" t="s">
        <v>327</v>
      </c>
      <c r="C131" s="256" t="s">
        <v>280</v>
      </c>
      <c r="D131" s="102"/>
      <c r="E131" s="103"/>
      <c r="F131" s="104"/>
      <c r="G131" s="118">
        <v>3691</v>
      </c>
      <c r="H131" s="101"/>
    </row>
    <row r="132" spans="1:8" ht="20.149999999999999" customHeight="1">
      <c r="A132" s="262"/>
      <c r="B132" s="259"/>
      <c r="C132" s="257"/>
      <c r="D132" s="102">
        <v>1</v>
      </c>
      <c r="E132" s="103" t="s">
        <v>328</v>
      </c>
      <c r="F132" s="104"/>
      <c r="G132" s="105">
        <v>183</v>
      </c>
      <c r="H132" s="101">
        <v>4.9580059604443241</v>
      </c>
    </row>
    <row r="133" spans="1:8" ht="20.149999999999999" customHeight="1">
      <c r="A133" s="262"/>
      <c r="B133" s="259"/>
      <c r="C133" s="257"/>
      <c r="D133" s="102">
        <v>2</v>
      </c>
      <c r="E133" s="103" t="s">
        <v>329</v>
      </c>
      <c r="F133" s="104"/>
      <c r="G133" s="105">
        <v>44</v>
      </c>
      <c r="H133" s="101">
        <v>1.1920888648062855</v>
      </c>
    </row>
    <row r="134" spans="1:8" ht="20.149999999999999" customHeight="1">
      <c r="A134" s="262"/>
      <c r="B134" s="259"/>
      <c r="C134" s="257"/>
      <c r="D134" s="102">
        <v>3</v>
      </c>
      <c r="E134" s="103" t="s">
        <v>330</v>
      </c>
      <c r="F134" s="104"/>
      <c r="G134" s="105">
        <v>1</v>
      </c>
      <c r="H134" s="101">
        <v>2.7092928745597399E-2</v>
      </c>
    </row>
    <row r="135" spans="1:8" ht="20.149999999999999" customHeight="1">
      <c r="A135" s="262"/>
      <c r="B135" s="259"/>
      <c r="C135" s="257"/>
      <c r="D135" s="102">
        <v>4</v>
      </c>
      <c r="E135" s="103" t="s">
        <v>331</v>
      </c>
      <c r="F135" s="104"/>
      <c r="G135" s="105">
        <v>35</v>
      </c>
      <c r="H135" s="101">
        <v>0.94825250609590905</v>
      </c>
    </row>
    <row r="136" spans="1:8" ht="20.149999999999999" customHeight="1">
      <c r="A136" s="262"/>
      <c r="B136" s="259"/>
      <c r="C136" s="257"/>
      <c r="D136" s="102">
        <v>5</v>
      </c>
      <c r="E136" s="103" t="s">
        <v>332</v>
      </c>
      <c r="F136" s="104"/>
      <c r="G136" s="105">
        <v>96</v>
      </c>
      <c r="H136" s="101">
        <v>2.6009211595773505</v>
      </c>
    </row>
    <row r="137" spans="1:8" ht="20.149999999999999" customHeight="1">
      <c r="A137" s="262"/>
      <c r="B137" s="259"/>
      <c r="C137" s="257"/>
      <c r="D137" s="102">
        <v>6</v>
      </c>
      <c r="E137" s="103" t="s">
        <v>333</v>
      </c>
      <c r="F137" s="104"/>
      <c r="G137" s="105">
        <v>563</v>
      </c>
      <c r="H137" s="101">
        <v>15.253318883771335</v>
      </c>
    </row>
    <row r="138" spans="1:8" ht="20.149999999999999" customHeight="1">
      <c r="A138" s="262"/>
      <c r="B138" s="259"/>
      <c r="C138" s="257"/>
      <c r="D138" s="102">
        <v>7</v>
      </c>
      <c r="E138" s="103" t="s">
        <v>334</v>
      </c>
      <c r="F138" s="104"/>
      <c r="G138" s="105">
        <v>985</v>
      </c>
      <c r="H138" s="101">
        <v>26.686534814413438</v>
      </c>
    </row>
    <row r="139" spans="1:8" ht="20.149999999999999" customHeight="1">
      <c r="A139" s="262"/>
      <c r="B139" s="259"/>
      <c r="C139" s="257"/>
      <c r="D139" s="102">
        <v>8</v>
      </c>
      <c r="E139" s="103" t="s">
        <v>335</v>
      </c>
      <c r="F139" s="104"/>
      <c r="G139" s="105">
        <v>145</v>
      </c>
      <c r="H139" s="101">
        <v>3.9284746681116229</v>
      </c>
    </row>
    <row r="140" spans="1:8" ht="20.149999999999999" customHeight="1">
      <c r="A140" s="262"/>
      <c r="B140" s="259"/>
      <c r="C140" s="257"/>
      <c r="D140" s="102">
        <v>9</v>
      </c>
      <c r="E140" s="103" t="s">
        <v>336</v>
      </c>
      <c r="F140" s="104"/>
      <c r="G140" s="105">
        <v>448</v>
      </c>
      <c r="H140" s="101">
        <v>12.137632078027636</v>
      </c>
    </row>
    <row r="141" spans="1:8" ht="20.149999999999999" customHeight="1">
      <c r="A141" s="262"/>
      <c r="B141" s="259"/>
      <c r="C141" s="257"/>
      <c r="D141" s="102">
        <v>10</v>
      </c>
      <c r="E141" s="103" t="s">
        <v>337</v>
      </c>
      <c r="F141" s="104"/>
      <c r="G141" s="105">
        <v>46</v>
      </c>
      <c r="H141" s="101">
        <v>1.2462747222974804</v>
      </c>
    </row>
    <row r="142" spans="1:8" ht="20.149999999999999" customHeight="1">
      <c r="A142" s="262"/>
      <c r="B142" s="259"/>
      <c r="C142" s="257"/>
      <c r="D142" s="102">
        <v>11</v>
      </c>
      <c r="E142" s="103" t="s">
        <v>338</v>
      </c>
      <c r="F142" s="104"/>
      <c r="G142" s="105">
        <v>625</v>
      </c>
      <c r="H142" s="101">
        <v>16.933080465998373</v>
      </c>
    </row>
    <row r="143" spans="1:8" ht="20.149999999999999" customHeight="1">
      <c r="A143" s="262"/>
      <c r="B143" s="259"/>
      <c r="C143" s="257"/>
      <c r="D143" s="102">
        <v>12</v>
      </c>
      <c r="E143" s="103" t="s">
        <v>339</v>
      </c>
      <c r="F143" s="104"/>
      <c r="G143" s="105">
        <v>393</v>
      </c>
      <c r="H143" s="101">
        <v>10.647520997019779</v>
      </c>
    </row>
    <row r="144" spans="1:8" ht="20.149999999999999" customHeight="1">
      <c r="A144" s="262"/>
      <c r="B144" s="259"/>
      <c r="C144" s="257"/>
      <c r="D144" s="102">
        <v>13</v>
      </c>
      <c r="E144" s="103" t="s">
        <v>340</v>
      </c>
      <c r="F144" s="104"/>
      <c r="G144" s="105">
        <v>26</v>
      </c>
      <c r="H144" s="101">
        <v>0.70441614738553238</v>
      </c>
    </row>
    <row r="145" spans="1:8" ht="20.149999999999999" customHeight="1">
      <c r="A145" s="262"/>
      <c r="B145" s="259"/>
      <c r="C145" s="257"/>
      <c r="D145" s="102">
        <v>14</v>
      </c>
      <c r="E145" s="103" t="s">
        <v>341</v>
      </c>
      <c r="F145" s="104"/>
      <c r="G145" s="105">
        <v>8</v>
      </c>
      <c r="H145" s="101">
        <v>0.21674342996477919</v>
      </c>
    </row>
    <row r="146" spans="1:8" ht="20.149999999999999" customHeight="1">
      <c r="A146" s="262"/>
      <c r="B146" s="259"/>
      <c r="C146" s="257"/>
      <c r="D146" s="102">
        <v>15</v>
      </c>
      <c r="E146" s="103" t="s">
        <v>342</v>
      </c>
      <c r="F146" s="104"/>
      <c r="G146" s="105">
        <v>20</v>
      </c>
      <c r="H146" s="101">
        <v>0.541858574911948</v>
      </c>
    </row>
    <row r="147" spans="1:8" ht="20.149999999999999" customHeight="1">
      <c r="A147" s="262"/>
      <c r="B147" s="259"/>
      <c r="C147" s="257"/>
      <c r="D147" s="102">
        <v>16</v>
      </c>
      <c r="E147" s="103" t="s">
        <v>343</v>
      </c>
      <c r="F147" s="104"/>
      <c r="G147" s="105">
        <v>4</v>
      </c>
      <c r="H147" s="101">
        <v>0.10837171498238959</v>
      </c>
    </row>
    <row r="148" spans="1:8" ht="20.149999999999999" customHeight="1">
      <c r="A148" s="262"/>
      <c r="B148" s="259"/>
      <c r="C148" s="257"/>
      <c r="D148" s="102">
        <v>17</v>
      </c>
      <c r="E148" s="103" t="s">
        <v>344</v>
      </c>
      <c r="F148" s="104"/>
      <c r="G148" s="105">
        <v>1</v>
      </c>
      <c r="H148" s="101">
        <v>2.7092928745597399E-2</v>
      </c>
    </row>
    <row r="149" spans="1:8" ht="20.149999999999999" customHeight="1">
      <c r="A149" s="262"/>
      <c r="B149" s="259"/>
      <c r="C149" s="257"/>
      <c r="D149" s="102">
        <v>18</v>
      </c>
      <c r="E149" s="103" t="s">
        <v>345</v>
      </c>
      <c r="F149" s="104"/>
      <c r="G149" s="105">
        <v>8</v>
      </c>
      <c r="H149" s="101">
        <v>0.21674342996477919</v>
      </c>
    </row>
    <row r="150" spans="1:8" ht="20.149999999999999" customHeight="1">
      <c r="A150" s="262"/>
      <c r="B150" s="259"/>
      <c r="C150" s="257"/>
      <c r="D150" s="102">
        <v>19</v>
      </c>
      <c r="E150" s="103" t="s">
        <v>346</v>
      </c>
      <c r="F150" s="104"/>
      <c r="G150" s="105">
        <v>2</v>
      </c>
      <c r="H150" s="101">
        <v>5.4185857491194797E-2</v>
      </c>
    </row>
    <row r="151" spans="1:8" ht="20.149999999999999" customHeight="1">
      <c r="A151" s="262"/>
      <c r="B151" s="259"/>
      <c r="C151" s="257"/>
      <c r="D151" s="102">
        <v>20</v>
      </c>
      <c r="E151" s="103" t="s">
        <v>347</v>
      </c>
      <c r="F151" s="104"/>
      <c r="G151" s="105">
        <v>10</v>
      </c>
      <c r="H151" s="101">
        <v>0.270929287455974</v>
      </c>
    </row>
    <row r="152" spans="1:8" ht="20.149999999999999" customHeight="1">
      <c r="A152" s="263"/>
      <c r="B152" s="260"/>
      <c r="C152" s="258"/>
      <c r="D152" s="102">
        <v>21</v>
      </c>
      <c r="E152" s="103" t="s">
        <v>326</v>
      </c>
      <c r="F152" s="104"/>
      <c r="G152" s="105">
        <v>48</v>
      </c>
      <c r="H152" s="101">
        <v>1.3004605797886752</v>
      </c>
    </row>
    <row r="153" spans="1:8" ht="20.149999999999999" customHeight="1">
      <c r="A153" s="261" t="s">
        <v>4345</v>
      </c>
      <c r="B153" s="256" t="s">
        <v>312</v>
      </c>
      <c r="C153" s="256" t="s">
        <v>280</v>
      </c>
      <c r="D153" s="102"/>
      <c r="E153" s="103"/>
      <c r="F153" s="104"/>
      <c r="G153" s="118">
        <v>3691</v>
      </c>
      <c r="H153" s="101"/>
    </row>
    <row r="154" spans="1:8" ht="20.149999999999999" customHeight="1">
      <c r="A154" s="262"/>
      <c r="B154" s="259"/>
      <c r="C154" s="257"/>
      <c r="D154" s="102">
        <v>1</v>
      </c>
      <c r="E154" s="103" t="s">
        <v>313</v>
      </c>
      <c r="F154" s="104"/>
      <c r="G154" s="105">
        <v>1898</v>
      </c>
      <c r="H154" s="101">
        <v>51.422378759143861</v>
      </c>
    </row>
    <row r="155" spans="1:8" ht="20.149999999999999" customHeight="1">
      <c r="A155" s="262"/>
      <c r="B155" s="259"/>
      <c r="C155" s="257"/>
      <c r="D155" s="102">
        <v>2</v>
      </c>
      <c r="E155" s="103" t="s">
        <v>314</v>
      </c>
      <c r="F155" s="104"/>
      <c r="G155" s="105">
        <v>41</v>
      </c>
      <c r="H155" s="101">
        <v>1.1108100785694934</v>
      </c>
    </row>
    <row r="156" spans="1:8" ht="20.149999999999999" customHeight="1">
      <c r="A156" s="262"/>
      <c r="B156" s="259"/>
      <c r="C156" s="257"/>
      <c r="D156" s="102">
        <v>3</v>
      </c>
      <c r="E156" s="103" t="s">
        <v>315</v>
      </c>
      <c r="F156" s="104"/>
      <c r="G156" s="105">
        <v>382</v>
      </c>
      <c r="H156" s="101">
        <v>10.349498780818205</v>
      </c>
    </row>
    <row r="157" spans="1:8" ht="20.149999999999999" customHeight="1">
      <c r="A157" s="262"/>
      <c r="B157" s="259"/>
      <c r="C157" s="257"/>
      <c r="D157" s="102">
        <v>4</v>
      </c>
      <c r="E157" s="103" t="s">
        <v>316</v>
      </c>
      <c r="F157" s="104"/>
      <c r="G157" s="105">
        <v>341</v>
      </c>
      <c r="H157" s="101">
        <v>9.2386887022487123</v>
      </c>
    </row>
    <row r="158" spans="1:8" ht="20.149999999999999" customHeight="1">
      <c r="A158" s="262"/>
      <c r="B158" s="259"/>
      <c r="C158" s="257"/>
      <c r="D158" s="102">
        <v>5</v>
      </c>
      <c r="E158" s="103" t="s">
        <v>317</v>
      </c>
      <c r="F158" s="104"/>
      <c r="G158" s="105">
        <v>24</v>
      </c>
      <c r="H158" s="101">
        <v>0.65023028989433762</v>
      </c>
    </row>
    <row r="159" spans="1:8" ht="20.149999999999999" customHeight="1">
      <c r="A159" s="262"/>
      <c r="B159" s="259"/>
      <c r="C159" s="257"/>
      <c r="D159" s="102">
        <v>6</v>
      </c>
      <c r="E159" s="103" t="s">
        <v>318</v>
      </c>
      <c r="F159" s="104"/>
      <c r="G159" s="105">
        <v>6</v>
      </c>
      <c r="H159" s="101">
        <v>0.16255757247358441</v>
      </c>
    </row>
    <row r="160" spans="1:8" ht="20.149999999999999" customHeight="1">
      <c r="A160" s="262"/>
      <c r="B160" s="259"/>
      <c r="C160" s="257"/>
      <c r="D160" s="102">
        <v>7</v>
      </c>
      <c r="E160" s="103" t="s">
        <v>319</v>
      </c>
      <c r="F160" s="104"/>
      <c r="G160" s="105">
        <v>47</v>
      </c>
      <c r="H160" s="101">
        <v>1.2733676510430776</v>
      </c>
    </row>
    <row r="161" spans="1:8" ht="20.149999999999999" customHeight="1">
      <c r="A161" s="262"/>
      <c r="B161" s="259"/>
      <c r="C161" s="257"/>
      <c r="D161" s="102">
        <v>8</v>
      </c>
      <c r="E161" s="103" t="s">
        <v>320</v>
      </c>
      <c r="F161" s="104"/>
      <c r="G161" s="105">
        <v>613</v>
      </c>
      <c r="H161" s="101">
        <v>16.607965321051203</v>
      </c>
    </row>
    <row r="162" spans="1:8" ht="20.149999999999999" customHeight="1">
      <c r="A162" s="262"/>
      <c r="B162" s="259"/>
      <c r="C162" s="257"/>
      <c r="D162" s="102">
        <v>9</v>
      </c>
      <c r="E162" s="103" t="s">
        <v>321</v>
      </c>
      <c r="F162" s="104"/>
      <c r="G162" s="105">
        <v>9</v>
      </c>
      <c r="H162" s="101">
        <v>0.24383635871037659</v>
      </c>
    </row>
    <row r="163" spans="1:8" ht="20.149999999999999" customHeight="1">
      <c r="A163" s="262"/>
      <c r="B163" s="259"/>
      <c r="C163" s="257"/>
      <c r="D163" s="102">
        <v>10</v>
      </c>
      <c r="E163" s="103" t="s">
        <v>322</v>
      </c>
      <c r="F163" s="104"/>
      <c r="G163" s="105">
        <v>88</v>
      </c>
      <c r="H163" s="101">
        <v>2.384177729612571</v>
      </c>
    </row>
    <row r="164" spans="1:8" ht="20.149999999999999" customHeight="1">
      <c r="A164" s="262"/>
      <c r="B164" s="259"/>
      <c r="C164" s="257"/>
      <c r="D164" s="102">
        <v>11</v>
      </c>
      <c r="E164" s="103" t="s">
        <v>323</v>
      </c>
      <c r="F164" s="104"/>
      <c r="G164" s="105">
        <v>1</v>
      </c>
      <c r="H164" s="101">
        <v>2.7092928745597399E-2</v>
      </c>
    </row>
    <row r="165" spans="1:8" ht="20.149999999999999" customHeight="1">
      <c r="A165" s="262"/>
      <c r="B165" s="259"/>
      <c r="C165" s="257"/>
      <c r="D165" s="102">
        <v>12</v>
      </c>
      <c r="E165" s="103" t="s">
        <v>324</v>
      </c>
      <c r="F165" s="104"/>
      <c r="G165" s="106" t="s">
        <v>418</v>
      </c>
      <c r="H165" s="107" t="s">
        <v>418</v>
      </c>
    </row>
    <row r="166" spans="1:8" ht="20.149999999999999" customHeight="1">
      <c r="A166" s="262"/>
      <c r="B166" s="259"/>
      <c r="C166" s="257"/>
      <c r="D166" s="102">
        <v>13</v>
      </c>
      <c r="E166" s="103" t="s">
        <v>325</v>
      </c>
      <c r="F166" s="104"/>
      <c r="G166" s="105">
        <v>112</v>
      </c>
      <c r="H166" s="101">
        <v>3.034408019506909</v>
      </c>
    </row>
    <row r="167" spans="1:8" ht="20.149999999999999" customHeight="1">
      <c r="A167" s="263"/>
      <c r="B167" s="260"/>
      <c r="C167" s="258"/>
      <c r="D167" s="102">
        <v>14</v>
      </c>
      <c r="E167" s="103" t="s">
        <v>326</v>
      </c>
      <c r="F167" s="104"/>
      <c r="G167" s="105">
        <v>129</v>
      </c>
      <c r="H167" s="101">
        <v>3.4949878081820644</v>
      </c>
    </row>
    <row r="168" spans="1:8" ht="20.149999999999999" customHeight="1">
      <c r="A168" s="261" t="s">
        <v>4347</v>
      </c>
      <c r="B168" s="256" t="s">
        <v>6</v>
      </c>
      <c r="C168" s="256" t="s">
        <v>280</v>
      </c>
      <c r="D168" s="102"/>
      <c r="E168" s="103"/>
      <c r="F168" s="104"/>
      <c r="G168" s="118">
        <v>3691</v>
      </c>
      <c r="H168" s="101"/>
    </row>
    <row r="169" spans="1:8" ht="20.149999999999999" customHeight="1">
      <c r="A169" s="262"/>
      <c r="B169" s="259"/>
      <c r="C169" s="257"/>
      <c r="D169" s="102">
        <v>1</v>
      </c>
      <c r="E169" s="103" t="s">
        <v>309</v>
      </c>
      <c r="F169" s="104"/>
      <c r="G169" s="105">
        <v>2934</v>
      </c>
      <c r="H169" s="101">
        <v>79.490652939582773</v>
      </c>
    </row>
    <row r="170" spans="1:8" ht="20.149999999999999" customHeight="1">
      <c r="A170" s="262"/>
      <c r="B170" s="259"/>
      <c r="C170" s="257"/>
      <c r="D170" s="102">
        <v>2</v>
      </c>
      <c r="E170" s="103" t="s">
        <v>310</v>
      </c>
      <c r="F170" s="104"/>
      <c r="G170" s="105">
        <v>564</v>
      </c>
      <c r="H170" s="101">
        <v>15.280411812516933</v>
      </c>
    </row>
    <row r="171" spans="1:8" ht="20.149999999999999" customHeight="1">
      <c r="A171" s="263"/>
      <c r="B171" s="260"/>
      <c r="C171" s="258"/>
      <c r="D171" s="102">
        <v>3</v>
      </c>
      <c r="E171" s="103" t="s">
        <v>311</v>
      </c>
      <c r="F171" s="104"/>
      <c r="G171" s="105">
        <v>193</v>
      </c>
      <c r="H171" s="101">
        <v>5.2289352479002984</v>
      </c>
    </row>
    <row r="172" spans="1:8" ht="20.149999999999999" customHeight="1">
      <c r="A172" s="261" t="s">
        <v>4346</v>
      </c>
      <c r="B172" s="256" t="s">
        <v>4540</v>
      </c>
      <c r="C172" s="256" t="s">
        <v>280</v>
      </c>
      <c r="D172" s="102"/>
      <c r="E172" s="103"/>
      <c r="F172" s="104"/>
      <c r="G172" s="118">
        <v>3691</v>
      </c>
      <c r="H172" s="101"/>
    </row>
    <row r="173" spans="1:8" ht="20.149999999999999" customHeight="1">
      <c r="A173" s="262"/>
      <c r="B173" s="259"/>
      <c r="C173" s="257"/>
      <c r="D173" s="102">
        <v>1</v>
      </c>
      <c r="E173" s="103" t="s">
        <v>295</v>
      </c>
      <c r="F173" s="104"/>
      <c r="G173" s="105">
        <v>1089</v>
      </c>
      <c r="H173" s="101">
        <v>29.504199403955568</v>
      </c>
    </row>
    <row r="174" spans="1:8" ht="20.149999999999999" customHeight="1">
      <c r="A174" s="262"/>
      <c r="B174" s="259"/>
      <c r="C174" s="257"/>
      <c r="D174" s="102">
        <v>2</v>
      </c>
      <c r="E174" s="103" t="s">
        <v>296</v>
      </c>
      <c r="F174" s="104"/>
      <c r="G174" s="105">
        <v>241</v>
      </c>
      <c r="H174" s="101">
        <v>6.5293958276889734</v>
      </c>
    </row>
    <row r="175" spans="1:8" ht="20.149999999999999" customHeight="1">
      <c r="A175" s="262"/>
      <c r="B175" s="259"/>
      <c r="C175" s="257"/>
      <c r="D175" s="102">
        <v>3</v>
      </c>
      <c r="E175" s="103" t="s">
        <v>297</v>
      </c>
      <c r="F175" s="104"/>
      <c r="G175" s="105">
        <v>183</v>
      </c>
      <c r="H175" s="101">
        <v>4.9580059604443241</v>
      </c>
    </row>
    <row r="176" spans="1:8" ht="20.149999999999999" customHeight="1">
      <c r="A176" s="262"/>
      <c r="B176" s="259"/>
      <c r="C176" s="257"/>
      <c r="D176" s="102">
        <v>4</v>
      </c>
      <c r="E176" s="103" t="s">
        <v>298</v>
      </c>
      <c r="F176" s="104"/>
      <c r="G176" s="105">
        <v>133</v>
      </c>
      <c r="H176" s="101">
        <v>3.6033595231644537</v>
      </c>
    </row>
    <row r="177" spans="1:8" ht="20.149999999999999" customHeight="1">
      <c r="A177" s="262"/>
      <c r="B177" s="259"/>
      <c r="C177" s="257"/>
      <c r="D177" s="102">
        <v>5</v>
      </c>
      <c r="E177" s="103" t="s">
        <v>299</v>
      </c>
      <c r="F177" s="104"/>
      <c r="G177" s="105">
        <v>102</v>
      </c>
      <c r="H177" s="101">
        <v>2.7634787320509346</v>
      </c>
    </row>
    <row r="178" spans="1:8" ht="20.149999999999999" customHeight="1">
      <c r="A178" s="262"/>
      <c r="B178" s="259"/>
      <c r="C178" s="257"/>
      <c r="D178" s="102">
        <v>6</v>
      </c>
      <c r="E178" s="103" t="s">
        <v>300</v>
      </c>
      <c r="F178" s="104"/>
      <c r="G178" s="105">
        <v>74</v>
      </c>
      <c r="H178" s="101">
        <v>2.0048767271742074</v>
      </c>
    </row>
    <row r="179" spans="1:8" ht="20.149999999999999" customHeight="1">
      <c r="A179" s="262"/>
      <c r="B179" s="259"/>
      <c r="C179" s="257"/>
      <c r="D179" s="102">
        <v>7</v>
      </c>
      <c r="E179" s="103" t="s">
        <v>301</v>
      </c>
      <c r="F179" s="104"/>
      <c r="G179" s="105">
        <v>344</v>
      </c>
      <c r="H179" s="101">
        <v>9.3199674884855046</v>
      </c>
    </row>
    <row r="180" spans="1:8" ht="20.149999999999999" customHeight="1">
      <c r="A180" s="262"/>
      <c r="B180" s="259"/>
      <c r="C180" s="257"/>
      <c r="D180" s="102">
        <v>8</v>
      </c>
      <c r="E180" s="103" t="s">
        <v>302</v>
      </c>
      <c r="F180" s="104"/>
      <c r="G180" s="105">
        <v>356</v>
      </c>
      <c r="H180" s="101">
        <v>9.6450826334326738</v>
      </c>
    </row>
    <row r="181" spans="1:8" ht="20.149999999999999" customHeight="1">
      <c r="A181" s="262"/>
      <c r="B181" s="259"/>
      <c r="C181" s="257"/>
      <c r="D181" s="102">
        <v>9</v>
      </c>
      <c r="E181" s="103" t="s">
        <v>303</v>
      </c>
      <c r="F181" s="104"/>
      <c r="G181" s="105">
        <v>204</v>
      </c>
      <c r="H181" s="101">
        <v>5.5269574641018693</v>
      </c>
    </row>
    <row r="182" spans="1:8" ht="20.149999999999999" customHeight="1">
      <c r="A182" s="262"/>
      <c r="B182" s="259"/>
      <c r="C182" s="257"/>
      <c r="D182" s="102">
        <v>10</v>
      </c>
      <c r="E182" s="103" t="s">
        <v>304</v>
      </c>
      <c r="F182" s="104"/>
      <c r="G182" s="105">
        <v>162</v>
      </c>
      <c r="H182" s="101">
        <v>4.3890544567867789</v>
      </c>
    </row>
    <row r="183" spans="1:8" ht="20.149999999999999" customHeight="1">
      <c r="A183" s="262"/>
      <c r="B183" s="259"/>
      <c r="C183" s="257"/>
      <c r="D183" s="102">
        <v>11</v>
      </c>
      <c r="E183" s="103" t="s">
        <v>305</v>
      </c>
      <c r="F183" s="104"/>
      <c r="G183" s="105">
        <v>99</v>
      </c>
      <c r="H183" s="101">
        <v>2.6821999458141428</v>
      </c>
    </row>
    <row r="184" spans="1:8" ht="20.149999999999999" customHeight="1">
      <c r="A184" s="262"/>
      <c r="B184" s="259"/>
      <c r="C184" s="257"/>
      <c r="D184" s="102">
        <v>12</v>
      </c>
      <c r="E184" s="103" t="s">
        <v>306</v>
      </c>
      <c r="F184" s="104"/>
      <c r="G184" s="105">
        <v>324</v>
      </c>
      <c r="H184" s="101">
        <v>8.7781089135735577</v>
      </c>
    </row>
    <row r="185" spans="1:8" ht="20.149999999999999" customHeight="1">
      <c r="A185" s="262"/>
      <c r="B185" s="259"/>
      <c r="C185" s="257"/>
      <c r="D185" s="102">
        <v>13</v>
      </c>
      <c r="E185" s="103" t="s">
        <v>307</v>
      </c>
      <c r="F185" s="104"/>
      <c r="G185" s="105">
        <v>228</v>
      </c>
      <c r="H185" s="101">
        <v>6.1771877539962068</v>
      </c>
    </row>
    <row r="186" spans="1:8" ht="20.149999999999999" customHeight="1">
      <c r="A186" s="263"/>
      <c r="B186" s="260"/>
      <c r="C186" s="258"/>
      <c r="D186" s="102">
        <v>14</v>
      </c>
      <c r="E186" s="103" t="s">
        <v>308</v>
      </c>
      <c r="F186" s="104"/>
      <c r="G186" s="105">
        <v>152</v>
      </c>
      <c r="H186" s="101">
        <v>4.1181251693308045</v>
      </c>
    </row>
    <row r="187" spans="1:8" ht="20.149999999999999" customHeight="1">
      <c r="A187" s="108" t="s">
        <v>356</v>
      </c>
      <c r="B187" s="103" t="s">
        <v>8</v>
      </c>
      <c r="C187" s="103" t="s">
        <v>188</v>
      </c>
      <c r="D187" s="102"/>
      <c r="E187" s="103"/>
      <c r="F187" s="104"/>
      <c r="G187" s="118">
        <v>3691</v>
      </c>
      <c r="H187" s="101"/>
    </row>
    <row r="188" spans="1:8" ht="20.149999999999999" customHeight="1">
      <c r="A188" s="108" t="s">
        <v>4343</v>
      </c>
      <c r="B188" s="103" t="s">
        <v>9</v>
      </c>
      <c r="C188" s="103" t="s">
        <v>188</v>
      </c>
      <c r="D188" s="102"/>
      <c r="E188" s="103"/>
      <c r="F188" s="104"/>
      <c r="G188" s="118">
        <v>3691</v>
      </c>
      <c r="H188" s="101"/>
    </row>
    <row r="189" spans="1:8" ht="20.149999999999999" customHeight="1">
      <c r="A189" s="261" t="s">
        <v>4336</v>
      </c>
      <c r="B189" s="256" t="s">
        <v>10</v>
      </c>
      <c r="C189" s="256" t="s">
        <v>280</v>
      </c>
      <c r="D189" s="102"/>
      <c r="E189" s="103"/>
      <c r="F189" s="104"/>
      <c r="G189" s="118">
        <v>3691</v>
      </c>
      <c r="H189" s="101"/>
    </row>
    <row r="190" spans="1:8" ht="20.149999999999999" customHeight="1">
      <c r="A190" s="262"/>
      <c r="B190" s="259"/>
      <c r="C190" s="257"/>
      <c r="D190" s="102">
        <v>1</v>
      </c>
      <c r="E190" s="103" t="s">
        <v>403</v>
      </c>
      <c r="F190" s="104"/>
      <c r="G190" s="105">
        <v>2341</v>
      </c>
      <c r="H190" s="101">
        <v>63.397453264697909</v>
      </c>
    </row>
    <row r="191" spans="1:8" ht="20.149999999999999" customHeight="1">
      <c r="A191" s="263"/>
      <c r="B191" s="260"/>
      <c r="C191" s="258"/>
      <c r="D191" s="102">
        <v>2</v>
      </c>
      <c r="E191" s="103" t="s">
        <v>404</v>
      </c>
      <c r="F191" s="104"/>
      <c r="G191" s="105">
        <v>1350</v>
      </c>
      <c r="H191" s="101">
        <v>36.602546735302091</v>
      </c>
    </row>
    <row r="192" spans="1:8" ht="20.149999999999999" customHeight="1">
      <c r="A192" s="261" t="s">
        <v>4337</v>
      </c>
      <c r="B192" s="256" t="s">
        <v>11</v>
      </c>
      <c r="C192" s="256" t="s">
        <v>280</v>
      </c>
      <c r="D192" s="102"/>
      <c r="E192" s="103"/>
      <c r="F192" s="104"/>
      <c r="G192" s="118">
        <v>3691</v>
      </c>
      <c r="H192" s="101"/>
    </row>
    <row r="193" spans="1:8" ht="20.149999999999999" customHeight="1">
      <c r="A193" s="262"/>
      <c r="B193" s="259"/>
      <c r="C193" s="257"/>
      <c r="D193" s="102">
        <v>1</v>
      </c>
      <c r="E193" s="103" t="s">
        <v>403</v>
      </c>
      <c r="F193" s="104"/>
      <c r="G193" s="105">
        <v>2341</v>
      </c>
      <c r="H193" s="101">
        <v>63.397453264697909</v>
      </c>
    </row>
    <row r="194" spans="1:8" ht="20.149999999999999" customHeight="1">
      <c r="A194" s="262"/>
      <c r="B194" s="259"/>
      <c r="C194" s="257"/>
      <c r="D194" s="102">
        <v>2</v>
      </c>
      <c r="E194" s="103" t="s">
        <v>405</v>
      </c>
      <c r="F194" s="104"/>
      <c r="G194" s="105">
        <v>132</v>
      </c>
      <c r="H194" s="101">
        <v>3.5762665944188567</v>
      </c>
    </row>
    <row r="195" spans="1:8" ht="20.149999999999999" customHeight="1">
      <c r="A195" s="263"/>
      <c r="B195" s="260"/>
      <c r="C195" s="258"/>
      <c r="D195" s="102">
        <v>3</v>
      </c>
      <c r="E195" s="103" t="s">
        <v>406</v>
      </c>
      <c r="F195" s="104"/>
      <c r="G195" s="105">
        <v>1218</v>
      </c>
      <c r="H195" s="101">
        <v>33.02628014088323</v>
      </c>
    </row>
    <row r="196" spans="1:8" ht="20.149999999999999" customHeight="1">
      <c r="A196" s="261" t="s">
        <v>1669</v>
      </c>
      <c r="B196" s="256" t="s">
        <v>4493</v>
      </c>
      <c r="C196" s="256" t="s">
        <v>280</v>
      </c>
      <c r="D196" s="102"/>
      <c r="E196" s="103"/>
      <c r="F196" s="104"/>
      <c r="G196" s="118">
        <v>3691</v>
      </c>
      <c r="H196" s="101"/>
    </row>
    <row r="197" spans="1:8" ht="20.149999999999999" customHeight="1">
      <c r="A197" s="262"/>
      <c r="B197" s="259"/>
      <c r="C197" s="257"/>
      <c r="D197" s="102">
        <v>1</v>
      </c>
      <c r="E197" s="103" t="s">
        <v>407</v>
      </c>
      <c r="F197" s="104"/>
      <c r="G197" s="105">
        <v>1166</v>
      </c>
      <c r="H197" s="101">
        <v>31.6</v>
      </c>
    </row>
    <row r="198" spans="1:8" ht="20.149999999999999" customHeight="1">
      <c r="A198" s="262"/>
      <c r="B198" s="259"/>
      <c r="C198" s="257"/>
      <c r="D198" s="102">
        <v>2</v>
      </c>
      <c r="E198" s="103" t="s">
        <v>408</v>
      </c>
      <c r="F198" s="104"/>
      <c r="G198" s="105">
        <v>1047</v>
      </c>
      <c r="H198" s="101">
        <v>28.4</v>
      </c>
    </row>
    <row r="199" spans="1:8" ht="20.149999999999999" customHeight="1">
      <c r="A199" s="262"/>
      <c r="B199" s="259"/>
      <c r="C199" s="257"/>
      <c r="D199" s="102">
        <v>3</v>
      </c>
      <c r="E199" s="103" t="s">
        <v>409</v>
      </c>
      <c r="F199" s="104"/>
      <c r="G199" s="105">
        <v>123</v>
      </c>
      <c r="H199" s="101">
        <v>3.3</v>
      </c>
    </row>
    <row r="200" spans="1:8" ht="20.149999999999999" customHeight="1">
      <c r="A200" s="262"/>
      <c r="B200" s="259"/>
      <c r="C200" s="257"/>
      <c r="D200" s="102">
        <v>4</v>
      </c>
      <c r="E200" s="103" t="s">
        <v>410</v>
      </c>
      <c r="F200" s="104"/>
      <c r="G200" s="105">
        <v>5</v>
      </c>
      <c r="H200" s="101">
        <v>0.1</v>
      </c>
    </row>
    <row r="201" spans="1:8" ht="20.149999999999999" customHeight="1">
      <c r="A201" s="262"/>
      <c r="B201" s="259"/>
      <c r="C201" s="257"/>
      <c r="D201" s="102">
        <v>5</v>
      </c>
      <c r="E201" s="103" t="s">
        <v>405</v>
      </c>
      <c r="F201" s="104"/>
      <c r="G201" s="105">
        <v>132</v>
      </c>
      <c r="H201" s="101">
        <v>3.6</v>
      </c>
    </row>
    <row r="202" spans="1:8" ht="20.149999999999999" customHeight="1">
      <c r="A202" s="263"/>
      <c r="B202" s="260"/>
      <c r="C202" s="258"/>
      <c r="D202" s="102">
        <v>6</v>
      </c>
      <c r="E202" s="103" t="s">
        <v>4473</v>
      </c>
      <c r="F202" s="104"/>
      <c r="G202" s="105">
        <v>1218</v>
      </c>
      <c r="H202" s="101">
        <v>33</v>
      </c>
    </row>
    <row r="203" spans="1:8" ht="20.149999999999999" customHeight="1">
      <c r="A203" s="109" t="s">
        <v>411</v>
      </c>
      <c r="B203" s="181" t="s">
        <v>412</v>
      </c>
      <c r="C203" s="181" t="s">
        <v>280</v>
      </c>
      <c r="D203" s="182"/>
      <c r="E203" s="180"/>
      <c r="F203" s="183"/>
      <c r="G203" s="184">
        <v>3691</v>
      </c>
      <c r="H203" s="185"/>
    </row>
    <row r="204" spans="1:8" ht="20.149999999999999" customHeight="1" thickBot="1">
      <c r="A204" s="111" t="s">
        <v>4474</v>
      </c>
      <c r="B204" s="112" t="s">
        <v>4481</v>
      </c>
      <c r="C204" s="112" t="s">
        <v>280</v>
      </c>
      <c r="D204" s="113"/>
      <c r="E204" s="112"/>
      <c r="F204" s="114"/>
      <c r="G204" s="119">
        <v>3691</v>
      </c>
      <c r="H204" s="115"/>
    </row>
  </sheetData>
  <mergeCells count="66">
    <mergeCell ref="A3:A50"/>
    <mergeCell ref="B3:B50"/>
    <mergeCell ref="C3:C50"/>
    <mergeCell ref="A192:A195"/>
    <mergeCell ref="B192:B195"/>
    <mergeCell ref="A123:A129"/>
    <mergeCell ref="B123:B129"/>
    <mergeCell ref="A54:A58"/>
    <mergeCell ref="B54:B58"/>
    <mergeCell ref="A80:A96"/>
    <mergeCell ref="B80:B96"/>
    <mergeCell ref="A59:A65"/>
    <mergeCell ref="B59:B65"/>
    <mergeCell ref="A66:A71"/>
    <mergeCell ref="B66:B71"/>
    <mergeCell ref="A72:A79"/>
    <mergeCell ref="A196:A202"/>
    <mergeCell ref="B196:B202"/>
    <mergeCell ref="A117:A119"/>
    <mergeCell ref="B117:B119"/>
    <mergeCell ref="A120:A122"/>
    <mergeCell ref="B120:B122"/>
    <mergeCell ref="A189:A191"/>
    <mergeCell ref="B189:B191"/>
    <mergeCell ref="A172:A186"/>
    <mergeCell ref="B172:B186"/>
    <mergeCell ref="A168:A171"/>
    <mergeCell ref="B168:B171"/>
    <mergeCell ref="A153:A167"/>
    <mergeCell ref="B153:B167"/>
    <mergeCell ref="A131:A152"/>
    <mergeCell ref="A51:A53"/>
    <mergeCell ref="B51:B53"/>
    <mergeCell ref="C111:C113"/>
    <mergeCell ref="C114:C116"/>
    <mergeCell ref="C117:C119"/>
    <mergeCell ref="A97:A99"/>
    <mergeCell ref="B97:B99"/>
    <mergeCell ref="A100:A106"/>
    <mergeCell ref="B100:B106"/>
    <mergeCell ref="C54:C58"/>
    <mergeCell ref="A108:A110"/>
    <mergeCell ref="B108:B110"/>
    <mergeCell ref="A111:A113"/>
    <mergeCell ref="B111:B113"/>
    <mergeCell ref="A114:A116"/>
    <mergeCell ref="B72:B79"/>
    <mergeCell ref="B114:B116"/>
    <mergeCell ref="C189:C191"/>
    <mergeCell ref="C192:C195"/>
    <mergeCell ref="C196:C202"/>
    <mergeCell ref="C172:C186"/>
    <mergeCell ref="C168:C171"/>
    <mergeCell ref="C153:C167"/>
    <mergeCell ref="C131:C152"/>
    <mergeCell ref="C123:C129"/>
    <mergeCell ref="B131:B152"/>
    <mergeCell ref="C97:C99"/>
    <mergeCell ref="C100:C106"/>
    <mergeCell ref="C108:C110"/>
    <mergeCell ref="C120:C122"/>
    <mergeCell ref="C51:C53"/>
    <mergeCell ref="C59:C65"/>
    <mergeCell ref="C66:C71"/>
    <mergeCell ref="C72:C79"/>
    <mergeCell ref="C80:C96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</sheetPr>
  <dimension ref="A1:I300"/>
  <sheetViews>
    <sheetView zoomScaleNormal="100" workbookViewId="0">
      <pane ySplit="1" topLeftCell="A2" activePane="bottomLeft" state="frozen"/>
      <selection sqref="A1:XFD1"/>
      <selection pane="bottomLeft"/>
    </sheetView>
  </sheetViews>
  <sheetFormatPr defaultRowHeight="20.149999999999999" customHeight="1"/>
  <cols>
    <col min="1" max="1" width="16.08203125" style="19" bestFit="1" customWidth="1"/>
    <col min="2" max="2" width="28.08203125" style="19" customWidth="1"/>
    <col min="3" max="3" width="23.5" style="19" customWidth="1"/>
    <col min="4" max="4" width="3.75" style="20" customWidth="1"/>
    <col min="5" max="5" width="34.08203125" style="22" customWidth="1"/>
    <col min="6" max="6" width="10.25" style="20" customWidth="1"/>
    <col min="7" max="7" width="9" style="21"/>
    <col min="8" max="8" width="9" style="24"/>
    <col min="9" max="9" width="13.08203125" bestFit="1" customWidth="1"/>
  </cols>
  <sheetData>
    <row r="1" spans="1:8" s="23" customFormat="1" ht="20.149999999999999" customHeight="1">
      <c r="A1" s="92" t="s">
        <v>0</v>
      </c>
      <c r="B1" s="93" t="s">
        <v>413</v>
      </c>
      <c r="C1" s="93" t="s">
        <v>584</v>
      </c>
      <c r="D1" s="93" t="s">
        <v>414</v>
      </c>
      <c r="E1" s="93" t="s">
        <v>415</v>
      </c>
      <c r="F1" s="94" t="s">
        <v>186</v>
      </c>
      <c r="G1" s="93" t="s">
        <v>416</v>
      </c>
      <c r="H1" s="95" t="s">
        <v>417</v>
      </c>
    </row>
    <row r="2" spans="1:8" ht="20.149999999999999" customHeight="1">
      <c r="A2" s="276" t="s">
        <v>4338</v>
      </c>
      <c r="B2" s="271" t="s">
        <v>12</v>
      </c>
      <c r="C2" s="271" t="s">
        <v>188</v>
      </c>
      <c r="D2" s="139"/>
      <c r="E2" s="173"/>
      <c r="F2" s="281"/>
      <c r="G2" s="175">
        <v>3691</v>
      </c>
      <c r="H2" s="174"/>
    </row>
    <row r="3" spans="1:8" ht="20.149999999999999" customHeight="1">
      <c r="A3" s="279"/>
      <c r="B3" s="272"/>
      <c r="C3" s="272"/>
      <c r="D3" s="139">
        <v>1</v>
      </c>
      <c r="E3" s="173" t="s">
        <v>364</v>
      </c>
      <c r="F3" s="282"/>
      <c r="G3" s="176">
        <v>31</v>
      </c>
      <c r="H3" s="174">
        <v>0.8</v>
      </c>
    </row>
    <row r="4" spans="1:8" ht="20.149999999999999" customHeight="1">
      <c r="A4" s="279"/>
      <c r="B4" s="272"/>
      <c r="C4" s="272"/>
      <c r="D4" s="139">
        <v>2</v>
      </c>
      <c r="E4" s="173" t="s">
        <v>419</v>
      </c>
      <c r="F4" s="282"/>
      <c r="G4" s="176">
        <v>416</v>
      </c>
      <c r="H4" s="174">
        <v>11.3</v>
      </c>
    </row>
    <row r="5" spans="1:8" ht="20.149999999999999" customHeight="1">
      <c r="A5" s="279"/>
      <c r="B5" s="272"/>
      <c r="C5" s="272"/>
      <c r="D5" s="139">
        <v>3</v>
      </c>
      <c r="E5" s="173" t="s">
        <v>420</v>
      </c>
      <c r="F5" s="282"/>
      <c r="G5" s="176">
        <v>535</v>
      </c>
      <c r="H5" s="174">
        <v>14.5</v>
      </c>
    </row>
    <row r="6" spans="1:8" ht="20.149999999999999" customHeight="1">
      <c r="A6" s="279"/>
      <c r="B6" s="272"/>
      <c r="C6" s="272"/>
      <c r="D6" s="139">
        <v>4</v>
      </c>
      <c r="E6" s="173" t="s">
        <v>421</v>
      </c>
      <c r="F6" s="282"/>
      <c r="G6" s="176">
        <v>1671</v>
      </c>
      <c r="H6" s="174">
        <v>45.3</v>
      </c>
    </row>
    <row r="7" spans="1:8" ht="20.149999999999999" customHeight="1">
      <c r="A7" s="279"/>
      <c r="B7" s="272"/>
      <c r="C7" s="272"/>
      <c r="D7" s="139">
        <v>5</v>
      </c>
      <c r="E7" s="173" t="s">
        <v>422</v>
      </c>
      <c r="F7" s="282"/>
      <c r="G7" s="176">
        <v>449</v>
      </c>
      <c r="H7" s="174">
        <v>12.2</v>
      </c>
    </row>
    <row r="8" spans="1:8" ht="20.149999999999999" customHeight="1">
      <c r="A8" s="279"/>
      <c r="B8" s="272"/>
      <c r="C8" s="272"/>
      <c r="D8" s="139">
        <v>6</v>
      </c>
      <c r="E8" s="173" t="s">
        <v>423</v>
      </c>
      <c r="F8" s="282"/>
      <c r="G8" s="176">
        <v>549</v>
      </c>
      <c r="H8" s="174">
        <v>14.9</v>
      </c>
    </row>
    <row r="9" spans="1:8" ht="20.149999999999999" customHeight="1">
      <c r="A9" s="279"/>
      <c r="B9" s="272"/>
      <c r="C9" s="272"/>
      <c r="D9" s="139">
        <v>7</v>
      </c>
      <c r="E9" s="173" t="s">
        <v>424</v>
      </c>
      <c r="F9" s="282"/>
      <c r="G9" s="176">
        <v>37</v>
      </c>
      <c r="H9" s="174">
        <v>1</v>
      </c>
    </row>
    <row r="10" spans="1:8" ht="20.149999999999999" customHeight="1">
      <c r="A10" s="280"/>
      <c r="B10" s="273"/>
      <c r="C10" s="273"/>
      <c r="D10" s="139">
        <v>8</v>
      </c>
      <c r="E10" s="173" t="s">
        <v>425</v>
      </c>
      <c r="F10" s="283"/>
      <c r="G10" s="176">
        <v>3</v>
      </c>
      <c r="H10" s="174">
        <v>0.1</v>
      </c>
    </row>
    <row r="11" spans="1:8" ht="20.149999999999999" customHeight="1">
      <c r="A11" s="276" t="s">
        <v>4339</v>
      </c>
      <c r="B11" s="271" t="s">
        <v>426</v>
      </c>
      <c r="C11" s="271" t="s">
        <v>575</v>
      </c>
      <c r="D11" s="139"/>
      <c r="E11" s="173"/>
      <c r="F11" s="281"/>
      <c r="G11" s="175">
        <v>3660</v>
      </c>
      <c r="H11" s="174"/>
    </row>
    <row r="12" spans="1:8" ht="20.149999999999999" customHeight="1">
      <c r="A12" s="279"/>
      <c r="B12" s="272"/>
      <c r="C12" s="272"/>
      <c r="D12" s="139">
        <v>1</v>
      </c>
      <c r="E12" s="173" t="s">
        <v>427</v>
      </c>
      <c r="F12" s="282"/>
      <c r="G12" s="176">
        <v>3359</v>
      </c>
      <c r="H12" s="174">
        <v>91.775956284153011</v>
      </c>
    </row>
    <row r="13" spans="1:8" ht="20.149999999999999" customHeight="1">
      <c r="A13" s="279"/>
      <c r="B13" s="272"/>
      <c r="C13" s="272"/>
      <c r="D13" s="139">
        <v>2</v>
      </c>
      <c r="E13" s="173" t="s">
        <v>428</v>
      </c>
      <c r="F13" s="282"/>
      <c r="G13" s="176">
        <v>25</v>
      </c>
      <c r="H13" s="174">
        <v>0.68306010928961747</v>
      </c>
    </row>
    <row r="14" spans="1:8" ht="20.149999999999999" customHeight="1">
      <c r="A14" s="279"/>
      <c r="B14" s="272"/>
      <c r="C14" s="272"/>
      <c r="D14" s="139">
        <v>3</v>
      </c>
      <c r="E14" s="173" t="s">
        <v>429</v>
      </c>
      <c r="F14" s="282"/>
      <c r="G14" s="176">
        <v>273</v>
      </c>
      <c r="H14" s="174">
        <v>7.4590163934426235</v>
      </c>
    </row>
    <row r="15" spans="1:8" ht="20.149999999999999" customHeight="1">
      <c r="A15" s="280"/>
      <c r="B15" s="273"/>
      <c r="C15" s="273"/>
      <c r="D15" s="139">
        <v>4</v>
      </c>
      <c r="E15" s="173" t="s">
        <v>430</v>
      </c>
      <c r="F15" s="283"/>
      <c r="G15" s="176">
        <v>3</v>
      </c>
      <c r="H15" s="174">
        <v>8.1967213114754092E-2</v>
      </c>
    </row>
    <row r="16" spans="1:8" ht="20.149999999999999" customHeight="1">
      <c r="A16" s="276" t="s">
        <v>4340</v>
      </c>
      <c r="B16" s="271" t="s">
        <v>4115</v>
      </c>
      <c r="C16" s="271" t="s">
        <v>280</v>
      </c>
      <c r="D16" s="139"/>
      <c r="E16" s="173"/>
      <c r="F16" s="281"/>
      <c r="G16" s="175">
        <v>3691</v>
      </c>
      <c r="H16" s="174"/>
    </row>
    <row r="17" spans="1:8" ht="20.149999999999999" customHeight="1">
      <c r="A17" s="279"/>
      <c r="B17" s="272"/>
      <c r="C17" s="272"/>
      <c r="D17" s="139">
        <v>1</v>
      </c>
      <c r="E17" s="173" t="s">
        <v>431</v>
      </c>
      <c r="F17" s="282"/>
      <c r="G17" s="176">
        <v>771</v>
      </c>
      <c r="H17" s="174">
        <v>20.9</v>
      </c>
    </row>
    <row r="18" spans="1:8" ht="20.149999999999999" customHeight="1">
      <c r="A18" s="279"/>
      <c r="B18" s="272"/>
      <c r="C18" s="272"/>
      <c r="D18" s="139">
        <v>2</v>
      </c>
      <c r="E18" s="173" t="s">
        <v>432</v>
      </c>
      <c r="F18" s="282"/>
      <c r="G18" s="214">
        <v>2307</v>
      </c>
      <c r="H18" s="215">
        <v>62.5</v>
      </c>
    </row>
    <row r="19" spans="1:8" ht="20.149999999999999" customHeight="1">
      <c r="A19" s="279"/>
      <c r="B19" s="272"/>
      <c r="C19" s="272"/>
      <c r="D19" s="139">
        <v>3</v>
      </c>
      <c r="E19" s="173" t="s">
        <v>433</v>
      </c>
      <c r="F19" s="282"/>
      <c r="G19" s="176">
        <v>29</v>
      </c>
      <c r="H19" s="174">
        <v>0.8</v>
      </c>
    </row>
    <row r="20" spans="1:8" ht="20.149999999999999" customHeight="1">
      <c r="A20" s="279"/>
      <c r="B20" s="272"/>
      <c r="C20" s="272"/>
      <c r="D20" s="139">
        <v>4</v>
      </c>
      <c r="E20" s="173" t="s">
        <v>434</v>
      </c>
      <c r="F20" s="282"/>
      <c r="G20" s="214">
        <v>434</v>
      </c>
      <c r="H20" s="215">
        <v>11.8</v>
      </c>
    </row>
    <row r="21" spans="1:8" ht="20.149999999999999" customHeight="1">
      <c r="A21" s="280"/>
      <c r="B21" s="273"/>
      <c r="C21" s="273"/>
      <c r="D21" s="139">
        <v>5</v>
      </c>
      <c r="E21" s="173" t="s">
        <v>435</v>
      </c>
      <c r="F21" s="283"/>
      <c r="G21" s="176">
        <v>150</v>
      </c>
      <c r="H21" s="174">
        <v>4.0999999999999996</v>
      </c>
    </row>
    <row r="22" spans="1:8" ht="20.149999999999999" customHeight="1">
      <c r="A22" s="276" t="s">
        <v>4341</v>
      </c>
      <c r="B22" s="271" t="s">
        <v>436</v>
      </c>
      <c r="C22" s="271" t="s">
        <v>280</v>
      </c>
      <c r="D22" s="139"/>
      <c r="E22" s="173"/>
      <c r="F22" s="281"/>
      <c r="G22" s="175">
        <v>3691</v>
      </c>
      <c r="H22" s="174"/>
    </row>
    <row r="23" spans="1:8" ht="20.149999999999999" customHeight="1">
      <c r="A23" s="279"/>
      <c r="B23" s="272"/>
      <c r="C23" s="272"/>
      <c r="D23" s="139">
        <v>1</v>
      </c>
      <c r="E23" s="173" t="s">
        <v>431</v>
      </c>
      <c r="F23" s="282"/>
      <c r="G23" s="214">
        <v>750</v>
      </c>
      <c r="H23" s="215">
        <v>20.3</v>
      </c>
    </row>
    <row r="24" spans="1:8" ht="20.149999999999999" customHeight="1">
      <c r="A24" s="279"/>
      <c r="B24" s="272"/>
      <c r="C24" s="272"/>
      <c r="D24" s="139">
        <v>2</v>
      </c>
      <c r="E24" s="173" t="s">
        <v>432</v>
      </c>
      <c r="F24" s="282"/>
      <c r="G24" s="214">
        <v>2274</v>
      </c>
      <c r="H24" s="215">
        <v>61.6</v>
      </c>
    </row>
    <row r="25" spans="1:8" ht="20.149999999999999" customHeight="1">
      <c r="A25" s="279"/>
      <c r="B25" s="272"/>
      <c r="C25" s="272"/>
      <c r="D25" s="139">
        <v>3</v>
      </c>
      <c r="E25" s="173" t="s">
        <v>433</v>
      </c>
      <c r="F25" s="282"/>
      <c r="G25" s="176">
        <v>42</v>
      </c>
      <c r="H25" s="174">
        <v>1.1000000000000001</v>
      </c>
    </row>
    <row r="26" spans="1:8" ht="20.149999999999999" customHeight="1">
      <c r="A26" s="279"/>
      <c r="B26" s="272"/>
      <c r="C26" s="272"/>
      <c r="D26" s="139">
        <v>4</v>
      </c>
      <c r="E26" s="173" t="s">
        <v>434</v>
      </c>
      <c r="F26" s="282"/>
      <c r="G26" s="214">
        <v>469</v>
      </c>
      <c r="H26" s="215">
        <v>12.7</v>
      </c>
    </row>
    <row r="27" spans="1:8" ht="20.149999999999999" customHeight="1">
      <c r="A27" s="280"/>
      <c r="B27" s="273"/>
      <c r="C27" s="273"/>
      <c r="D27" s="139">
        <v>5</v>
      </c>
      <c r="E27" s="173" t="s">
        <v>435</v>
      </c>
      <c r="F27" s="283"/>
      <c r="G27" s="176">
        <v>156</v>
      </c>
      <c r="H27" s="174">
        <v>4.2</v>
      </c>
    </row>
    <row r="28" spans="1:8" ht="20.149999999999999" customHeight="1">
      <c r="A28" s="276" t="s">
        <v>4348</v>
      </c>
      <c r="B28" s="271" t="s">
        <v>437</v>
      </c>
      <c r="C28" s="271" t="s">
        <v>280</v>
      </c>
      <c r="D28" s="139"/>
      <c r="E28" s="173"/>
      <c r="F28" s="281"/>
      <c r="G28" s="175">
        <v>3691</v>
      </c>
      <c r="H28" s="174"/>
    </row>
    <row r="29" spans="1:8" ht="20.149999999999999" customHeight="1">
      <c r="A29" s="279"/>
      <c r="B29" s="272"/>
      <c r="C29" s="272"/>
      <c r="D29" s="139">
        <v>1</v>
      </c>
      <c r="E29" s="173" t="s">
        <v>438</v>
      </c>
      <c r="F29" s="282"/>
      <c r="G29" s="176">
        <v>694</v>
      </c>
      <c r="H29" s="174">
        <v>18.802492549444594</v>
      </c>
    </row>
    <row r="30" spans="1:8" ht="20.149999999999999" customHeight="1">
      <c r="A30" s="280"/>
      <c r="B30" s="273"/>
      <c r="C30" s="273"/>
      <c r="D30" s="139">
        <v>2</v>
      </c>
      <c r="E30" s="173" t="s">
        <v>439</v>
      </c>
      <c r="F30" s="283"/>
      <c r="G30" s="176">
        <v>2997</v>
      </c>
      <c r="H30" s="174">
        <v>81.197507450555406</v>
      </c>
    </row>
    <row r="31" spans="1:8" ht="20.149999999999999" customHeight="1">
      <c r="A31" s="276" t="s">
        <v>4349</v>
      </c>
      <c r="B31" s="271" t="s">
        <v>287</v>
      </c>
      <c r="C31" s="271" t="s">
        <v>576</v>
      </c>
      <c r="D31" s="139"/>
      <c r="E31" s="173"/>
      <c r="F31" s="281"/>
      <c r="G31" s="175">
        <v>694</v>
      </c>
      <c r="H31" s="174"/>
    </row>
    <row r="32" spans="1:8" ht="20.149999999999999" customHeight="1">
      <c r="A32" s="279"/>
      <c r="B32" s="272"/>
      <c r="C32" s="272"/>
      <c r="D32" s="139">
        <v>1</v>
      </c>
      <c r="E32" s="173" t="s">
        <v>440</v>
      </c>
      <c r="F32" s="282"/>
      <c r="G32" s="176">
        <v>596</v>
      </c>
      <c r="H32" s="174">
        <v>85.878962536023053</v>
      </c>
    </row>
    <row r="33" spans="1:8" ht="20.149999999999999" customHeight="1">
      <c r="A33" s="279"/>
      <c r="B33" s="272"/>
      <c r="C33" s="272"/>
      <c r="D33" s="139">
        <v>2</v>
      </c>
      <c r="E33" s="173" t="s">
        <v>441</v>
      </c>
      <c r="F33" s="282"/>
      <c r="G33" s="176">
        <v>49</v>
      </c>
      <c r="H33" s="174">
        <v>7.0605187319884726</v>
      </c>
    </row>
    <row r="34" spans="1:8" ht="20.149999999999999" customHeight="1">
      <c r="A34" s="279"/>
      <c r="B34" s="272"/>
      <c r="C34" s="272"/>
      <c r="D34" s="139">
        <v>3</v>
      </c>
      <c r="E34" s="173" t="s">
        <v>442</v>
      </c>
      <c r="F34" s="282"/>
      <c r="G34" s="176">
        <v>27</v>
      </c>
      <c r="H34" s="174">
        <v>3.8904899135446689</v>
      </c>
    </row>
    <row r="35" spans="1:8" ht="20.149999999999999" customHeight="1">
      <c r="A35" s="279"/>
      <c r="B35" s="272"/>
      <c r="C35" s="272"/>
      <c r="D35" s="139">
        <v>4</v>
      </c>
      <c r="E35" s="173" t="s">
        <v>443</v>
      </c>
      <c r="F35" s="282"/>
      <c r="G35" s="176">
        <v>6</v>
      </c>
      <c r="H35" s="174">
        <v>0.86455331412103753</v>
      </c>
    </row>
    <row r="36" spans="1:8" ht="20.149999999999999" customHeight="1">
      <c r="A36" s="279"/>
      <c r="B36" s="272"/>
      <c r="C36" s="272"/>
      <c r="D36" s="139">
        <v>5</v>
      </c>
      <c r="E36" s="173" t="s">
        <v>444</v>
      </c>
      <c r="F36" s="282"/>
      <c r="G36" s="176">
        <v>1</v>
      </c>
      <c r="H36" s="174">
        <v>0.14409221902017291</v>
      </c>
    </row>
    <row r="37" spans="1:8" ht="20.149999999999999" customHeight="1">
      <c r="A37" s="279"/>
      <c r="B37" s="272"/>
      <c r="C37" s="272"/>
      <c r="D37" s="139">
        <v>6</v>
      </c>
      <c r="E37" s="173" t="s">
        <v>445</v>
      </c>
      <c r="F37" s="282"/>
      <c r="G37" s="176">
        <v>7</v>
      </c>
      <c r="H37" s="174">
        <v>1.0086455331412103</v>
      </c>
    </row>
    <row r="38" spans="1:8" ht="20.149999999999999" customHeight="1">
      <c r="A38" s="279"/>
      <c r="B38" s="272"/>
      <c r="C38" s="272"/>
      <c r="D38" s="139">
        <v>7</v>
      </c>
      <c r="E38" s="173" t="s">
        <v>446</v>
      </c>
      <c r="F38" s="282"/>
      <c r="G38" s="176"/>
      <c r="H38" s="174" t="s">
        <v>577</v>
      </c>
    </row>
    <row r="39" spans="1:8" ht="20.149999999999999" customHeight="1">
      <c r="A39" s="279"/>
      <c r="B39" s="272"/>
      <c r="C39" s="272"/>
      <c r="D39" s="139">
        <v>8</v>
      </c>
      <c r="E39" s="173" t="s">
        <v>447</v>
      </c>
      <c r="F39" s="282"/>
      <c r="G39" s="176">
        <v>3</v>
      </c>
      <c r="H39" s="174">
        <v>0.43227665706051877</v>
      </c>
    </row>
    <row r="40" spans="1:8" ht="20.149999999999999" customHeight="1">
      <c r="A40" s="279"/>
      <c r="B40" s="272"/>
      <c r="C40" s="272"/>
      <c r="D40" s="139">
        <v>9</v>
      </c>
      <c r="E40" s="173" t="s">
        <v>448</v>
      </c>
      <c r="F40" s="282"/>
      <c r="G40" s="176">
        <v>1</v>
      </c>
      <c r="H40" s="174">
        <v>0.14409221902017291</v>
      </c>
    </row>
    <row r="41" spans="1:8" ht="20.149999999999999" customHeight="1">
      <c r="A41" s="279"/>
      <c r="B41" s="272"/>
      <c r="C41" s="272"/>
      <c r="D41" s="139">
        <v>10</v>
      </c>
      <c r="E41" s="173" t="s">
        <v>449</v>
      </c>
      <c r="F41" s="282"/>
      <c r="G41" s="176"/>
      <c r="H41" s="174" t="s">
        <v>577</v>
      </c>
    </row>
    <row r="42" spans="1:8" ht="20.149999999999999" customHeight="1">
      <c r="A42" s="279"/>
      <c r="B42" s="272"/>
      <c r="C42" s="272"/>
      <c r="D42" s="139">
        <v>11</v>
      </c>
      <c r="E42" s="173" t="s">
        <v>450</v>
      </c>
      <c r="F42" s="282"/>
      <c r="G42" s="176">
        <v>2</v>
      </c>
      <c r="H42" s="174">
        <v>0.28818443804034583</v>
      </c>
    </row>
    <row r="43" spans="1:8" ht="20.149999999999999" customHeight="1">
      <c r="A43" s="279"/>
      <c r="B43" s="272"/>
      <c r="C43" s="272"/>
      <c r="D43" s="139">
        <v>12</v>
      </c>
      <c r="E43" s="173" t="s">
        <v>451</v>
      </c>
      <c r="F43" s="282"/>
      <c r="G43" s="176"/>
      <c r="H43" s="174" t="s">
        <v>577</v>
      </c>
    </row>
    <row r="44" spans="1:8" ht="20.149999999999999" customHeight="1">
      <c r="A44" s="279"/>
      <c r="B44" s="272"/>
      <c r="C44" s="272"/>
      <c r="D44" s="139">
        <v>13</v>
      </c>
      <c r="E44" s="173" t="s">
        <v>452</v>
      </c>
      <c r="F44" s="282"/>
      <c r="G44" s="176"/>
      <c r="H44" s="174" t="s">
        <v>577</v>
      </c>
    </row>
    <row r="45" spans="1:8" ht="20.149999999999999" customHeight="1">
      <c r="A45" s="279"/>
      <c r="B45" s="272"/>
      <c r="C45" s="272"/>
      <c r="D45" s="139">
        <v>14</v>
      </c>
      <c r="E45" s="173" t="s">
        <v>453</v>
      </c>
      <c r="F45" s="282"/>
      <c r="G45" s="176">
        <v>1</v>
      </c>
      <c r="H45" s="174">
        <v>0.14409221902017291</v>
      </c>
    </row>
    <row r="46" spans="1:8" ht="20.149999999999999" customHeight="1">
      <c r="A46" s="280"/>
      <c r="B46" s="273"/>
      <c r="C46" s="273"/>
      <c r="D46" s="139">
        <v>15</v>
      </c>
      <c r="E46" s="173" t="s">
        <v>454</v>
      </c>
      <c r="F46" s="283"/>
      <c r="G46" s="176">
        <v>1</v>
      </c>
      <c r="H46" s="174">
        <v>0.14409221902017291</v>
      </c>
    </row>
    <row r="47" spans="1:8" ht="20.149999999999999" customHeight="1">
      <c r="A47" s="276" t="s">
        <v>4350</v>
      </c>
      <c r="B47" s="271" t="s">
        <v>455</v>
      </c>
      <c r="C47" s="271" t="s">
        <v>576</v>
      </c>
      <c r="D47" s="139"/>
      <c r="E47" s="173"/>
      <c r="F47" s="281"/>
      <c r="G47" s="175">
        <v>694</v>
      </c>
      <c r="H47" s="174"/>
    </row>
    <row r="48" spans="1:8" ht="20.149999999999999" customHeight="1">
      <c r="A48" s="279"/>
      <c r="B48" s="272"/>
      <c r="C48" s="272"/>
      <c r="D48" s="139">
        <v>1</v>
      </c>
      <c r="E48" s="173" t="s">
        <v>456</v>
      </c>
      <c r="F48" s="282"/>
      <c r="G48" s="176">
        <v>196</v>
      </c>
      <c r="H48" s="174">
        <v>28.24207492795389</v>
      </c>
    </row>
    <row r="49" spans="1:9" ht="20.149999999999999" customHeight="1">
      <c r="A49" s="280"/>
      <c r="B49" s="273"/>
      <c r="C49" s="273"/>
      <c r="D49" s="139">
        <v>2</v>
      </c>
      <c r="E49" s="173" t="s">
        <v>457</v>
      </c>
      <c r="F49" s="283"/>
      <c r="G49" s="176">
        <v>498</v>
      </c>
      <c r="H49" s="174">
        <v>71.75792507204612</v>
      </c>
    </row>
    <row r="50" spans="1:9" ht="20.149999999999999" customHeight="1">
      <c r="A50" s="203" t="s">
        <v>4351</v>
      </c>
      <c r="B50" s="173" t="s">
        <v>283</v>
      </c>
      <c r="C50" s="173" t="s">
        <v>576</v>
      </c>
      <c r="D50" s="139"/>
      <c r="E50" s="173"/>
      <c r="F50" s="139"/>
      <c r="G50" s="175">
        <v>694</v>
      </c>
      <c r="H50" s="174"/>
    </row>
    <row r="51" spans="1:9" ht="20.149999999999999" customHeight="1">
      <c r="A51" s="276" t="s">
        <v>4352</v>
      </c>
      <c r="B51" s="271" t="s">
        <v>284</v>
      </c>
      <c r="C51" s="271" t="s">
        <v>576</v>
      </c>
      <c r="D51" s="139"/>
      <c r="E51" s="173"/>
      <c r="F51" s="281" t="s">
        <v>285</v>
      </c>
      <c r="G51" s="176">
        <v>694</v>
      </c>
      <c r="H51" s="174"/>
    </row>
    <row r="52" spans="1:9" ht="20.149999999999999" customHeight="1">
      <c r="A52" s="277"/>
      <c r="B52" s="274"/>
      <c r="C52" s="274"/>
      <c r="D52" s="139">
        <v>98</v>
      </c>
      <c r="E52" s="173" t="s">
        <v>590</v>
      </c>
      <c r="F52" s="284"/>
      <c r="G52" s="176"/>
      <c r="H52" s="174" t="s">
        <v>577</v>
      </c>
    </row>
    <row r="53" spans="1:9" ht="20.149999999999999" customHeight="1">
      <c r="A53" s="278"/>
      <c r="B53" s="275"/>
      <c r="C53" s="275"/>
      <c r="D53" s="139">
        <v>99</v>
      </c>
      <c r="E53" s="173" t="s">
        <v>578</v>
      </c>
      <c r="F53" s="285"/>
      <c r="G53" s="176">
        <v>8</v>
      </c>
      <c r="H53" s="174">
        <v>1.1661807580174928</v>
      </c>
      <c r="I53" s="172"/>
    </row>
    <row r="54" spans="1:9" ht="20.149999999999999" customHeight="1">
      <c r="A54" s="276" t="s">
        <v>4353</v>
      </c>
      <c r="B54" s="271" t="s">
        <v>458</v>
      </c>
      <c r="C54" s="271" t="s">
        <v>579</v>
      </c>
      <c r="D54" s="139"/>
      <c r="E54" s="173"/>
      <c r="F54" s="281" t="s">
        <v>285</v>
      </c>
      <c r="G54" s="175">
        <v>8</v>
      </c>
      <c r="H54" s="174"/>
    </row>
    <row r="55" spans="1:9" ht="20.149999999999999" customHeight="1">
      <c r="A55" s="277"/>
      <c r="B55" s="274"/>
      <c r="C55" s="274"/>
      <c r="D55" s="139">
        <v>91</v>
      </c>
      <c r="E55" s="173" t="s">
        <v>459</v>
      </c>
      <c r="F55" s="284"/>
      <c r="G55" s="176">
        <v>5</v>
      </c>
      <c r="H55" s="174">
        <v>62.5</v>
      </c>
    </row>
    <row r="56" spans="1:9" ht="20.149999999999999" customHeight="1">
      <c r="A56" s="277"/>
      <c r="B56" s="274"/>
      <c r="C56" s="274"/>
      <c r="D56" s="139">
        <v>92</v>
      </c>
      <c r="E56" s="173" t="s">
        <v>460</v>
      </c>
      <c r="F56" s="284"/>
      <c r="G56" s="176">
        <v>1</v>
      </c>
      <c r="H56" s="174">
        <v>12.5</v>
      </c>
    </row>
    <row r="57" spans="1:9" ht="20.149999999999999" customHeight="1">
      <c r="A57" s="277"/>
      <c r="B57" s="274"/>
      <c r="C57" s="274"/>
      <c r="D57" s="139">
        <v>93</v>
      </c>
      <c r="E57" s="173" t="s">
        <v>461</v>
      </c>
      <c r="F57" s="284"/>
      <c r="G57" s="176">
        <v>2</v>
      </c>
      <c r="H57" s="174">
        <v>25</v>
      </c>
    </row>
    <row r="58" spans="1:9" ht="20.149999999999999" customHeight="1">
      <c r="A58" s="277"/>
      <c r="B58" s="274"/>
      <c r="C58" s="274"/>
      <c r="D58" s="139">
        <v>94</v>
      </c>
      <c r="E58" s="173" t="s">
        <v>462</v>
      </c>
      <c r="F58" s="284"/>
      <c r="G58" s="176"/>
      <c r="H58" s="174" t="s">
        <v>577</v>
      </c>
    </row>
    <row r="59" spans="1:9" ht="20.149999999999999" customHeight="1">
      <c r="A59" s="277"/>
      <c r="B59" s="274"/>
      <c r="C59" s="274"/>
      <c r="D59" s="139">
        <v>98</v>
      </c>
      <c r="E59" s="173" t="s">
        <v>590</v>
      </c>
      <c r="F59" s="284"/>
      <c r="G59" s="176"/>
      <c r="H59" s="174" t="s">
        <v>577</v>
      </c>
    </row>
    <row r="60" spans="1:9" ht="20.149999999999999" customHeight="1">
      <c r="A60" s="278"/>
      <c r="B60" s="275"/>
      <c r="C60" s="275"/>
      <c r="D60" s="139">
        <v>99</v>
      </c>
      <c r="E60" s="173" t="s">
        <v>578</v>
      </c>
      <c r="F60" s="285"/>
      <c r="G60" s="176"/>
      <c r="H60" s="174" t="s">
        <v>577</v>
      </c>
    </row>
    <row r="61" spans="1:9" ht="20.149999999999999" customHeight="1">
      <c r="A61" s="276" t="s">
        <v>580</v>
      </c>
      <c r="B61" s="271" t="s">
        <v>13</v>
      </c>
      <c r="C61" s="271" t="s">
        <v>280</v>
      </c>
      <c r="D61" s="139"/>
      <c r="E61" s="173"/>
      <c r="F61" s="281"/>
      <c r="G61" s="175">
        <v>3691</v>
      </c>
      <c r="H61" s="174"/>
    </row>
    <row r="62" spans="1:9" ht="20.149999999999999" customHeight="1">
      <c r="A62" s="279"/>
      <c r="B62" s="272"/>
      <c r="C62" s="272"/>
      <c r="D62" s="139">
        <v>1</v>
      </c>
      <c r="E62" s="173" t="s">
        <v>463</v>
      </c>
      <c r="F62" s="282"/>
      <c r="G62" s="176">
        <v>1292</v>
      </c>
      <c r="H62" s="174">
        <v>35.004063939311841</v>
      </c>
    </row>
    <row r="63" spans="1:9" ht="20.149999999999999" customHeight="1">
      <c r="A63" s="280"/>
      <c r="B63" s="273"/>
      <c r="C63" s="273"/>
      <c r="D63" s="139">
        <v>2</v>
      </c>
      <c r="E63" s="173" t="s">
        <v>464</v>
      </c>
      <c r="F63" s="283"/>
      <c r="G63" s="176">
        <v>2399</v>
      </c>
      <c r="H63" s="174">
        <v>64.995936060688166</v>
      </c>
    </row>
    <row r="64" spans="1:9" ht="20.149999999999999" customHeight="1">
      <c r="A64" s="203" t="s">
        <v>4354</v>
      </c>
      <c r="B64" s="173" t="s">
        <v>14</v>
      </c>
      <c r="C64" s="173" t="s">
        <v>581</v>
      </c>
      <c r="D64" s="139"/>
      <c r="E64" s="173"/>
      <c r="F64" s="139"/>
      <c r="G64" s="175">
        <v>1292</v>
      </c>
      <c r="H64" s="174"/>
    </row>
    <row r="65" spans="1:8" ht="20.149999999999999" customHeight="1">
      <c r="A65" s="276" t="s">
        <v>4355</v>
      </c>
      <c r="B65" s="271" t="s">
        <v>15</v>
      </c>
      <c r="C65" s="271" t="s">
        <v>585</v>
      </c>
      <c r="D65" s="139"/>
      <c r="E65" s="173"/>
      <c r="F65" s="281"/>
      <c r="G65" s="175">
        <v>1292</v>
      </c>
      <c r="H65" s="174"/>
    </row>
    <row r="66" spans="1:8" ht="20.149999999999999" customHeight="1">
      <c r="A66" s="279"/>
      <c r="B66" s="272"/>
      <c r="C66" s="272"/>
      <c r="D66" s="139">
        <v>1</v>
      </c>
      <c r="E66" s="173" t="s">
        <v>465</v>
      </c>
      <c r="F66" s="282"/>
      <c r="G66" s="176">
        <v>10</v>
      </c>
      <c r="H66" s="174">
        <v>0.270929287455974</v>
      </c>
    </row>
    <row r="67" spans="1:8" ht="20.149999999999999" customHeight="1">
      <c r="A67" s="279"/>
      <c r="B67" s="272"/>
      <c r="C67" s="272"/>
      <c r="D67" s="139">
        <v>2</v>
      </c>
      <c r="E67" s="173" t="s">
        <v>466</v>
      </c>
      <c r="F67" s="282"/>
      <c r="G67" s="176">
        <v>93</v>
      </c>
      <c r="H67" s="174">
        <v>2.5196423733405582</v>
      </c>
    </row>
    <row r="68" spans="1:8" ht="20.149999999999999" customHeight="1">
      <c r="A68" s="279"/>
      <c r="B68" s="272"/>
      <c r="C68" s="272"/>
      <c r="D68" s="139">
        <v>3</v>
      </c>
      <c r="E68" s="173" t="s">
        <v>467</v>
      </c>
      <c r="F68" s="282"/>
      <c r="G68" s="176">
        <v>24</v>
      </c>
      <c r="H68" s="174">
        <v>0.65023028989433762</v>
      </c>
    </row>
    <row r="69" spans="1:8" ht="20.149999999999999" customHeight="1">
      <c r="A69" s="279"/>
      <c r="B69" s="272"/>
      <c r="C69" s="272"/>
      <c r="D69" s="139">
        <v>4</v>
      </c>
      <c r="E69" s="173" t="s">
        <v>468</v>
      </c>
      <c r="F69" s="282"/>
      <c r="G69" s="176">
        <v>65</v>
      </c>
      <c r="H69" s="174">
        <v>1.7610403684638307</v>
      </c>
    </row>
    <row r="70" spans="1:8" ht="20.149999999999999" customHeight="1">
      <c r="A70" s="279"/>
      <c r="B70" s="272"/>
      <c r="C70" s="272"/>
      <c r="D70" s="139">
        <v>5</v>
      </c>
      <c r="E70" s="173" t="s">
        <v>469</v>
      </c>
      <c r="F70" s="282"/>
      <c r="G70" s="176">
        <v>440</v>
      </c>
      <c r="H70" s="174">
        <v>11.920888648062855</v>
      </c>
    </row>
    <row r="71" spans="1:8" ht="20.149999999999999" customHeight="1">
      <c r="A71" s="279"/>
      <c r="B71" s="272"/>
      <c r="C71" s="272"/>
      <c r="D71" s="139">
        <v>6</v>
      </c>
      <c r="E71" s="173" t="s">
        <v>470</v>
      </c>
      <c r="F71" s="282"/>
      <c r="G71" s="176">
        <v>627</v>
      </c>
      <c r="H71" s="174">
        <v>16.987266323489571</v>
      </c>
    </row>
    <row r="72" spans="1:8" ht="20.149999999999999" customHeight="1">
      <c r="A72" s="279"/>
      <c r="B72" s="272"/>
      <c r="C72" s="272"/>
      <c r="D72" s="139">
        <v>7</v>
      </c>
      <c r="E72" s="173" t="s">
        <v>471</v>
      </c>
      <c r="F72" s="282"/>
      <c r="G72" s="176">
        <v>27</v>
      </c>
      <c r="H72" s="174">
        <v>0.73150907613112981</v>
      </c>
    </row>
    <row r="73" spans="1:8" ht="20.149999999999999" customHeight="1">
      <c r="A73" s="280"/>
      <c r="B73" s="273"/>
      <c r="C73" s="273"/>
      <c r="D73" s="139">
        <v>8</v>
      </c>
      <c r="E73" s="173" t="s">
        <v>472</v>
      </c>
      <c r="F73" s="283"/>
      <c r="G73" s="176">
        <v>6</v>
      </c>
      <c r="H73" s="174">
        <v>0.16255757247358441</v>
      </c>
    </row>
    <row r="74" spans="1:8" ht="20.149999999999999" customHeight="1">
      <c r="A74" s="203" t="s">
        <v>4356</v>
      </c>
      <c r="B74" s="173" t="s">
        <v>473</v>
      </c>
      <c r="C74" s="173" t="s">
        <v>585</v>
      </c>
      <c r="D74" s="139"/>
      <c r="E74" s="173"/>
      <c r="F74" s="139"/>
      <c r="G74" s="175">
        <v>1292</v>
      </c>
      <c r="H74" s="174"/>
    </row>
    <row r="75" spans="1:8" ht="20.149999999999999" customHeight="1">
      <c r="A75" s="203" t="s">
        <v>4357</v>
      </c>
      <c r="B75" s="173" t="s">
        <v>474</v>
      </c>
      <c r="C75" s="173" t="s">
        <v>585</v>
      </c>
      <c r="D75" s="139"/>
      <c r="E75" s="173"/>
      <c r="F75" s="139"/>
      <c r="G75" s="175">
        <v>95</v>
      </c>
      <c r="H75" s="174"/>
    </row>
    <row r="76" spans="1:8" ht="20.149999999999999" customHeight="1">
      <c r="A76" s="203" t="s">
        <v>4358</v>
      </c>
      <c r="B76" s="173" t="s">
        <v>475</v>
      </c>
      <c r="C76" s="173" t="s">
        <v>585</v>
      </c>
      <c r="D76" s="139"/>
      <c r="E76" s="173"/>
      <c r="F76" s="139"/>
      <c r="G76" s="175">
        <v>3</v>
      </c>
      <c r="H76" s="174"/>
    </row>
    <row r="77" spans="1:8" ht="20.149999999999999" customHeight="1">
      <c r="A77" s="203" t="s">
        <v>4359</v>
      </c>
      <c r="B77" s="173" t="s">
        <v>476</v>
      </c>
      <c r="C77" s="173" t="s">
        <v>585</v>
      </c>
      <c r="D77" s="139"/>
      <c r="E77" s="173"/>
      <c r="F77" s="139"/>
      <c r="G77" s="175">
        <v>1292</v>
      </c>
      <c r="H77" s="174"/>
    </row>
    <row r="78" spans="1:8" ht="20.149999999999999" customHeight="1">
      <c r="A78" s="276" t="s">
        <v>4360</v>
      </c>
      <c r="B78" s="271" t="s">
        <v>477</v>
      </c>
      <c r="C78" s="271" t="s">
        <v>585</v>
      </c>
      <c r="D78" s="139"/>
      <c r="E78" s="173"/>
      <c r="F78" s="281" t="s">
        <v>285</v>
      </c>
      <c r="G78" s="175">
        <v>1292</v>
      </c>
      <c r="H78" s="174"/>
    </row>
    <row r="79" spans="1:8" ht="20.149999999999999" customHeight="1">
      <c r="A79" s="277"/>
      <c r="B79" s="274"/>
      <c r="C79" s="274"/>
      <c r="D79" s="139">
        <v>98</v>
      </c>
      <c r="E79" s="173" t="s">
        <v>590</v>
      </c>
      <c r="F79" s="284"/>
      <c r="G79" s="176"/>
      <c r="H79" s="174" t="s">
        <v>577</v>
      </c>
    </row>
    <row r="80" spans="1:8" ht="20.149999999999999" customHeight="1">
      <c r="A80" s="278"/>
      <c r="B80" s="275"/>
      <c r="C80" s="275"/>
      <c r="D80" s="139">
        <v>99</v>
      </c>
      <c r="E80" s="173" t="s">
        <v>578</v>
      </c>
      <c r="F80" s="285"/>
      <c r="G80" s="176">
        <v>44</v>
      </c>
      <c r="H80" s="174">
        <v>3.5256410256410255</v>
      </c>
    </row>
    <row r="81" spans="1:8" ht="20.149999999999999" customHeight="1">
      <c r="A81" s="276" t="s">
        <v>478</v>
      </c>
      <c r="B81" s="271" t="s">
        <v>582</v>
      </c>
      <c r="C81" s="271" t="s">
        <v>583</v>
      </c>
      <c r="D81" s="139"/>
      <c r="E81" s="173"/>
      <c r="F81" s="281" t="s">
        <v>285</v>
      </c>
      <c r="G81" s="175">
        <v>44</v>
      </c>
      <c r="H81" s="174"/>
    </row>
    <row r="82" spans="1:8" ht="20.149999999999999" customHeight="1">
      <c r="A82" s="277"/>
      <c r="B82" s="274"/>
      <c r="C82" s="274"/>
      <c r="D82" s="139">
        <v>91</v>
      </c>
      <c r="E82" s="173" t="s">
        <v>459</v>
      </c>
      <c r="F82" s="284"/>
      <c r="G82" s="176">
        <v>21</v>
      </c>
      <c r="H82" s="174">
        <v>47.727272727272727</v>
      </c>
    </row>
    <row r="83" spans="1:8" ht="20.149999999999999" customHeight="1">
      <c r="A83" s="277"/>
      <c r="B83" s="274"/>
      <c r="C83" s="274"/>
      <c r="D83" s="139">
        <v>92</v>
      </c>
      <c r="E83" s="173" t="s">
        <v>460</v>
      </c>
      <c r="F83" s="284"/>
      <c r="G83" s="176">
        <v>12</v>
      </c>
      <c r="H83" s="174">
        <v>27.27272727272727</v>
      </c>
    </row>
    <row r="84" spans="1:8" ht="20.149999999999999" customHeight="1">
      <c r="A84" s="277"/>
      <c r="B84" s="274"/>
      <c r="C84" s="274"/>
      <c r="D84" s="139">
        <v>93</v>
      </c>
      <c r="E84" s="173" t="s">
        <v>461</v>
      </c>
      <c r="F84" s="284"/>
      <c r="G84" s="176">
        <v>6</v>
      </c>
      <c r="H84" s="174">
        <v>13.636363636363635</v>
      </c>
    </row>
    <row r="85" spans="1:8" ht="20.149999999999999" customHeight="1">
      <c r="A85" s="277"/>
      <c r="B85" s="274"/>
      <c r="C85" s="274"/>
      <c r="D85" s="139">
        <v>94</v>
      </c>
      <c r="E85" s="173" t="s">
        <v>462</v>
      </c>
      <c r="F85" s="284"/>
      <c r="G85" s="176">
        <v>5</v>
      </c>
      <c r="H85" s="174">
        <v>11.363636363636363</v>
      </c>
    </row>
    <row r="86" spans="1:8" ht="20.149999999999999" customHeight="1">
      <c r="A86" s="277"/>
      <c r="B86" s="274"/>
      <c r="C86" s="274"/>
      <c r="D86" s="139">
        <v>98</v>
      </c>
      <c r="E86" s="173" t="s">
        <v>590</v>
      </c>
      <c r="F86" s="284"/>
      <c r="G86" s="176"/>
      <c r="H86" s="174" t="s">
        <v>577</v>
      </c>
    </row>
    <row r="87" spans="1:8" ht="20.149999999999999" customHeight="1">
      <c r="A87" s="278"/>
      <c r="B87" s="275"/>
      <c r="C87" s="275"/>
      <c r="D87" s="139">
        <v>99</v>
      </c>
      <c r="E87" s="173" t="s">
        <v>578</v>
      </c>
      <c r="F87" s="285"/>
      <c r="G87" s="176"/>
      <c r="H87" s="174" t="s">
        <v>577</v>
      </c>
    </row>
    <row r="88" spans="1:8" ht="20.149999999999999" customHeight="1">
      <c r="A88" s="276" t="s">
        <v>479</v>
      </c>
      <c r="B88" s="271" t="s">
        <v>288</v>
      </c>
      <c r="C88" s="271" t="s">
        <v>585</v>
      </c>
      <c r="D88" s="139"/>
      <c r="E88" s="173"/>
      <c r="F88" s="281"/>
      <c r="G88" s="175">
        <v>1292</v>
      </c>
      <c r="H88" s="174"/>
    </row>
    <row r="89" spans="1:8" ht="20.149999999999999" customHeight="1">
      <c r="A89" s="279"/>
      <c r="B89" s="272"/>
      <c r="C89" s="272"/>
      <c r="D89" s="139">
        <v>1</v>
      </c>
      <c r="E89" s="173" t="s">
        <v>480</v>
      </c>
      <c r="F89" s="282"/>
      <c r="G89" s="176">
        <v>96</v>
      </c>
      <c r="H89" s="174">
        <v>7.4303405572755414</v>
      </c>
    </row>
    <row r="90" spans="1:8" ht="20.149999999999999" customHeight="1">
      <c r="A90" s="279"/>
      <c r="B90" s="272"/>
      <c r="C90" s="272"/>
      <c r="D90" s="139">
        <v>2</v>
      </c>
      <c r="E90" s="173" t="s">
        <v>481</v>
      </c>
      <c r="F90" s="282"/>
      <c r="G90" s="176">
        <v>171</v>
      </c>
      <c r="H90" s="174">
        <v>13.23529411764706</v>
      </c>
    </row>
    <row r="91" spans="1:8" ht="20.149999999999999" customHeight="1">
      <c r="A91" s="279"/>
      <c r="B91" s="272"/>
      <c r="C91" s="272"/>
      <c r="D91" s="139">
        <v>3</v>
      </c>
      <c r="E91" s="173" t="s">
        <v>482</v>
      </c>
      <c r="F91" s="282"/>
      <c r="G91" s="176">
        <v>313</v>
      </c>
      <c r="H91" s="174">
        <v>24.226006191950464</v>
      </c>
    </row>
    <row r="92" spans="1:8" ht="20.149999999999999" customHeight="1">
      <c r="A92" s="279"/>
      <c r="B92" s="272"/>
      <c r="C92" s="272"/>
      <c r="D92" s="139">
        <v>4</v>
      </c>
      <c r="E92" s="173" t="s">
        <v>483</v>
      </c>
      <c r="F92" s="282"/>
      <c r="G92" s="176">
        <v>443</v>
      </c>
      <c r="H92" s="174">
        <v>34.287925696594428</v>
      </c>
    </row>
    <row r="93" spans="1:8" ht="20.149999999999999" customHeight="1">
      <c r="A93" s="280"/>
      <c r="B93" s="273"/>
      <c r="C93" s="273"/>
      <c r="D93" s="139">
        <v>5</v>
      </c>
      <c r="E93" s="173" t="s">
        <v>484</v>
      </c>
      <c r="F93" s="283"/>
      <c r="G93" s="176">
        <v>269</v>
      </c>
      <c r="H93" s="174">
        <v>20.820433436532507</v>
      </c>
    </row>
    <row r="94" spans="1:8" ht="20.149999999999999" customHeight="1">
      <c r="A94" s="276" t="s">
        <v>485</v>
      </c>
      <c r="B94" s="271" t="s">
        <v>289</v>
      </c>
      <c r="C94" s="271" t="s">
        <v>587</v>
      </c>
      <c r="D94" s="139"/>
      <c r="E94" s="173"/>
      <c r="F94" s="281"/>
      <c r="G94" s="175">
        <v>479</v>
      </c>
      <c r="H94" s="174"/>
    </row>
    <row r="95" spans="1:8" ht="20.149999999999999" customHeight="1">
      <c r="A95" s="279"/>
      <c r="B95" s="272"/>
      <c r="C95" s="272"/>
      <c r="D95" s="139">
        <v>1</v>
      </c>
      <c r="E95" s="173" t="s">
        <v>465</v>
      </c>
      <c r="F95" s="282"/>
      <c r="G95" s="176">
        <v>5</v>
      </c>
      <c r="H95" s="174">
        <v>1.0438413361169103</v>
      </c>
    </row>
    <row r="96" spans="1:8" ht="20.149999999999999" customHeight="1">
      <c r="A96" s="279"/>
      <c r="B96" s="272"/>
      <c r="C96" s="272"/>
      <c r="D96" s="139">
        <v>2</v>
      </c>
      <c r="E96" s="173" t="s">
        <v>466</v>
      </c>
      <c r="F96" s="282"/>
      <c r="G96" s="176">
        <v>28</v>
      </c>
      <c r="H96" s="174">
        <v>5.8455114822546967</v>
      </c>
    </row>
    <row r="97" spans="1:8" ht="20.149999999999999" customHeight="1">
      <c r="A97" s="279"/>
      <c r="B97" s="272"/>
      <c r="C97" s="272"/>
      <c r="D97" s="139">
        <v>3</v>
      </c>
      <c r="E97" s="173" t="s">
        <v>467</v>
      </c>
      <c r="F97" s="282"/>
      <c r="G97" s="176">
        <v>3</v>
      </c>
      <c r="H97" s="174">
        <v>0.62630480167014613</v>
      </c>
    </row>
    <row r="98" spans="1:8" ht="20.149999999999999" customHeight="1">
      <c r="A98" s="279"/>
      <c r="B98" s="272"/>
      <c r="C98" s="272"/>
      <c r="D98" s="139">
        <v>4</v>
      </c>
      <c r="E98" s="173" t="s">
        <v>468</v>
      </c>
      <c r="F98" s="282"/>
      <c r="G98" s="176">
        <v>32</v>
      </c>
      <c r="H98" s="174">
        <v>6.6805845511482245</v>
      </c>
    </row>
    <row r="99" spans="1:8" ht="20.149999999999999" customHeight="1">
      <c r="A99" s="279"/>
      <c r="B99" s="272"/>
      <c r="C99" s="272"/>
      <c r="D99" s="139">
        <v>5</v>
      </c>
      <c r="E99" s="173" t="s">
        <v>469</v>
      </c>
      <c r="F99" s="282"/>
      <c r="G99" s="176">
        <v>228</v>
      </c>
      <c r="H99" s="174">
        <v>47.59916492693111</v>
      </c>
    </row>
    <row r="100" spans="1:8" ht="20.149999999999999" customHeight="1">
      <c r="A100" s="279"/>
      <c r="B100" s="272"/>
      <c r="C100" s="272"/>
      <c r="D100" s="139">
        <v>6</v>
      </c>
      <c r="E100" s="173" t="s">
        <v>470</v>
      </c>
      <c r="F100" s="282"/>
      <c r="G100" s="176">
        <v>152</v>
      </c>
      <c r="H100" s="174">
        <v>31.732776617954073</v>
      </c>
    </row>
    <row r="101" spans="1:8" ht="20.149999999999999" customHeight="1">
      <c r="A101" s="279"/>
      <c r="B101" s="272"/>
      <c r="C101" s="272"/>
      <c r="D101" s="139">
        <v>7</v>
      </c>
      <c r="E101" s="173" t="s">
        <v>471</v>
      </c>
      <c r="F101" s="282"/>
      <c r="G101" s="176">
        <v>28</v>
      </c>
      <c r="H101" s="174">
        <v>5.8455114822546967</v>
      </c>
    </row>
    <row r="102" spans="1:8" ht="20.149999999999999" customHeight="1">
      <c r="A102" s="280"/>
      <c r="B102" s="273"/>
      <c r="C102" s="273"/>
      <c r="D102" s="139">
        <v>8</v>
      </c>
      <c r="E102" s="173" t="s">
        <v>472</v>
      </c>
      <c r="F102" s="283"/>
      <c r="G102" s="176">
        <v>3</v>
      </c>
      <c r="H102" s="174">
        <v>0.62630480167014613</v>
      </c>
    </row>
    <row r="103" spans="1:8" ht="20.149999999999999" customHeight="1">
      <c r="A103" s="203" t="s">
        <v>486</v>
      </c>
      <c r="B103" s="173" t="s">
        <v>487</v>
      </c>
      <c r="C103" s="173" t="s">
        <v>587</v>
      </c>
      <c r="D103" s="139"/>
      <c r="E103" s="173"/>
      <c r="F103" s="139"/>
      <c r="G103" s="175">
        <v>479</v>
      </c>
      <c r="H103" s="174"/>
    </row>
    <row r="104" spans="1:8" ht="20.149999999999999" customHeight="1">
      <c r="A104" s="203" t="s">
        <v>488</v>
      </c>
      <c r="B104" s="173" t="s">
        <v>489</v>
      </c>
      <c r="C104" s="173" t="s">
        <v>587</v>
      </c>
      <c r="D104" s="139"/>
      <c r="E104" s="173"/>
      <c r="F104" s="139"/>
      <c r="G104" s="175">
        <v>44</v>
      </c>
      <c r="H104" s="174"/>
    </row>
    <row r="105" spans="1:8" ht="20.149999999999999" customHeight="1">
      <c r="A105" s="203" t="s">
        <v>490</v>
      </c>
      <c r="B105" s="173" t="s">
        <v>491</v>
      </c>
      <c r="C105" s="173" t="s">
        <v>587</v>
      </c>
      <c r="D105" s="139"/>
      <c r="E105" s="173"/>
      <c r="F105" s="139"/>
      <c r="G105" s="175">
        <v>1</v>
      </c>
      <c r="H105" s="174"/>
    </row>
    <row r="106" spans="1:8" ht="20.149999999999999" customHeight="1">
      <c r="A106" s="203" t="s">
        <v>492</v>
      </c>
      <c r="B106" s="173" t="s">
        <v>493</v>
      </c>
      <c r="C106" s="173" t="s">
        <v>587</v>
      </c>
      <c r="D106" s="139"/>
      <c r="E106" s="173"/>
      <c r="F106" s="139"/>
      <c r="G106" s="175">
        <v>479</v>
      </c>
      <c r="H106" s="174"/>
    </row>
    <row r="107" spans="1:8" ht="20.149999999999999" customHeight="1">
      <c r="A107" s="276" t="s">
        <v>601</v>
      </c>
      <c r="B107" s="271" t="s">
        <v>494</v>
      </c>
      <c r="C107" s="271" t="s">
        <v>587</v>
      </c>
      <c r="D107" s="139"/>
      <c r="E107" s="173"/>
      <c r="F107" s="281" t="s">
        <v>285</v>
      </c>
      <c r="G107" s="175">
        <v>479</v>
      </c>
      <c r="H107" s="174"/>
    </row>
    <row r="108" spans="1:8" ht="20.149999999999999" customHeight="1">
      <c r="A108" s="277"/>
      <c r="B108" s="274"/>
      <c r="C108" s="274"/>
      <c r="D108" s="139">
        <v>98</v>
      </c>
      <c r="E108" s="173" t="s">
        <v>590</v>
      </c>
      <c r="F108" s="284"/>
      <c r="G108" s="176"/>
      <c r="H108" s="174" t="s">
        <v>577</v>
      </c>
    </row>
    <row r="109" spans="1:8" ht="20.149999999999999" customHeight="1">
      <c r="A109" s="278"/>
      <c r="B109" s="275"/>
      <c r="C109" s="275"/>
      <c r="D109" s="139">
        <v>99</v>
      </c>
      <c r="E109" s="173" t="s">
        <v>578</v>
      </c>
      <c r="F109" s="285"/>
      <c r="G109" s="176">
        <v>18</v>
      </c>
      <c r="H109" s="174">
        <v>3.7578288100208765</v>
      </c>
    </row>
    <row r="110" spans="1:8" ht="20.149999999999999" customHeight="1">
      <c r="A110" s="276" t="s">
        <v>495</v>
      </c>
      <c r="B110" s="271" t="s">
        <v>600</v>
      </c>
      <c r="C110" s="271" t="s">
        <v>602</v>
      </c>
      <c r="D110" s="139"/>
      <c r="E110" s="173"/>
      <c r="F110" s="281" t="s">
        <v>285</v>
      </c>
      <c r="G110" s="175">
        <v>18</v>
      </c>
      <c r="H110" s="174"/>
    </row>
    <row r="111" spans="1:8" ht="20.149999999999999" customHeight="1">
      <c r="A111" s="277"/>
      <c r="B111" s="274"/>
      <c r="C111" s="274"/>
      <c r="D111" s="139">
        <v>91</v>
      </c>
      <c r="E111" s="173" t="s">
        <v>459</v>
      </c>
      <c r="F111" s="284"/>
      <c r="G111" s="176">
        <v>7</v>
      </c>
      <c r="H111" s="174">
        <v>38.888888888888893</v>
      </c>
    </row>
    <row r="112" spans="1:8" ht="20.149999999999999" customHeight="1">
      <c r="A112" s="277"/>
      <c r="B112" s="274"/>
      <c r="C112" s="274"/>
      <c r="D112" s="139">
        <v>92</v>
      </c>
      <c r="E112" s="173" t="s">
        <v>460</v>
      </c>
      <c r="F112" s="284"/>
      <c r="G112" s="176">
        <v>4</v>
      </c>
      <c r="H112" s="174">
        <v>22.222222222222221</v>
      </c>
    </row>
    <row r="113" spans="1:8" ht="20.149999999999999" customHeight="1">
      <c r="A113" s="277"/>
      <c r="B113" s="274"/>
      <c r="C113" s="274"/>
      <c r="D113" s="139">
        <v>93</v>
      </c>
      <c r="E113" s="173" t="s">
        <v>461</v>
      </c>
      <c r="F113" s="284"/>
      <c r="G113" s="176">
        <v>7</v>
      </c>
      <c r="H113" s="174">
        <v>38.888888888888893</v>
      </c>
    </row>
    <row r="114" spans="1:8" ht="20.149999999999999" customHeight="1">
      <c r="A114" s="277"/>
      <c r="B114" s="274"/>
      <c r="C114" s="274"/>
      <c r="D114" s="139">
        <v>94</v>
      </c>
      <c r="E114" s="173" t="s">
        <v>462</v>
      </c>
      <c r="F114" s="284"/>
      <c r="G114" s="176"/>
      <c r="H114" s="174" t="s">
        <v>577</v>
      </c>
    </row>
    <row r="115" spans="1:8" ht="20.149999999999999" customHeight="1">
      <c r="A115" s="277"/>
      <c r="B115" s="274"/>
      <c r="C115" s="274"/>
      <c r="D115" s="139">
        <v>98</v>
      </c>
      <c r="E115" s="173" t="s">
        <v>590</v>
      </c>
      <c r="F115" s="284"/>
      <c r="G115" s="176"/>
      <c r="H115" s="174" t="s">
        <v>577</v>
      </c>
    </row>
    <row r="116" spans="1:8" ht="20.149999999999999" customHeight="1">
      <c r="A116" s="278"/>
      <c r="B116" s="275"/>
      <c r="C116" s="275"/>
      <c r="D116" s="139">
        <v>99</v>
      </c>
      <c r="E116" s="173" t="s">
        <v>578</v>
      </c>
      <c r="F116" s="285"/>
      <c r="G116" s="176"/>
      <c r="H116" s="174" t="s">
        <v>577</v>
      </c>
    </row>
    <row r="117" spans="1:8" ht="20.149999999999999" customHeight="1">
      <c r="A117" s="276" t="s">
        <v>496</v>
      </c>
      <c r="B117" s="271" t="s">
        <v>290</v>
      </c>
      <c r="C117" s="271" t="s">
        <v>586</v>
      </c>
      <c r="D117" s="139"/>
      <c r="E117" s="173"/>
      <c r="F117" s="281"/>
      <c r="G117" s="175">
        <v>479</v>
      </c>
      <c r="H117" s="174"/>
    </row>
    <row r="118" spans="1:8" ht="20.149999999999999" customHeight="1">
      <c r="A118" s="279"/>
      <c r="B118" s="272"/>
      <c r="C118" s="272"/>
      <c r="D118" s="139">
        <v>1</v>
      </c>
      <c r="E118" s="173" t="s">
        <v>480</v>
      </c>
      <c r="F118" s="282"/>
      <c r="G118" s="176">
        <v>26</v>
      </c>
      <c r="H118" s="174">
        <v>5.4279749478079333</v>
      </c>
    </row>
    <row r="119" spans="1:8" ht="20.149999999999999" customHeight="1">
      <c r="A119" s="279"/>
      <c r="B119" s="272"/>
      <c r="C119" s="272"/>
      <c r="D119" s="139">
        <v>2</v>
      </c>
      <c r="E119" s="173" t="s">
        <v>481</v>
      </c>
      <c r="F119" s="282"/>
      <c r="G119" s="176">
        <v>64</v>
      </c>
      <c r="H119" s="174">
        <v>13.361169102296449</v>
      </c>
    </row>
    <row r="120" spans="1:8" ht="20.149999999999999" customHeight="1">
      <c r="A120" s="279"/>
      <c r="B120" s="272"/>
      <c r="C120" s="272"/>
      <c r="D120" s="139">
        <v>3</v>
      </c>
      <c r="E120" s="173" t="s">
        <v>482</v>
      </c>
      <c r="F120" s="282"/>
      <c r="G120" s="176">
        <v>112</v>
      </c>
      <c r="H120" s="174">
        <v>23.382045929018787</v>
      </c>
    </row>
    <row r="121" spans="1:8" ht="20.149999999999999" customHeight="1">
      <c r="A121" s="279"/>
      <c r="B121" s="272"/>
      <c r="C121" s="272"/>
      <c r="D121" s="139">
        <v>4</v>
      </c>
      <c r="E121" s="173" t="s">
        <v>483</v>
      </c>
      <c r="F121" s="282"/>
      <c r="G121" s="176">
        <v>184</v>
      </c>
      <c r="H121" s="174">
        <v>38.413361169102295</v>
      </c>
    </row>
    <row r="122" spans="1:8" ht="20.149999999999999" customHeight="1">
      <c r="A122" s="280"/>
      <c r="B122" s="273"/>
      <c r="C122" s="273"/>
      <c r="D122" s="139">
        <v>5</v>
      </c>
      <c r="E122" s="173" t="s">
        <v>484</v>
      </c>
      <c r="F122" s="283"/>
      <c r="G122" s="176">
        <v>93</v>
      </c>
      <c r="H122" s="174">
        <v>19.415448851774531</v>
      </c>
    </row>
    <row r="123" spans="1:8" ht="20.149999999999999" customHeight="1">
      <c r="A123" s="276" t="s">
        <v>497</v>
      </c>
      <c r="B123" s="271" t="s">
        <v>17</v>
      </c>
      <c r="C123" s="271" t="s">
        <v>588</v>
      </c>
      <c r="D123" s="139"/>
      <c r="E123" s="173"/>
      <c r="F123" s="281"/>
      <c r="G123" s="175">
        <v>192</v>
      </c>
      <c r="H123" s="174"/>
    </row>
    <row r="124" spans="1:8" ht="20.149999999999999" customHeight="1">
      <c r="A124" s="279"/>
      <c r="B124" s="272"/>
      <c r="C124" s="272"/>
      <c r="D124" s="139">
        <v>1</v>
      </c>
      <c r="E124" s="173" t="s">
        <v>465</v>
      </c>
      <c r="F124" s="282"/>
      <c r="G124" s="176">
        <v>2</v>
      </c>
      <c r="H124" s="174">
        <v>1.0416666666666665</v>
      </c>
    </row>
    <row r="125" spans="1:8" ht="20.149999999999999" customHeight="1">
      <c r="A125" s="279"/>
      <c r="B125" s="272"/>
      <c r="C125" s="272"/>
      <c r="D125" s="139">
        <v>2</v>
      </c>
      <c r="E125" s="173" t="s">
        <v>466</v>
      </c>
      <c r="F125" s="282"/>
      <c r="G125" s="176">
        <v>14</v>
      </c>
      <c r="H125" s="174">
        <v>7.291666666666667</v>
      </c>
    </row>
    <row r="126" spans="1:8" ht="20.149999999999999" customHeight="1">
      <c r="A126" s="279"/>
      <c r="B126" s="272"/>
      <c r="C126" s="272"/>
      <c r="D126" s="139">
        <v>3</v>
      </c>
      <c r="E126" s="173" t="s">
        <v>467</v>
      </c>
      <c r="F126" s="282"/>
      <c r="G126" s="176"/>
      <c r="H126" s="174" t="s">
        <v>577</v>
      </c>
    </row>
    <row r="127" spans="1:8" ht="20.149999999999999" customHeight="1">
      <c r="A127" s="279"/>
      <c r="B127" s="272"/>
      <c r="C127" s="272"/>
      <c r="D127" s="139">
        <v>4</v>
      </c>
      <c r="E127" s="173" t="s">
        <v>468</v>
      </c>
      <c r="F127" s="282"/>
      <c r="G127" s="176">
        <v>10</v>
      </c>
      <c r="H127" s="174">
        <v>5.2083333333333339</v>
      </c>
    </row>
    <row r="128" spans="1:8" ht="20.149999999999999" customHeight="1">
      <c r="A128" s="279"/>
      <c r="B128" s="272"/>
      <c r="C128" s="272"/>
      <c r="D128" s="139">
        <v>5</v>
      </c>
      <c r="E128" s="173" t="s">
        <v>469</v>
      </c>
      <c r="F128" s="282"/>
      <c r="G128" s="176">
        <v>88</v>
      </c>
      <c r="H128" s="174">
        <v>45.833333333333329</v>
      </c>
    </row>
    <row r="129" spans="1:8" ht="20.149999999999999" customHeight="1">
      <c r="A129" s="279"/>
      <c r="B129" s="272"/>
      <c r="C129" s="272"/>
      <c r="D129" s="139">
        <v>6</v>
      </c>
      <c r="E129" s="173" t="s">
        <v>470</v>
      </c>
      <c r="F129" s="282"/>
      <c r="G129" s="176">
        <v>68</v>
      </c>
      <c r="H129" s="174">
        <v>35.416666666666671</v>
      </c>
    </row>
    <row r="130" spans="1:8" ht="20.149999999999999" customHeight="1">
      <c r="A130" s="279"/>
      <c r="B130" s="272"/>
      <c r="C130" s="272"/>
      <c r="D130" s="139">
        <v>7</v>
      </c>
      <c r="E130" s="173" t="s">
        <v>471</v>
      </c>
      <c r="F130" s="282"/>
      <c r="G130" s="176">
        <v>9</v>
      </c>
      <c r="H130" s="174">
        <v>4.6875</v>
      </c>
    </row>
    <row r="131" spans="1:8" ht="20.149999999999999" customHeight="1">
      <c r="A131" s="280"/>
      <c r="B131" s="273"/>
      <c r="C131" s="273"/>
      <c r="D131" s="139">
        <v>8</v>
      </c>
      <c r="E131" s="173" t="s">
        <v>472</v>
      </c>
      <c r="F131" s="283"/>
      <c r="G131" s="176">
        <v>1</v>
      </c>
      <c r="H131" s="174">
        <v>0.52083333333333326</v>
      </c>
    </row>
    <row r="132" spans="1:8" ht="20.149999999999999" customHeight="1">
      <c r="A132" s="203" t="s">
        <v>498</v>
      </c>
      <c r="B132" s="173" t="s">
        <v>499</v>
      </c>
      <c r="C132" s="173" t="s">
        <v>588</v>
      </c>
      <c r="D132" s="139"/>
      <c r="E132" s="173"/>
      <c r="F132" s="139"/>
      <c r="G132" s="175">
        <v>192</v>
      </c>
      <c r="H132" s="174"/>
    </row>
    <row r="133" spans="1:8" ht="20.149999999999999" customHeight="1">
      <c r="A133" s="203" t="s">
        <v>500</v>
      </c>
      <c r="B133" s="173" t="s">
        <v>501</v>
      </c>
      <c r="C133" s="173" t="s">
        <v>588</v>
      </c>
      <c r="D133" s="139"/>
      <c r="E133" s="173"/>
      <c r="F133" s="139"/>
      <c r="G133" s="175">
        <v>23</v>
      </c>
      <c r="H133" s="174"/>
    </row>
    <row r="134" spans="1:8" ht="20.149999999999999" customHeight="1">
      <c r="A134" s="203" t="s">
        <v>502</v>
      </c>
      <c r="B134" s="173" t="s">
        <v>503</v>
      </c>
      <c r="C134" s="173" t="s">
        <v>588</v>
      </c>
      <c r="D134" s="139"/>
      <c r="E134" s="173"/>
      <c r="F134" s="139"/>
      <c r="G134" s="140" t="s">
        <v>4107</v>
      </c>
      <c r="H134" s="174"/>
    </row>
    <row r="135" spans="1:8" ht="20.149999999999999" customHeight="1">
      <c r="A135" s="203" t="s">
        <v>504</v>
      </c>
      <c r="B135" s="173" t="s">
        <v>505</v>
      </c>
      <c r="C135" s="173" t="s">
        <v>588</v>
      </c>
      <c r="D135" s="139"/>
      <c r="E135" s="173"/>
      <c r="F135" s="139"/>
      <c r="G135" s="175">
        <v>192</v>
      </c>
      <c r="H135" s="174"/>
    </row>
    <row r="136" spans="1:8" ht="20.149999999999999" customHeight="1">
      <c r="A136" s="276" t="s">
        <v>598</v>
      </c>
      <c r="B136" s="271" t="s">
        <v>506</v>
      </c>
      <c r="C136" s="271" t="s">
        <v>588</v>
      </c>
      <c r="D136" s="139"/>
      <c r="E136" s="173"/>
      <c r="F136" s="281" t="s">
        <v>285</v>
      </c>
      <c r="G136" s="175">
        <v>192</v>
      </c>
      <c r="H136" s="174"/>
    </row>
    <row r="137" spans="1:8" ht="20.149999999999999" customHeight="1">
      <c r="A137" s="277"/>
      <c r="B137" s="274"/>
      <c r="C137" s="274"/>
      <c r="D137" s="139">
        <v>98</v>
      </c>
      <c r="E137" s="173" t="s">
        <v>590</v>
      </c>
      <c r="F137" s="284"/>
      <c r="G137" s="176"/>
      <c r="H137" s="174"/>
    </row>
    <row r="138" spans="1:8" ht="20.149999999999999" customHeight="1">
      <c r="A138" s="278"/>
      <c r="B138" s="275"/>
      <c r="C138" s="275"/>
      <c r="D138" s="139">
        <v>99</v>
      </c>
      <c r="E138" s="173" t="s">
        <v>578</v>
      </c>
      <c r="F138" s="285"/>
      <c r="G138" s="176">
        <v>8</v>
      </c>
      <c r="H138" s="174">
        <v>4.1666666666666661</v>
      </c>
    </row>
    <row r="139" spans="1:8" ht="20.149999999999999" customHeight="1">
      <c r="A139" s="276" t="s">
        <v>507</v>
      </c>
      <c r="B139" s="271" t="s">
        <v>593</v>
      </c>
      <c r="C139" s="271" t="s">
        <v>599</v>
      </c>
      <c r="D139" s="139"/>
      <c r="E139" s="173"/>
      <c r="F139" s="281" t="s">
        <v>285</v>
      </c>
      <c r="G139" s="175">
        <v>8</v>
      </c>
      <c r="H139" s="174"/>
    </row>
    <row r="140" spans="1:8" ht="20.149999999999999" customHeight="1">
      <c r="A140" s="277"/>
      <c r="B140" s="274"/>
      <c r="C140" s="274"/>
      <c r="D140" s="139">
        <v>91</v>
      </c>
      <c r="E140" s="173" t="s">
        <v>459</v>
      </c>
      <c r="F140" s="284"/>
      <c r="G140" s="176">
        <v>1</v>
      </c>
      <c r="H140" s="174">
        <v>12.5</v>
      </c>
    </row>
    <row r="141" spans="1:8" ht="20.149999999999999" customHeight="1">
      <c r="A141" s="277"/>
      <c r="B141" s="274"/>
      <c r="C141" s="274"/>
      <c r="D141" s="139">
        <v>92</v>
      </c>
      <c r="E141" s="173" t="s">
        <v>460</v>
      </c>
      <c r="F141" s="284"/>
      <c r="G141" s="176">
        <v>2</v>
      </c>
      <c r="H141" s="174">
        <v>25</v>
      </c>
    </row>
    <row r="142" spans="1:8" ht="20.149999999999999" customHeight="1">
      <c r="A142" s="277"/>
      <c r="B142" s="274"/>
      <c r="C142" s="274"/>
      <c r="D142" s="139">
        <v>93</v>
      </c>
      <c r="E142" s="173" t="s">
        <v>461</v>
      </c>
      <c r="F142" s="284"/>
      <c r="G142" s="176">
        <v>3</v>
      </c>
      <c r="H142" s="174">
        <v>37.5</v>
      </c>
    </row>
    <row r="143" spans="1:8" ht="20.149999999999999" customHeight="1">
      <c r="A143" s="277"/>
      <c r="B143" s="274"/>
      <c r="C143" s="274"/>
      <c r="D143" s="139">
        <v>94</v>
      </c>
      <c r="E143" s="173" t="s">
        <v>462</v>
      </c>
      <c r="F143" s="284"/>
      <c r="G143" s="176">
        <v>2</v>
      </c>
      <c r="H143" s="174">
        <v>25</v>
      </c>
    </row>
    <row r="144" spans="1:8" ht="20.149999999999999" customHeight="1">
      <c r="A144" s="277"/>
      <c r="B144" s="274"/>
      <c r="C144" s="274"/>
      <c r="D144" s="139">
        <v>98</v>
      </c>
      <c r="E144" s="173" t="s">
        <v>590</v>
      </c>
      <c r="F144" s="284"/>
      <c r="G144" s="176"/>
      <c r="H144" s="174" t="s">
        <v>577</v>
      </c>
    </row>
    <row r="145" spans="1:8" ht="20.149999999999999" customHeight="1">
      <c r="A145" s="278"/>
      <c r="B145" s="275"/>
      <c r="C145" s="275"/>
      <c r="D145" s="139">
        <v>99</v>
      </c>
      <c r="E145" s="173" t="s">
        <v>578</v>
      </c>
      <c r="F145" s="285"/>
      <c r="G145" s="176"/>
      <c r="H145" s="174" t="s">
        <v>577</v>
      </c>
    </row>
    <row r="146" spans="1:8" ht="20.149999999999999" customHeight="1">
      <c r="A146" s="276" t="s">
        <v>508</v>
      </c>
      <c r="B146" s="271" t="s">
        <v>18</v>
      </c>
      <c r="C146" s="271" t="s">
        <v>588</v>
      </c>
      <c r="D146" s="139"/>
      <c r="E146" s="173"/>
      <c r="F146" s="281"/>
      <c r="G146" s="175">
        <v>192</v>
      </c>
      <c r="H146" s="174"/>
    </row>
    <row r="147" spans="1:8" ht="20.149999999999999" customHeight="1">
      <c r="A147" s="279"/>
      <c r="B147" s="272"/>
      <c r="C147" s="272"/>
      <c r="D147" s="139">
        <v>1</v>
      </c>
      <c r="E147" s="173" t="s">
        <v>480</v>
      </c>
      <c r="F147" s="282"/>
      <c r="G147" s="176">
        <v>12</v>
      </c>
      <c r="H147" s="174">
        <v>0.32511514494716881</v>
      </c>
    </row>
    <row r="148" spans="1:8" ht="20.149999999999999" customHeight="1">
      <c r="A148" s="279"/>
      <c r="B148" s="272"/>
      <c r="C148" s="272"/>
      <c r="D148" s="139">
        <v>2</v>
      </c>
      <c r="E148" s="173" t="s">
        <v>481</v>
      </c>
      <c r="F148" s="282"/>
      <c r="G148" s="176">
        <v>18</v>
      </c>
      <c r="H148" s="174">
        <v>0.48767271742075319</v>
      </c>
    </row>
    <row r="149" spans="1:8" ht="20.149999999999999" customHeight="1">
      <c r="A149" s="279"/>
      <c r="B149" s="272"/>
      <c r="C149" s="272"/>
      <c r="D149" s="139">
        <v>3</v>
      </c>
      <c r="E149" s="173" t="s">
        <v>482</v>
      </c>
      <c r="F149" s="282"/>
      <c r="G149" s="176">
        <v>41</v>
      </c>
      <c r="H149" s="174">
        <v>1.1108100785694934</v>
      </c>
    </row>
    <row r="150" spans="1:8" ht="20.149999999999999" customHeight="1">
      <c r="A150" s="279"/>
      <c r="B150" s="272"/>
      <c r="C150" s="272"/>
      <c r="D150" s="139">
        <v>4</v>
      </c>
      <c r="E150" s="173" t="s">
        <v>483</v>
      </c>
      <c r="F150" s="282"/>
      <c r="G150" s="176">
        <v>78</v>
      </c>
      <c r="H150" s="174">
        <v>2.1132484421565971</v>
      </c>
    </row>
    <row r="151" spans="1:8" ht="20.149999999999999" customHeight="1">
      <c r="A151" s="280"/>
      <c r="B151" s="273"/>
      <c r="C151" s="273"/>
      <c r="D151" s="139">
        <v>5</v>
      </c>
      <c r="E151" s="173" t="s">
        <v>484</v>
      </c>
      <c r="F151" s="283"/>
      <c r="G151" s="176">
        <v>43</v>
      </c>
      <c r="H151" s="174">
        <v>1.1649959360606881</v>
      </c>
    </row>
    <row r="152" spans="1:8" ht="20.149999999999999" customHeight="1">
      <c r="A152" s="276" t="s">
        <v>509</v>
      </c>
      <c r="B152" s="271" t="s">
        <v>19</v>
      </c>
      <c r="C152" s="271" t="s">
        <v>591</v>
      </c>
      <c r="D152" s="139"/>
      <c r="E152" s="173"/>
      <c r="F152" s="281"/>
      <c r="G152" s="175">
        <v>69</v>
      </c>
      <c r="H152" s="174"/>
    </row>
    <row r="153" spans="1:8" ht="20.149999999999999" customHeight="1">
      <c r="A153" s="279"/>
      <c r="B153" s="272"/>
      <c r="C153" s="272"/>
      <c r="D153" s="139">
        <v>1</v>
      </c>
      <c r="E153" s="173" t="s">
        <v>465</v>
      </c>
      <c r="F153" s="282"/>
      <c r="G153" s="176">
        <v>1</v>
      </c>
      <c r="H153" s="174">
        <v>1.4492753623188406</v>
      </c>
    </row>
    <row r="154" spans="1:8" ht="20.149999999999999" customHeight="1">
      <c r="A154" s="279"/>
      <c r="B154" s="272"/>
      <c r="C154" s="272"/>
      <c r="D154" s="139">
        <v>2</v>
      </c>
      <c r="E154" s="173" t="s">
        <v>466</v>
      </c>
      <c r="F154" s="282"/>
      <c r="G154" s="176">
        <v>5</v>
      </c>
      <c r="H154" s="174">
        <v>7.2463768115942031</v>
      </c>
    </row>
    <row r="155" spans="1:8" ht="20.149999999999999" customHeight="1">
      <c r="A155" s="279"/>
      <c r="B155" s="272"/>
      <c r="C155" s="272"/>
      <c r="D155" s="139">
        <v>3</v>
      </c>
      <c r="E155" s="173" t="s">
        <v>467</v>
      </c>
      <c r="F155" s="282"/>
      <c r="G155" s="176">
        <v>1</v>
      </c>
      <c r="H155" s="174">
        <v>1.4492753623188406</v>
      </c>
    </row>
    <row r="156" spans="1:8" ht="20.149999999999999" customHeight="1">
      <c r="A156" s="279"/>
      <c r="B156" s="272"/>
      <c r="C156" s="272"/>
      <c r="D156" s="139">
        <v>4</v>
      </c>
      <c r="E156" s="173" t="s">
        <v>468</v>
      </c>
      <c r="F156" s="282"/>
      <c r="G156" s="176">
        <v>6</v>
      </c>
      <c r="H156" s="174">
        <v>8.695652173913043</v>
      </c>
    </row>
    <row r="157" spans="1:8" ht="20.149999999999999" customHeight="1">
      <c r="A157" s="279"/>
      <c r="B157" s="272"/>
      <c r="C157" s="272"/>
      <c r="D157" s="139">
        <v>5</v>
      </c>
      <c r="E157" s="173" t="s">
        <v>469</v>
      </c>
      <c r="F157" s="282"/>
      <c r="G157" s="176">
        <v>34</v>
      </c>
      <c r="H157" s="174">
        <v>49.275362318840585</v>
      </c>
    </row>
    <row r="158" spans="1:8" ht="20.149999999999999" customHeight="1">
      <c r="A158" s="279"/>
      <c r="B158" s="272"/>
      <c r="C158" s="272"/>
      <c r="D158" s="139">
        <v>6</v>
      </c>
      <c r="E158" s="173" t="s">
        <v>470</v>
      </c>
      <c r="F158" s="282"/>
      <c r="G158" s="176">
        <v>14</v>
      </c>
      <c r="H158" s="174">
        <v>20.289855072463769</v>
      </c>
    </row>
    <row r="159" spans="1:8" ht="20.149999999999999" customHeight="1">
      <c r="A159" s="279"/>
      <c r="B159" s="272"/>
      <c r="C159" s="272"/>
      <c r="D159" s="139">
        <v>7</v>
      </c>
      <c r="E159" s="173" t="s">
        <v>471</v>
      </c>
      <c r="F159" s="282"/>
      <c r="G159" s="176">
        <v>6</v>
      </c>
      <c r="H159" s="174">
        <v>8.695652173913043</v>
      </c>
    </row>
    <row r="160" spans="1:8" ht="20.149999999999999" customHeight="1">
      <c r="A160" s="280"/>
      <c r="B160" s="273"/>
      <c r="C160" s="273"/>
      <c r="D160" s="139">
        <v>8</v>
      </c>
      <c r="E160" s="173" t="s">
        <v>472</v>
      </c>
      <c r="F160" s="283"/>
      <c r="G160" s="176">
        <v>2</v>
      </c>
      <c r="H160" s="174">
        <v>2.8985507246376812</v>
      </c>
    </row>
    <row r="161" spans="1:8" ht="20.149999999999999" customHeight="1">
      <c r="A161" s="203" t="s">
        <v>510</v>
      </c>
      <c r="B161" s="173" t="s">
        <v>511</v>
      </c>
      <c r="C161" s="173" t="s">
        <v>591</v>
      </c>
      <c r="D161" s="139"/>
      <c r="E161" s="173"/>
      <c r="F161" s="139"/>
      <c r="G161" s="175">
        <v>69</v>
      </c>
      <c r="H161" s="174"/>
    </row>
    <row r="162" spans="1:8" ht="20.149999999999999" customHeight="1">
      <c r="A162" s="203" t="s">
        <v>512</v>
      </c>
      <c r="B162" s="173" t="s">
        <v>513</v>
      </c>
      <c r="C162" s="173" t="s">
        <v>591</v>
      </c>
      <c r="D162" s="139"/>
      <c r="E162" s="173"/>
      <c r="F162" s="139"/>
      <c r="G162" s="175">
        <v>7</v>
      </c>
      <c r="H162" s="174"/>
    </row>
    <row r="163" spans="1:8" ht="20.149999999999999" customHeight="1">
      <c r="A163" s="203" t="s">
        <v>514</v>
      </c>
      <c r="B163" s="173" t="s">
        <v>515</v>
      </c>
      <c r="C163" s="173" t="s">
        <v>591</v>
      </c>
      <c r="D163" s="139"/>
      <c r="E163" s="173"/>
      <c r="F163" s="139"/>
      <c r="G163" s="140" t="s">
        <v>4107</v>
      </c>
      <c r="H163" s="174"/>
    </row>
    <row r="164" spans="1:8" ht="20.149999999999999" customHeight="1">
      <c r="A164" s="203" t="s">
        <v>516</v>
      </c>
      <c r="B164" s="173" t="s">
        <v>517</v>
      </c>
      <c r="C164" s="173" t="s">
        <v>591</v>
      </c>
      <c r="D164" s="139"/>
      <c r="E164" s="173"/>
      <c r="F164" s="139"/>
      <c r="G164" s="175">
        <v>69</v>
      </c>
      <c r="H164" s="174"/>
    </row>
    <row r="165" spans="1:8" ht="20.149999999999999" customHeight="1">
      <c r="A165" s="276" t="s">
        <v>596</v>
      </c>
      <c r="B165" s="271" t="s">
        <v>518</v>
      </c>
      <c r="C165" s="271" t="s">
        <v>591</v>
      </c>
      <c r="D165" s="139"/>
      <c r="E165" s="173"/>
      <c r="F165" s="281" t="s">
        <v>285</v>
      </c>
      <c r="G165" s="175">
        <v>69</v>
      </c>
      <c r="H165" s="174"/>
    </row>
    <row r="166" spans="1:8" ht="20.149999999999999" customHeight="1">
      <c r="A166" s="277"/>
      <c r="B166" s="274"/>
      <c r="C166" s="274"/>
      <c r="D166" s="139">
        <v>98</v>
      </c>
      <c r="E166" s="173" t="s">
        <v>590</v>
      </c>
      <c r="F166" s="284"/>
      <c r="G166" s="176"/>
      <c r="H166" s="174" t="s">
        <v>577</v>
      </c>
    </row>
    <row r="167" spans="1:8" ht="20.149999999999999" customHeight="1">
      <c r="A167" s="278"/>
      <c r="B167" s="275"/>
      <c r="C167" s="275"/>
      <c r="D167" s="139">
        <v>99</v>
      </c>
      <c r="E167" s="173" t="s">
        <v>578</v>
      </c>
      <c r="F167" s="285"/>
      <c r="G167" s="175">
        <v>6</v>
      </c>
      <c r="H167" s="174">
        <v>8.695652173913043</v>
      </c>
    </row>
    <row r="168" spans="1:8" ht="20.149999999999999" customHeight="1">
      <c r="A168" s="276" t="s">
        <v>519</v>
      </c>
      <c r="B168" s="271" t="s">
        <v>592</v>
      </c>
      <c r="C168" s="271" t="s">
        <v>597</v>
      </c>
      <c r="D168" s="139"/>
      <c r="E168" s="173"/>
      <c r="F168" s="281" t="s">
        <v>285</v>
      </c>
      <c r="G168" s="175">
        <v>6</v>
      </c>
      <c r="H168" s="174"/>
    </row>
    <row r="169" spans="1:8" ht="20.149999999999999" customHeight="1">
      <c r="A169" s="277"/>
      <c r="B169" s="274"/>
      <c r="C169" s="274"/>
      <c r="D169" s="139">
        <v>91</v>
      </c>
      <c r="E169" s="173" t="s">
        <v>459</v>
      </c>
      <c r="F169" s="284"/>
      <c r="G169" s="176">
        <v>2</v>
      </c>
      <c r="H169" s="174">
        <v>33.333333333333329</v>
      </c>
    </row>
    <row r="170" spans="1:8" ht="20.149999999999999" customHeight="1">
      <c r="A170" s="277"/>
      <c r="B170" s="274"/>
      <c r="C170" s="274"/>
      <c r="D170" s="139">
        <v>92</v>
      </c>
      <c r="E170" s="173" t="s">
        <v>460</v>
      </c>
      <c r="F170" s="284"/>
      <c r="G170" s="176">
        <v>1</v>
      </c>
      <c r="H170" s="174">
        <v>16.666666666666664</v>
      </c>
    </row>
    <row r="171" spans="1:8" ht="20.149999999999999" customHeight="1">
      <c r="A171" s="277"/>
      <c r="B171" s="274"/>
      <c r="C171" s="274"/>
      <c r="D171" s="139">
        <v>93</v>
      </c>
      <c r="E171" s="173" t="s">
        <v>461</v>
      </c>
      <c r="F171" s="284"/>
      <c r="G171" s="176">
        <v>3</v>
      </c>
      <c r="H171" s="174">
        <v>50</v>
      </c>
    </row>
    <row r="172" spans="1:8" ht="20.149999999999999" customHeight="1">
      <c r="A172" s="277"/>
      <c r="B172" s="274"/>
      <c r="C172" s="274"/>
      <c r="D172" s="139">
        <v>94</v>
      </c>
      <c r="E172" s="173" t="s">
        <v>462</v>
      </c>
      <c r="F172" s="284"/>
      <c r="G172" s="176"/>
      <c r="H172" s="174" t="s">
        <v>577</v>
      </c>
    </row>
    <row r="173" spans="1:8" ht="20.149999999999999" customHeight="1">
      <c r="A173" s="277"/>
      <c r="B173" s="274"/>
      <c r="C173" s="274"/>
      <c r="D173" s="139">
        <v>98</v>
      </c>
      <c r="E173" s="173" t="s">
        <v>590</v>
      </c>
      <c r="F173" s="284"/>
      <c r="G173" s="176"/>
      <c r="H173" s="174" t="s">
        <v>577</v>
      </c>
    </row>
    <row r="174" spans="1:8" ht="20.149999999999999" customHeight="1">
      <c r="A174" s="278"/>
      <c r="B174" s="275"/>
      <c r="C174" s="275"/>
      <c r="D174" s="139">
        <v>99</v>
      </c>
      <c r="E174" s="173" t="s">
        <v>578</v>
      </c>
      <c r="F174" s="285"/>
      <c r="G174" s="176"/>
      <c r="H174" s="174" t="s">
        <v>577</v>
      </c>
    </row>
    <row r="175" spans="1:8" ht="20.149999999999999" customHeight="1">
      <c r="A175" s="276" t="s">
        <v>520</v>
      </c>
      <c r="B175" s="271" t="s">
        <v>20</v>
      </c>
      <c r="C175" s="271" t="s">
        <v>591</v>
      </c>
      <c r="D175" s="139"/>
      <c r="E175" s="173"/>
      <c r="F175" s="281"/>
      <c r="G175" s="175">
        <v>69</v>
      </c>
      <c r="H175" s="174"/>
    </row>
    <row r="176" spans="1:8" ht="20.149999999999999" customHeight="1">
      <c r="A176" s="279"/>
      <c r="B176" s="272"/>
      <c r="C176" s="272"/>
      <c r="D176" s="139">
        <v>1</v>
      </c>
      <c r="E176" s="173" t="s">
        <v>480</v>
      </c>
      <c r="F176" s="282"/>
      <c r="G176" s="176">
        <v>3</v>
      </c>
      <c r="H176" s="174">
        <v>4.3478260869565215</v>
      </c>
    </row>
    <row r="177" spans="1:8" ht="20.149999999999999" customHeight="1">
      <c r="A177" s="279"/>
      <c r="B177" s="272"/>
      <c r="C177" s="272"/>
      <c r="D177" s="139">
        <v>2</v>
      </c>
      <c r="E177" s="173" t="s">
        <v>481</v>
      </c>
      <c r="F177" s="282"/>
      <c r="G177" s="176">
        <v>8</v>
      </c>
      <c r="H177" s="174">
        <v>11.594202898550725</v>
      </c>
    </row>
    <row r="178" spans="1:8" ht="20.149999999999999" customHeight="1">
      <c r="A178" s="279"/>
      <c r="B178" s="272"/>
      <c r="C178" s="272"/>
      <c r="D178" s="139">
        <v>3</v>
      </c>
      <c r="E178" s="173" t="s">
        <v>482</v>
      </c>
      <c r="F178" s="282"/>
      <c r="G178" s="176">
        <v>11</v>
      </c>
      <c r="H178" s="174">
        <v>15.942028985507244</v>
      </c>
    </row>
    <row r="179" spans="1:8" ht="20.149999999999999" customHeight="1">
      <c r="A179" s="279"/>
      <c r="B179" s="272"/>
      <c r="C179" s="272"/>
      <c r="D179" s="139">
        <v>4</v>
      </c>
      <c r="E179" s="173" t="s">
        <v>483</v>
      </c>
      <c r="F179" s="282"/>
      <c r="G179" s="176">
        <v>33</v>
      </c>
      <c r="H179" s="174">
        <v>47.826086956521742</v>
      </c>
    </row>
    <row r="180" spans="1:8" ht="20.149999999999999" customHeight="1">
      <c r="A180" s="280"/>
      <c r="B180" s="273"/>
      <c r="C180" s="273"/>
      <c r="D180" s="139">
        <v>5</v>
      </c>
      <c r="E180" s="173" t="s">
        <v>484</v>
      </c>
      <c r="F180" s="283"/>
      <c r="G180" s="176">
        <v>14</v>
      </c>
      <c r="H180" s="174">
        <v>20.289855072463769</v>
      </c>
    </row>
    <row r="181" spans="1:8" ht="20.149999999999999" customHeight="1">
      <c r="A181" s="276" t="s">
        <v>521</v>
      </c>
      <c r="B181" s="271" t="s">
        <v>21</v>
      </c>
      <c r="C181" s="271" t="s">
        <v>595</v>
      </c>
      <c r="D181" s="139"/>
      <c r="E181" s="173"/>
      <c r="F181" s="281"/>
      <c r="G181" s="176">
        <v>31</v>
      </c>
      <c r="H181" s="174"/>
    </row>
    <row r="182" spans="1:8" ht="20.149999999999999" customHeight="1">
      <c r="A182" s="279"/>
      <c r="B182" s="272"/>
      <c r="C182" s="272"/>
      <c r="D182" s="139">
        <v>1</v>
      </c>
      <c r="E182" s="173" t="s">
        <v>465</v>
      </c>
      <c r="F182" s="282"/>
      <c r="G182" s="176"/>
      <c r="H182" s="174" t="s">
        <v>577</v>
      </c>
    </row>
    <row r="183" spans="1:8" ht="20.149999999999999" customHeight="1">
      <c r="A183" s="279"/>
      <c r="B183" s="272"/>
      <c r="C183" s="272"/>
      <c r="D183" s="139">
        <v>2</v>
      </c>
      <c r="E183" s="173" t="s">
        <v>466</v>
      </c>
      <c r="F183" s="282"/>
      <c r="G183" s="176"/>
      <c r="H183" s="174" t="s">
        <v>577</v>
      </c>
    </row>
    <row r="184" spans="1:8" ht="20.149999999999999" customHeight="1">
      <c r="A184" s="279"/>
      <c r="B184" s="272"/>
      <c r="C184" s="272"/>
      <c r="D184" s="139">
        <v>3</v>
      </c>
      <c r="E184" s="173" t="s">
        <v>467</v>
      </c>
      <c r="F184" s="282"/>
      <c r="G184" s="176"/>
      <c r="H184" s="174" t="s">
        <v>577</v>
      </c>
    </row>
    <row r="185" spans="1:8" ht="20.149999999999999" customHeight="1">
      <c r="A185" s="279"/>
      <c r="B185" s="272"/>
      <c r="C185" s="272"/>
      <c r="D185" s="139">
        <v>4</v>
      </c>
      <c r="E185" s="173" t="s">
        <v>468</v>
      </c>
      <c r="F185" s="282"/>
      <c r="G185" s="176">
        <v>1</v>
      </c>
      <c r="H185" s="174">
        <v>3.225806451612903</v>
      </c>
    </row>
    <row r="186" spans="1:8" ht="20.149999999999999" customHeight="1">
      <c r="A186" s="279"/>
      <c r="B186" s="272"/>
      <c r="C186" s="272"/>
      <c r="D186" s="139">
        <v>5</v>
      </c>
      <c r="E186" s="173" t="s">
        <v>469</v>
      </c>
      <c r="F186" s="282"/>
      <c r="G186" s="176">
        <v>14</v>
      </c>
      <c r="H186" s="174">
        <v>45.161290322580641</v>
      </c>
    </row>
    <row r="187" spans="1:8" ht="20.149999999999999" customHeight="1">
      <c r="A187" s="279"/>
      <c r="B187" s="272"/>
      <c r="C187" s="272"/>
      <c r="D187" s="139">
        <v>6</v>
      </c>
      <c r="E187" s="173" t="s">
        <v>470</v>
      </c>
      <c r="F187" s="282"/>
      <c r="G187" s="176">
        <v>11</v>
      </c>
      <c r="H187" s="174">
        <v>35.483870967741936</v>
      </c>
    </row>
    <row r="188" spans="1:8" ht="20.149999999999999" customHeight="1">
      <c r="A188" s="279"/>
      <c r="B188" s="272"/>
      <c r="C188" s="272"/>
      <c r="D188" s="139">
        <v>7</v>
      </c>
      <c r="E188" s="173" t="s">
        <v>471</v>
      </c>
      <c r="F188" s="282"/>
      <c r="G188" s="176">
        <v>4</v>
      </c>
      <c r="H188" s="174">
        <v>12.903225806451612</v>
      </c>
    </row>
    <row r="189" spans="1:8" ht="20.149999999999999" customHeight="1">
      <c r="A189" s="280"/>
      <c r="B189" s="273"/>
      <c r="C189" s="273"/>
      <c r="D189" s="139">
        <v>8</v>
      </c>
      <c r="E189" s="173" t="s">
        <v>472</v>
      </c>
      <c r="F189" s="283"/>
      <c r="G189" s="176">
        <v>1</v>
      </c>
      <c r="H189" s="174">
        <v>3.225806451612903</v>
      </c>
    </row>
    <row r="190" spans="1:8" ht="20.149999999999999" customHeight="1">
      <c r="A190" s="203" t="s">
        <v>522</v>
      </c>
      <c r="B190" s="173" t="s">
        <v>523</v>
      </c>
      <c r="C190" s="173" t="s">
        <v>595</v>
      </c>
      <c r="D190" s="139"/>
      <c r="E190" s="173"/>
      <c r="F190" s="139"/>
      <c r="G190" s="175">
        <v>31</v>
      </c>
      <c r="H190" s="174"/>
    </row>
    <row r="191" spans="1:8" ht="20.149999999999999" customHeight="1">
      <c r="A191" s="203" t="s">
        <v>524</v>
      </c>
      <c r="B191" s="173" t="s">
        <v>525</v>
      </c>
      <c r="C191" s="173" t="s">
        <v>595</v>
      </c>
      <c r="D191" s="139"/>
      <c r="E191" s="173"/>
      <c r="F191" s="139"/>
      <c r="G191" s="175">
        <v>5</v>
      </c>
      <c r="H191" s="174"/>
    </row>
    <row r="192" spans="1:8" ht="20.149999999999999" customHeight="1">
      <c r="A192" s="203" t="s">
        <v>526</v>
      </c>
      <c r="B192" s="173" t="s">
        <v>527</v>
      </c>
      <c r="C192" s="173" t="s">
        <v>595</v>
      </c>
      <c r="D192" s="139"/>
      <c r="E192" s="173"/>
      <c r="F192" s="139"/>
      <c r="G192" s="204" t="s">
        <v>4107</v>
      </c>
      <c r="H192" s="174"/>
    </row>
    <row r="193" spans="1:8" ht="20.149999999999999" customHeight="1">
      <c r="A193" s="203" t="s">
        <v>528</v>
      </c>
      <c r="B193" s="173" t="s">
        <v>529</v>
      </c>
      <c r="C193" s="173" t="s">
        <v>595</v>
      </c>
      <c r="D193" s="139"/>
      <c r="E193" s="173"/>
      <c r="F193" s="139"/>
      <c r="G193" s="175">
        <v>31</v>
      </c>
      <c r="H193" s="174"/>
    </row>
    <row r="194" spans="1:8" ht="20.149999999999999" customHeight="1">
      <c r="A194" s="276" t="s">
        <v>603</v>
      </c>
      <c r="B194" s="271" t="s">
        <v>530</v>
      </c>
      <c r="C194" s="271" t="s">
        <v>595</v>
      </c>
      <c r="D194" s="139"/>
      <c r="E194" s="173"/>
      <c r="F194" s="281" t="s">
        <v>285</v>
      </c>
      <c r="G194" s="175">
        <v>31</v>
      </c>
      <c r="H194" s="174"/>
    </row>
    <row r="195" spans="1:8" ht="20.149999999999999" customHeight="1">
      <c r="A195" s="277"/>
      <c r="B195" s="274"/>
      <c r="C195" s="274"/>
      <c r="D195" s="139">
        <v>98</v>
      </c>
      <c r="E195" s="173" t="s">
        <v>590</v>
      </c>
      <c r="F195" s="284"/>
      <c r="G195" s="176"/>
      <c r="H195" s="174" t="s">
        <v>577</v>
      </c>
    </row>
    <row r="196" spans="1:8" ht="20.149999999999999" customHeight="1">
      <c r="A196" s="278"/>
      <c r="B196" s="275"/>
      <c r="C196" s="275"/>
      <c r="D196" s="139">
        <v>99</v>
      </c>
      <c r="E196" s="173" t="s">
        <v>578</v>
      </c>
      <c r="F196" s="285"/>
      <c r="G196" s="176">
        <v>3</v>
      </c>
      <c r="H196" s="174">
        <v>9.67741935483871</v>
      </c>
    </row>
    <row r="197" spans="1:8" ht="20.149999999999999" customHeight="1">
      <c r="A197" s="276" t="s">
        <v>531</v>
      </c>
      <c r="B197" s="271" t="s">
        <v>605</v>
      </c>
      <c r="C197" s="271" t="s">
        <v>604</v>
      </c>
      <c r="D197" s="139"/>
      <c r="E197" s="173"/>
      <c r="F197" s="281" t="s">
        <v>285</v>
      </c>
      <c r="G197" s="175">
        <v>3</v>
      </c>
      <c r="H197" s="174"/>
    </row>
    <row r="198" spans="1:8" ht="20.149999999999999" customHeight="1">
      <c r="A198" s="277"/>
      <c r="B198" s="274"/>
      <c r="C198" s="274"/>
      <c r="D198" s="139">
        <v>91</v>
      </c>
      <c r="E198" s="173" t="s">
        <v>459</v>
      </c>
      <c r="F198" s="284"/>
      <c r="G198" s="176">
        <v>1</v>
      </c>
      <c r="H198" s="174">
        <v>33.333333333333329</v>
      </c>
    </row>
    <row r="199" spans="1:8" ht="20.149999999999999" customHeight="1">
      <c r="A199" s="277"/>
      <c r="B199" s="274"/>
      <c r="C199" s="274"/>
      <c r="D199" s="139">
        <v>92</v>
      </c>
      <c r="E199" s="173" t="s">
        <v>460</v>
      </c>
      <c r="F199" s="284"/>
      <c r="G199" s="176">
        <v>1</v>
      </c>
      <c r="H199" s="174">
        <v>33.333333333333329</v>
      </c>
    </row>
    <row r="200" spans="1:8" ht="20.149999999999999" customHeight="1">
      <c r="A200" s="277"/>
      <c r="B200" s="274"/>
      <c r="C200" s="274"/>
      <c r="D200" s="139">
        <v>93</v>
      </c>
      <c r="E200" s="173" t="s">
        <v>461</v>
      </c>
      <c r="F200" s="284"/>
      <c r="G200" s="176"/>
      <c r="H200" s="174" t="s">
        <v>577</v>
      </c>
    </row>
    <row r="201" spans="1:8" ht="20.149999999999999" customHeight="1">
      <c r="A201" s="277"/>
      <c r="B201" s="274"/>
      <c r="C201" s="274"/>
      <c r="D201" s="139">
        <v>94</v>
      </c>
      <c r="E201" s="173" t="s">
        <v>462</v>
      </c>
      <c r="F201" s="284"/>
      <c r="G201" s="176">
        <v>1</v>
      </c>
      <c r="H201" s="174">
        <v>33.333333333333329</v>
      </c>
    </row>
    <row r="202" spans="1:8" ht="20.149999999999999" customHeight="1">
      <c r="A202" s="277"/>
      <c r="B202" s="274"/>
      <c r="C202" s="274"/>
      <c r="D202" s="139">
        <v>98</v>
      </c>
      <c r="E202" s="173" t="s">
        <v>590</v>
      </c>
      <c r="F202" s="284"/>
      <c r="G202" s="176"/>
      <c r="H202" s="174" t="s">
        <v>577</v>
      </c>
    </row>
    <row r="203" spans="1:8" ht="20.149999999999999" customHeight="1">
      <c r="A203" s="278"/>
      <c r="B203" s="275"/>
      <c r="C203" s="275"/>
      <c r="D203" s="139">
        <v>99</v>
      </c>
      <c r="E203" s="173" t="s">
        <v>578</v>
      </c>
      <c r="F203" s="285"/>
      <c r="G203" s="176"/>
      <c r="H203" s="174" t="s">
        <v>577</v>
      </c>
    </row>
    <row r="204" spans="1:8" ht="20.149999999999999" customHeight="1">
      <c r="A204" s="276" t="s">
        <v>532</v>
      </c>
      <c r="B204" s="271" t="s">
        <v>22</v>
      </c>
      <c r="C204" s="271" t="s">
        <v>594</v>
      </c>
      <c r="D204" s="139"/>
      <c r="E204" s="173"/>
      <c r="F204" s="281"/>
      <c r="G204" s="175">
        <v>31</v>
      </c>
      <c r="H204" s="174"/>
    </row>
    <row r="205" spans="1:8" ht="20.149999999999999" customHeight="1">
      <c r="A205" s="279"/>
      <c r="B205" s="272"/>
      <c r="C205" s="272"/>
      <c r="D205" s="139">
        <v>1</v>
      </c>
      <c r="E205" s="173" t="s">
        <v>480</v>
      </c>
      <c r="F205" s="282"/>
      <c r="G205" s="176">
        <v>1</v>
      </c>
      <c r="H205" s="174">
        <v>3.225806451612903</v>
      </c>
    </row>
    <row r="206" spans="1:8" ht="20.149999999999999" customHeight="1">
      <c r="A206" s="279"/>
      <c r="B206" s="272"/>
      <c r="C206" s="272"/>
      <c r="D206" s="139">
        <v>2</v>
      </c>
      <c r="E206" s="173" t="s">
        <v>481</v>
      </c>
      <c r="F206" s="282"/>
      <c r="G206" s="176">
        <v>1</v>
      </c>
      <c r="H206" s="174">
        <v>3.225806451612903</v>
      </c>
    </row>
    <row r="207" spans="1:8" ht="20.149999999999999" customHeight="1">
      <c r="A207" s="279"/>
      <c r="B207" s="272"/>
      <c r="C207" s="272"/>
      <c r="D207" s="139">
        <v>3</v>
      </c>
      <c r="E207" s="173" t="s">
        <v>482</v>
      </c>
      <c r="F207" s="282"/>
      <c r="G207" s="176">
        <v>9</v>
      </c>
      <c r="H207" s="174">
        <v>29.032258064516132</v>
      </c>
    </row>
    <row r="208" spans="1:8" ht="20.149999999999999" customHeight="1">
      <c r="A208" s="279"/>
      <c r="B208" s="272"/>
      <c r="C208" s="272"/>
      <c r="D208" s="139">
        <v>4</v>
      </c>
      <c r="E208" s="173" t="s">
        <v>483</v>
      </c>
      <c r="F208" s="282"/>
      <c r="G208" s="176">
        <v>14</v>
      </c>
      <c r="H208" s="174">
        <v>45.161290322580641</v>
      </c>
    </row>
    <row r="209" spans="1:8" ht="20.149999999999999" customHeight="1">
      <c r="A209" s="280"/>
      <c r="B209" s="273"/>
      <c r="C209" s="273"/>
      <c r="D209" s="139">
        <v>5</v>
      </c>
      <c r="E209" s="173" t="s">
        <v>484</v>
      </c>
      <c r="F209" s="283"/>
      <c r="G209" s="176">
        <v>6</v>
      </c>
      <c r="H209" s="174">
        <v>19.35483870967742</v>
      </c>
    </row>
    <row r="210" spans="1:8" ht="20.149999999999999" customHeight="1">
      <c r="A210" s="276" t="s">
        <v>533</v>
      </c>
      <c r="B210" s="271" t="s">
        <v>23</v>
      </c>
      <c r="C210" s="271" t="s">
        <v>607</v>
      </c>
      <c r="D210" s="139"/>
      <c r="E210" s="173"/>
      <c r="F210" s="281"/>
      <c r="G210" s="175">
        <v>14</v>
      </c>
      <c r="H210" s="174"/>
    </row>
    <row r="211" spans="1:8" ht="20.149999999999999" customHeight="1">
      <c r="A211" s="279"/>
      <c r="B211" s="272"/>
      <c r="C211" s="272"/>
      <c r="D211" s="139">
        <v>1</v>
      </c>
      <c r="E211" s="173" t="s">
        <v>465</v>
      </c>
      <c r="F211" s="282"/>
      <c r="G211" s="176"/>
      <c r="H211" s="174" t="s">
        <v>577</v>
      </c>
    </row>
    <row r="212" spans="1:8" ht="20.149999999999999" customHeight="1">
      <c r="A212" s="279"/>
      <c r="B212" s="272"/>
      <c r="C212" s="272"/>
      <c r="D212" s="139">
        <v>2</v>
      </c>
      <c r="E212" s="173" t="s">
        <v>466</v>
      </c>
      <c r="F212" s="282"/>
      <c r="G212" s="176"/>
      <c r="H212" s="174" t="s">
        <v>577</v>
      </c>
    </row>
    <row r="213" spans="1:8" ht="20.149999999999999" customHeight="1">
      <c r="A213" s="279"/>
      <c r="B213" s="272"/>
      <c r="C213" s="272"/>
      <c r="D213" s="139">
        <v>3</v>
      </c>
      <c r="E213" s="173" t="s">
        <v>467</v>
      </c>
      <c r="F213" s="282"/>
      <c r="G213" s="176"/>
      <c r="H213" s="174" t="s">
        <v>577</v>
      </c>
    </row>
    <row r="214" spans="1:8" ht="20.149999999999999" customHeight="1">
      <c r="A214" s="279"/>
      <c r="B214" s="272"/>
      <c r="C214" s="272"/>
      <c r="D214" s="139">
        <v>4</v>
      </c>
      <c r="E214" s="173" t="s">
        <v>468</v>
      </c>
      <c r="F214" s="282"/>
      <c r="G214" s="176"/>
      <c r="H214" s="174" t="s">
        <v>577</v>
      </c>
    </row>
    <row r="215" spans="1:8" ht="20.149999999999999" customHeight="1">
      <c r="A215" s="279"/>
      <c r="B215" s="272"/>
      <c r="C215" s="272"/>
      <c r="D215" s="139">
        <v>5</v>
      </c>
      <c r="E215" s="173" t="s">
        <v>469</v>
      </c>
      <c r="F215" s="282"/>
      <c r="G215" s="176">
        <v>7</v>
      </c>
      <c r="H215" s="174">
        <v>50</v>
      </c>
    </row>
    <row r="216" spans="1:8" ht="20.149999999999999" customHeight="1">
      <c r="A216" s="279"/>
      <c r="B216" s="272"/>
      <c r="C216" s="272"/>
      <c r="D216" s="139">
        <v>6</v>
      </c>
      <c r="E216" s="173" t="s">
        <v>470</v>
      </c>
      <c r="F216" s="282"/>
      <c r="G216" s="176">
        <v>5</v>
      </c>
      <c r="H216" s="174">
        <v>35.714285714285715</v>
      </c>
    </row>
    <row r="217" spans="1:8" ht="20.149999999999999" customHeight="1">
      <c r="A217" s="279"/>
      <c r="B217" s="272"/>
      <c r="C217" s="272"/>
      <c r="D217" s="139">
        <v>7</v>
      </c>
      <c r="E217" s="173" t="s">
        <v>471</v>
      </c>
      <c r="F217" s="282"/>
      <c r="G217" s="176">
        <v>2</v>
      </c>
      <c r="H217" s="174">
        <v>14.285714285714285</v>
      </c>
    </row>
    <row r="218" spans="1:8" ht="20.149999999999999" customHeight="1">
      <c r="A218" s="280"/>
      <c r="B218" s="273"/>
      <c r="C218" s="273"/>
      <c r="D218" s="139">
        <v>8</v>
      </c>
      <c r="E218" s="173" t="s">
        <v>472</v>
      </c>
      <c r="F218" s="283"/>
      <c r="G218" s="176">
        <v>1</v>
      </c>
      <c r="H218" s="174">
        <v>7.1428571428571423</v>
      </c>
    </row>
    <row r="219" spans="1:8" ht="20.149999999999999" customHeight="1">
      <c r="A219" s="203" t="s">
        <v>534</v>
      </c>
      <c r="B219" s="173" t="s">
        <v>535</v>
      </c>
      <c r="C219" s="173" t="s">
        <v>607</v>
      </c>
      <c r="D219" s="139"/>
      <c r="E219" s="173"/>
      <c r="F219" s="139"/>
      <c r="G219" s="205">
        <v>14</v>
      </c>
      <c r="H219" s="174"/>
    </row>
    <row r="220" spans="1:8" ht="20.149999999999999" customHeight="1">
      <c r="A220" s="203" t="s">
        <v>536</v>
      </c>
      <c r="B220" s="173" t="s">
        <v>537</v>
      </c>
      <c r="C220" s="173" t="s">
        <v>607</v>
      </c>
      <c r="D220" s="139"/>
      <c r="E220" s="173"/>
      <c r="F220" s="139"/>
      <c r="G220" s="205">
        <v>2</v>
      </c>
      <c r="H220" s="174"/>
    </row>
    <row r="221" spans="1:8" ht="20.149999999999999" customHeight="1">
      <c r="A221" s="203" t="s">
        <v>538</v>
      </c>
      <c r="B221" s="173" t="s">
        <v>539</v>
      </c>
      <c r="C221" s="173" t="s">
        <v>607</v>
      </c>
      <c r="D221" s="139"/>
      <c r="E221" s="173"/>
      <c r="F221" s="139"/>
      <c r="G221" s="206" t="s">
        <v>4107</v>
      </c>
      <c r="H221" s="174"/>
    </row>
    <row r="222" spans="1:8" ht="20.149999999999999" customHeight="1">
      <c r="A222" s="203" t="s">
        <v>540</v>
      </c>
      <c r="B222" s="173" t="s">
        <v>541</v>
      </c>
      <c r="C222" s="173" t="s">
        <v>607</v>
      </c>
      <c r="D222" s="139"/>
      <c r="E222" s="173"/>
      <c r="F222" s="139"/>
      <c r="G222" s="205">
        <v>14</v>
      </c>
      <c r="H222" s="174"/>
    </row>
    <row r="223" spans="1:8" ht="20.149999999999999" customHeight="1">
      <c r="A223" s="276" t="s">
        <v>609</v>
      </c>
      <c r="B223" s="271" t="s">
        <v>542</v>
      </c>
      <c r="C223" s="271" t="s">
        <v>607</v>
      </c>
      <c r="D223" s="139"/>
      <c r="E223" s="173"/>
      <c r="F223" s="281" t="s">
        <v>285</v>
      </c>
      <c r="G223" s="205">
        <v>14</v>
      </c>
      <c r="H223" s="174"/>
    </row>
    <row r="224" spans="1:8" ht="20.149999999999999" customHeight="1">
      <c r="A224" s="277"/>
      <c r="B224" s="274"/>
      <c r="C224" s="274"/>
      <c r="D224" s="139">
        <v>98</v>
      </c>
      <c r="E224" s="173" t="s">
        <v>590</v>
      </c>
      <c r="F224" s="284"/>
      <c r="G224" s="176"/>
      <c r="H224" s="174" t="s">
        <v>577</v>
      </c>
    </row>
    <row r="225" spans="1:8" ht="20.149999999999999" customHeight="1">
      <c r="A225" s="278"/>
      <c r="B225" s="275"/>
      <c r="C225" s="275"/>
      <c r="D225" s="139">
        <v>99</v>
      </c>
      <c r="E225" s="173" t="s">
        <v>578</v>
      </c>
      <c r="F225" s="285"/>
      <c r="G225" s="176"/>
      <c r="H225" s="174" t="s">
        <v>577</v>
      </c>
    </row>
    <row r="226" spans="1:8" ht="20.149999999999999" customHeight="1">
      <c r="A226" s="276" t="s">
        <v>543</v>
      </c>
      <c r="B226" s="271" t="s">
        <v>608</v>
      </c>
      <c r="C226" s="271" t="s">
        <v>610</v>
      </c>
      <c r="D226" s="139"/>
      <c r="E226" s="173"/>
      <c r="F226" s="281" t="s">
        <v>285</v>
      </c>
      <c r="G226" s="204" t="s">
        <v>577</v>
      </c>
      <c r="H226" s="174"/>
    </row>
    <row r="227" spans="1:8" ht="20.149999999999999" customHeight="1">
      <c r="A227" s="277"/>
      <c r="B227" s="274"/>
      <c r="C227" s="274"/>
      <c r="D227" s="139">
        <v>91</v>
      </c>
      <c r="E227" s="173" t="s">
        <v>459</v>
      </c>
      <c r="F227" s="284"/>
      <c r="G227" s="176"/>
      <c r="H227" s="174" t="s">
        <v>577</v>
      </c>
    </row>
    <row r="228" spans="1:8" ht="20.149999999999999" customHeight="1">
      <c r="A228" s="277"/>
      <c r="B228" s="274"/>
      <c r="C228" s="274"/>
      <c r="D228" s="139">
        <v>92</v>
      </c>
      <c r="E228" s="173" t="s">
        <v>460</v>
      </c>
      <c r="F228" s="284"/>
      <c r="G228" s="176"/>
      <c r="H228" s="174" t="s">
        <v>577</v>
      </c>
    </row>
    <row r="229" spans="1:8" ht="20.149999999999999" customHeight="1">
      <c r="A229" s="277"/>
      <c r="B229" s="274"/>
      <c r="C229" s="274"/>
      <c r="D229" s="139">
        <v>93</v>
      </c>
      <c r="E229" s="173" t="s">
        <v>461</v>
      </c>
      <c r="F229" s="284"/>
      <c r="G229" s="176"/>
      <c r="H229" s="174" t="s">
        <v>577</v>
      </c>
    </row>
    <row r="230" spans="1:8" ht="20.149999999999999" customHeight="1">
      <c r="A230" s="277"/>
      <c r="B230" s="274"/>
      <c r="C230" s="274"/>
      <c r="D230" s="139">
        <v>94</v>
      </c>
      <c r="E230" s="173" t="s">
        <v>462</v>
      </c>
      <c r="F230" s="284"/>
      <c r="G230" s="176"/>
      <c r="H230" s="174" t="s">
        <v>577</v>
      </c>
    </row>
    <row r="231" spans="1:8" ht="20.149999999999999" customHeight="1">
      <c r="A231" s="277"/>
      <c r="B231" s="274"/>
      <c r="C231" s="274"/>
      <c r="D231" s="139">
        <v>98</v>
      </c>
      <c r="E231" s="173" t="s">
        <v>590</v>
      </c>
      <c r="F231" s="284"/>
      <c r="G231" s="176"/>
      <c r="H231" s="174" t="s">
        <v>577</v>
      </c>
    </row>
    <row r="232" spans="1:8" ht="20.149999999999999" customHeight="1">
      <c r="A232" s="278"/>
      <c r="B232" s="275"/>
      <c r="C232" s="275"/>
      <c r="D232" s="139">
        <v>99</v>
      </c>
      <c r="E232" s="173" t="s">
        <v>578</v>
      </c>
      <c r="F232" s="285"/>
      <c r="G232" s="176"/>
      <c r="H232" s="174" t="s">
        <v>577</v>
      </c>
    </row>
    <row r="233" spans="1:8" ht="20.149999999999999" customHeight="1">
      <c r="A233" s="276" t="s">
        <v>544</v>
      </c>
      <c r="B233" s="271" t="s">
        <v>24</v>
      </c>
      <c r="C233" s="271" t="s">
        <v>606</v>
      </c>
      <c r="D233" s="139"/>
      <c r="E233" s="173"/>
      <c r="F233" s="281"/>
      <c r="G233" s="175">
        <v>14</v>
      </c>
      <c r="H233" s="174"/>
    </row>
    <row r="234" spans="1:8" ht="20.149999999999999" customHeight="1">
      <c r="A234" s="279"/>
      <c r="B234" s="272"/>
      <c r="C234" s="272"/>
      <c r="D234" s="139">
        <v>1</v>
      </c>
      <c r="E234" s="173" t="s">
        <v>480</v>
      </c>
      <c r="F234" s="282"/>
      <c r="G234" s="176"/>
      <c r="H234" s="174" t="s">
        <v>577</v>
      </c>
    </row>
    <row r="235" spans="1:8" ht="20.149999999999999" customHeight="1">
      <c r="A235" s="279"/>
      <c r="B235" s="272"/>
      <c r="C235" s="272"/>
      <c r="D235" s="139">
        <v>2</v>
      </c>
      <c r="E235" s="173" t="s">
        <v>481</v>
      </c>
      <c r="F235" s="282"/>
      <c r="G235" s="176">
        <v>2</v>
      </c>
      <c r="H235" s="174">
        <v>14.285714285714285</v>
      </c>
    </row>
    <row r="236" spans="1:8" ht="20.149999999999999" customHeight="1">
      <c r="A236" s="279"/>
      <c r="B236" s="272"/>
      <c r="C236" s="272"/>
      <c r="D236" s="139">
        <v>3</v>
      </c>
      <c r="E236" s="173" t="s">
        <v>482</v>
      </c>
      <c r="F236" s="282"/>
      <c r="G236" s="176">
        <v>3</v>
      </c>
      <c r="H236" s="174">
        <v>21.428571428571427</v>
      </c>
    </row>
    <row r="237" spans="1:8" ht="20.149999999999999" customHeight="1">
      <c r="A237" s="279"/>
      <c r="B237" s="272"/>
      <c r="C237" s="272"/>
      <c r="D237" s="139">
        <v>4</v>
      </c>
      <c r="E237" s="173" t="s">
        <v>483</v>
      </c>
      <c r="F237" s="282"/>
      <c r="G237" s="176">
        <v>6</v>
      </c>
      <c r="H237" s="174">
        <v>42.857142857142854</v>
      </c>
    </row>
    <row r="238" spans="1:8" ht="20.149999999999999" customHeight="1">
      <c r="A238" s="280"/>
      <c r="B238" s="273"/>
      <c r="C238" s="273"/>
      <c r="D238" s="139">
        <v>5</v>
      </c>
      <c r="E238" s="173" t="s">
        <v>484</v>
      </c>
      <c r="F238" s="283"/>
      <c r="G238" s="176">
        <v>3</v>
      </c>
      <c r="H238" s="174">
        <v>21.428571428571427</v>
      </c>
    </row>
    <row r="239" spans="1:8" ht="20.149999999999999" customHeight="1">
      <c r="A239" s="276" t="s">
        <v>545</v>
      </c>
      <c r="B239" s="271" t="s">
        <v>25</v>
      </c>
      <c r="C239" s="271" t="s">
        <v>611</v>
      </c>
      <c r="D239" s="139"/>
      <c r="E239" s="173"/>
      <c r="F239" s="281"/>
      <c r="G239" s="175">
        <v>9</v>
      </c>
      <c r="H239" s="174"/>
    </row>
    <row r="240" spans="1:8" ht="20.149999999999999" customHeight="1">
      <c r="A240" s="279"/>
      <c r="B240" s="272"/>
      <c r="C240" s="272"/>
      <c r="D240" s="139">
        <v>1</v>
      </c>
      <c r="E240" s="173" t="s">
        <v>465</v>
      </c>
      <c r="F240" s="282"/>
      <c r="G240" s="176"/>
      <c r="H240" s="174" t="s">
        <v>577</v>
      </c>
    </row>
    <row r="241" spans="1:8" ht="20.149999999999999" customHeight="1">
      <c r="A241" s="279"/>
      <c r="B241" s="272"/>
      <c r="C241" s="272"/>
      <c r="D241" s="139">
        <v>2</v>
      </c>
      <c r="E241" s="173" t="s">
        <v>466</v>
      </c>
      <c r="F241" s="282"/>
      <c r="G241" s="176"/>
      <c r="H241" s="174" t="s">
        <v>577</v>
      </c>
    </row>
    <row r="242" spans="1:8" ht="20.149999999999999" customHeight="1">
      <c r="A242" s="279"/>
      <c r="B242" s="272"/>
      <c r="C242" s="272"/>
      <c r="D242" s="139">
        <v>3</v>
      </c>
      <c r="E242" s="173" t="s">
        <v>467</v>
      </c>
      <c r="F242" s="282"/>
      <c r="G242" s="176"/>
      <c r="H242" s="174" t="s">
        <v>577</v>
      </c>
    </row>
    <row r="243" spans="1:8" ht="20.149999999999999" customHeight="1">
      <c r="A243" s="279"/>
      <c r="B243" s="272"/>
      <c r="C243" s="272"/>
      <c r="D243" s="139">
        <v>4</v>
      </c>
      <c r="E243" s="173" t="s">
        <v>468</v>
      </c>
      <c r="F243" s="282"/>
      <c r="G243" s="176"/>
      <c r="H243" s="174" t="s">
        <v>577</v>
      </c>
    </row>
    <row r="244" spans="1:8" ht="20.149999999999999" customHeight="1">
      <c r="A244" s="279"/>
      <c r="B244" s="272"/>
      <c r="C244" s="272"/>
      <c r="D244" s="139">
        <v>5</v>
      </c>
      <c r="E244" s="173" t="s">
        <v>469</v>
      </c>
      <c r="F244" s="282"/>
      <c r="G244" s="176">
        <v>4</v>
      </c>
      <c r="H244" s="174">
        <v>44.444444444444443</v>
      </c>
    </row>
    <row r="245" spans="1:8" ht="20.149999999999999" customHeight="1">
      <c r="A245" s="279"/>
      <c r="B245" s="272"/>
      <c r="C245" s="272"/>
      <c r="D245" s="139">
        <v>6</v>
      </c>
      <c r="E245" s="173" t="s">
        <v>470</v>
      </c>
      <c r="F245" s="282"/>
      <c r="G245" s="176">
        <v>3</v>
      </c>
      <c r="H245" s="174">
        <v>33.333333333333329</v>
      </c>
    </row>
    <row r="246" spans="1:8" ht="20.149999999999999" customHeight="1">
      <c r="A246" s="279"/>
      <c r="B246" s="272"/>
      <c r="C246" s="272"/>
      <c r="D246" s="139">
        <v>7</v>
      </c>
      <c r="E246" s="173" t="s">
        <v>471</v>
      </c>
      <c r="F246" s="282"/>
      <c r="G246" s="176">
        <v>1</v>
      </c>
      <c r="H246" s="174">
        <v>11.111111111111111</v>
      </c>
    </row>
    <row r="247" spans="1:8" ht="20.149999999999999" customHeight="1">
      <c r="A247" s="280"/>
      <c r="B247" s="273"/>
      <c r="C247" s="273"/>
      <c r="D247" s="139">
        <v>8</v>
      </c>
      <c r="E247" s="173" t="s">
        <v>472</v>
      </c>
      <c r="F247" s="283"/>
      <c r="G247" s="176">
        <v>1</v>
      </c>
      <c r="H247" s="174">
        <v>11.111111111111111</v>
      </c>
    </row>
    <row r="248" spans="1:8" ht="20.149999999999999" customHeight="1">
      <c r="A248" s="203" t="s">
        <v>546</v>
      </c>
      <c r="B248" s="173" t="s">
        <v>547</v>
      </c>
      <c r="C248" s="173" t="s">
        <v>188</v>
      </c>
      <c r="D248" s="139"/>
      <c r="E248" s="173"/>
      <c r="F248" s="139"/>
      <c r="G248" s="175">
        <v>9</v>
      </c>
      <c r="H248" s="174"/>
    </row>
    <row r="249" spans="1:8" ht="20.149999999999999" customHeight="1">
      <c r="A249" s="203" t="s">
        <v>548</v>
      </c>
      <c r="B249" s="173" t="s">
        <v>549</v>
      </c>
      <c r="C249" s="173" t="s">
        <v>188</v>
      </c>
      <c r="D249" s="139"/>
      <c r="E249" s="173"/>
      <c r="F249" s="139"/>
      <c r="G249" s="175">
        <v>1</v>
      </c>
      <c r="H249" s="174"/>
    </row>
    <row r="250" spans="1:8" ht="20.149999999999999" customHeight="1">
      <c r="A250" s="203" t="s">
        <v>550</v>
      </c>
      <c r="B250" s="173" t="s">
        <v>551</v>
      </c>
      <c r="C250" s="173" t="s">
        <v>188</v>
      </c>
      <c r="D250" s="139"/>
      <c r="E250" s="173"/>
      <c r="F250" s="139"/>
      <c r="G250" s="204" t="s">
        <v>4107</v>
      </c>
      <c r="H250" s="174"/>
    </row>
    <row r="251" spans="1:8" ht="20.149999999999999" customHeight="1">
      <c r="A251" s="203" t="s">
        <v>552</v>
      </c>
      <c r="B251" s="173" t="s">
        <v>553</v>
      </c>
      <c r="C251" s="173" t="s">
        <v>553</v>
      </c>
      <c r="D251" s="139"/>
      <c r="E251" s="173"/>
      <c r="F251" s="139"/>
      <c r="G251" s="175">
        <v>9</v>
      </c>
      <c r="H251" s="174"/>
    </row>
    <row r="252" spans="1:8" ht="20.149999999999999" customHeight="1">
      <c r="A252" s="276" t="s">
        <v>554</v>
      </c>
      <c r="B252" s="271" t="s">
        <v>555</v>
      </c>
      <c r="C252" s="271" t="s">
        <v>555</v>
      </c>
      <c r="D252" s="139"/>
      <c r="E252" s="173"/>
      <c r="F252" s="281" t="s">
        <v>285</v>
      </c>
      <c r="G252" s="175">
        <v>9</v>
      </c>
      <c r="H252" s="174"/>
    </row>
    <row r="253" spans="1:8" ht="20.149999999999999" customHeight="1">
      <c r="A253" s="277"/>
      <c r="B253" s="274"/>
      <c r="C253" s="274"/>
      <c r="D253" s="139">
        <v>98</v>
      </c>
      <c r="E253" s="173" t="s">
        <v>590</v>
      </c>
      <c r="F253" s="284"/>
      <c r="G253" s="176"/>
      <c r="H253" s="174" t="s">
        <v>577</v>
      </c>
    </row>
    <row r="254" spans="1:8" ht="20.149999999999999" customHeight="1">
      <c r="A254" s="278"/>
      <c r="B254" s="275"/>
      <c r="C254" s="275"/>
      <c r="D254" s="139">
        <v>99</v>
      </c>
      <c r="E254" s="173" t="s">
        <v>578</v>
      </c>
      <c r="F254" s="285"/>
      <c r="G254" s="176"/>
      <c r="H254" s="174" t="s">
        <v>577</v>
      </c>
    </row>
    <row r="255" spans="1:8" ht="20.149999999999999" customHeight="1">
      <c r="A255" s="276" t="s">
        <v>556</v>
      </c>
      <c r="B255" s="271" t="s">
        <v>612</v>
      </c>
      <c r="C255" s="271" t="s">
        <v>613</v>
      </c>
      <c r="D255" s="139"/>
      <c r="E255" s="173"/>
      <c r="F255" s="281" t="s">
        <v>285</v>
      </c>
      <c r="G255" s="207" t="s">
        <v>577</v>
      </c>
      <c r="H255" s="174"/>
    </row>
    <row r="256" spans="1:8" ht="20.149999999999999" customHeight="1">
      <c r="A256" s="277"/>
      <c r="B256" s="274"/>
      <c r="C256" s="274"/>
      <c r="D256" s="139">
        <v>91</v>
      </c>
      <c r="E256" s="173" t="s">
        <v>459</v>
      </c>
      <c r="F256" s="284"/>
      <c r="G256" s="176"/>
      <c r="H256" s="174" t="s">
        <v>577</v>
      </c>
    </row>
    <row r="257" spans="1:8" ht="20.149999999999999" customHeight="1">
      <c r="A257" s="277"/>
      <c r="B257" s="274"/>
      <c r="C257" s="274"/>
      <c r="D257" s="139">
        <v>92</v>
      </c>
      <c r="E257" s="173" t="s">
        <v>460</v>
      </c>
      <c r="F257" s="284"/>
      <c r="G257" s="176"/>
      <c r="H257" s="174" t="s">
        <v>577</v>
      </c>
    </row>
    <row r="258" spans="1:8" ht="20.149999999999999" customHeight="1">
      <c r="A258" s="277"/>
      <c r="B258" s="274"/>
      <c r="C258" s="274"/>
      <c r="D258" s="139">
        <v>93</v>
      </c>
      <c r="E258" s="173" t="s">
        <v>461</v>
      </c>
      <c r="F258" s="284"/>
      <c r="G258" s="176"/>
      <c r="H258" s="174" t="s">
        <v>577</v>
      </c>
    </row>
    <row r="259" spans="1:8" ht="20.149999999999999" customHeight="1">
      <c r="A259" s="277"/>
      <c r="B259" s="274"/>
      <c r="C259" s="274"/>
      <c r="D259" s="139">
        <v>94</v>
      </c>
      <c r="E259" s="173" t="s">
        <v>462</v>
      </c>
      <c r="F259" s="284"/>
      <c r="G259" s="176"/>
      <c r="H259" s="174" t="s">
        <v>577</v>
      </c>
    </row>
    <row r="260" spans="1:8" ht="20.149999999999999" customHeight="1">
      <c r="A260" s="277"/>
      <c r="B260" s="274"/>
      <c r="C260" s="274"/>
      <c r="D260" s="139">
        <v>98</v>
      </c>
      <c r="E260" s="173" t="s">
        <v>590</v>
      </c>
      <c r="F260" s="284"/>
      <c r="G260" s="176"/>
      <c r="H260" s="174"/>
    </row>
    <row r="261" spans="1:8" ht="20.149999999999999" customHeight="1">
      <c r="A261" s="278"/>
      <c r="B261" s="275"/>
      <c r="C261" s="275"/>
      <c r="D261" s="139">
        <v>99</v>
      </c>
      <c r="E261" s="173" t="s">
        <v>578</v>
      </c>
      <c r="F261" s="285"/>
      <c r="G261" s="176"/>
      <c r="H261" s="174"/>
    </row>
    <row r="262" spans="1:8" ht="20.149999999999999" customHeight="1">
      <c r="A262" s="276" t="s">
        <v>557</v>
      </c>
      <c r="B262" s="271" t="s">
        <v>26</v>
      </c>
      <c r="C262" s="271" t="s">
        <v>611</v>
      </c>
      <c r="D262" s="139"/>
      <c r="E262" s="173"/>
      <c r="F262" s="281"/>
      <c r="G262" s="175">
        <v>9</v>
      </c>
      <c r="H262" s="174"/>
    </row>
    <row r="263" spans="1:8" ht="20.149999999999999" customHeight="1">
      <c r="A263" s="279"/>
      <c r="B263" s="272"/>
      <c r="C263" s="272"/>
      <c r="D263" s="139">
        <v>1</v>
      </c>
      <c r="E263" s="173" t="s">
        <v>480</v>
      </c>
      <c r="F263" s="282"/>
      <c r="G263" s="176"/>
      <c r="H263" s="174" t="s">
        <v>577</v>
      </c>
    </row>
    <row r="264" spans="1:8" ht="20.149999999999999" customHeight="1">
      <c r="A264" s="279"/>
      <c r="B264" s="272"/>
      <c r="C264" s="272"/>
      <c r="D264" s="139">
        <v>2</v>
      </c>
      <c r="E264" s="173" t="s">
        <v>481</v>
      </c>
      <c r="F264" s="282"/>
      <c r="G264" s="176">
        <v>1</v>
      </c>
      <c r="H264" s="174">
        <v>11.111111111111111</v>
      </c>
    </row>
    <row r="265" spans="1:8" ht="20.149999999999999" customHeight="1">
      <c r="A265" s="279"/>
      <c r="B265" s="272"/>
      <c r="C265" s="272"/>
      <c r="D265" s="139">
        <v>3</v>
      </c>
      <c r="E265" s="173" t="s">
        <v>482</v>
      </c>
      <c r="F265" s="282"/>
      <c r="G265" s="176">
        <v>2</v>
      </c>
      <c r="H265" s="174">
        <v>22.222222222222221</v>
      </c>
    </row>
    <row r="266" spans="1:8" ht="20.149999999999999" customHeight="1">
      <c r="A266" s="279"/>
      <c r="B266" s="272"/>
      <c r="C266" s="272"/>
      <c r="D266" s="139">
        <v>4</v>
      </c>
      <c r="E266" s="173" t="s">
        <v>483</v>
      </c>
      <c r="F266" s="282"/>
      <c r="G266" s="176">
        <v>3</v>
      </c>
      <c r="H266" s="174">
        <v>33.333333333333329</v>
      </c>
    </row>
    <row r="267" spans="1:8" ht="20.149999999999999" customHeight="1">
      <c r="A267" s="280"/>
      <c r="B267" s="273"/>
      <c r="C267" s="273"/>
      <c r="D267" s="139">
        <v>5</v>
      </c>
      <c r="E267" s="173" t="s">
        <v>484</v>
      </c>
      <c r="F267" s="283"/>
      <c r="G267" s="176">
        <v>3</v>
      </c>
      <c r="H267" s="174">
        <v>33.333333333333329</v>
      </c>
    </row>
    <row r="268" spans="1:8" ht="20.149999999999999" customHeight="1">
      <c r="A268" s="276" t="s">
        <v>4068</v>
      </c>
      <c r="B268" s="271" t="s">
        <v>27</v>
      </c>
      <c r="C268" s="271" t="s">
        <v>615</v>
      </c>
      <c r="D268" s="139"/>
      <c r="E268" s="173"/>
      <c r="F268" s="281"/>
      <c r="G268" s="175">
        <v>1</v>
      </c>
      <c r="H268" s="174"/>
    </row>
    <row r="269" spans="1:8" ht="20.149999999999999" customHeight="1">
      <c r="A269" s="279"/>
      <c r="B269" s="272"/>
      <c r="C269" s="272"/>
      <c r="D269" s="139">
        <v>1</v>
      </c>
      <c r="E269" s="173" t="s">
        <v>465</v>
      </c>
      <c r="F269" s="282"/>
      <c r="G269" s="176"/>
      <c r="H269" s="174" t="s">
        <v>577</v>
      </c>
    </row>
    <row r="270" spans="1:8" ht="20.149999999999999" customHeight="1">
      <c r="A270" s="279"/>
      <c r="B270" s="272"/>
      <c r="C270" s="272"/>
      <c r="D270" s="139">
        <v>2</v>
      </c>
      <c r="E270" s="173" t="s">
        <v>466</v>
      </c>
      <c r="F270" s="282"/>
      <c r="G270" s="176"/>
      <c r="H270" s="174" t="s">
        <v>577</v>
      </c>
    </row>
    <row r="271" spans="1:8" ht="20.149999999999999" customHeight="1">
      <c r="A271" s="279"/>
      <c r="B271" s="272"/>
      <c r="C271" s="272"/>
      <c r="D271" s="139">
        <v>3</v>
      </c>
      <c r="E271" s="173" t="s">
        <v>467</v>
      </c>
      <c r="F271" s="282"/>
      <c r="G271" s="176"/>
      <c r="H271" s="174" t="s">
        <v>577</v>
      </c>
    </row>
    <row r="272" spans="1:8" ht="20.149999999999999" customHeight="1">
      <c r="A272" s="279"/>
      <c r="B272" s="272"/>
      <c r="C272" s="272"/>
      <c r="D272" s="139">
        <v>4</v>
      </c>
      <c r="E272" s="173" t="s">
        <v>468</v>
      </c>
      <c r="F272" s="282"/>
      <c r="G272" s="176"/>
      <c r="H272" s="174" t="s">
        <v>577</v>
      </c>
    </row>
    <row r="273" spans="1:8" ht="20.149999999999999" customHeight="1">
      <c r="A273" s="279"/>
      <c r="B273" s="272"/>
      <c r="C273" s="272"/>
      <c r="D273" s="139">
        <v>5</v>
      </c>
      <c r="E273" s="173" t="s">
        <v>469</v>
      </c>
      <c r="F273" s="282"/>
      <c r="G273" s="176">
        <v>1</v>
      </c>
      <c r="H273" s="174">
        <v>100</v>
      </c>
    </row>
    <row r="274" spans="1:8" ht="20.149999999999999" customHeight="1">
      <c r="A274" s="279"/>
      <c r="B274" s="272"/>
      <c r="C274" s="272"/>
      <c r="D274" s="139">
        <v>6</v>
      </c>
      <c r="E274" s="173" t="s">
        <v>470</v>
      </c>
      <c r="F274" s="282"/>
      <c r="G274" s="176"/>
      <c r="H274" s="174" t="s">
        <v>577</v>
      </c>
    </row>
    <row r="275" spans="1:8" ht="20.149999999999999" customHeight="1">
      <c r="A275" s="279"/>
      <c r="B275" s="272"/>
      <c r="C275" s="272"/>
      <c r="D275" s="139">
        <v>7</v>
      </c>
      <c r="E275" s="173" t="s">
        <v>471</v>
      </c>
      <c r="F275" s="282"/>
      <c r="G275" s="176"/>
      <c r="H275" s="174" t="s">
        <v>577</v>
      </c>
    </row>
    <row r="276" spans="1:8" ht="20.149999999999999" customHeight="1">
      <c r="A276" s="280"/>
      <c r="B276" s="273"/>
      <c r="C276" s="273"/>
      <c r="D276" s="139">
        <v>8</v>
      </c>
      <c r="E276" s="173" t="s">
        <v>472</v>
      </c>
      <c r="F276" s="283"/>
      <c r="G276" s="176"/>
      <c r="H276" s="174" t="s">
        <v>577</v>
      </c>
    </row>
    <row r="277" spans="1:8" ht="20.149999999999999" customHeight="1">
      <c r="A277" s="203" t="s">
        <v>558</v>
      </c>
      <c r="B277" s="173" t="s">
        <v>559</v>
      </c>
      <c r="C277" s="173" t="s">
        <v>615</v>
      </c>
      <c r="D277" s="139"/>
      <c r="E277" s="173"/>
      <c r="F277" s="139"/>
      <c r="G277" s="175">
        <v>1</v>
      </c>
      <c r="H277" s="174"/>
    </row>
    <row r="278" spans="1:8" ht="20.149999999999999" customHeight="1">
      <c r="A278" s="203" t="s">
        <v>560</v>
      </c>
      <c r="B278" s="173" t="s">
        <v>561</v>
      </c>
      <c r="C278" s="173" t="s">
        <v>615</v>
      </c>
      <c r="D278" s="139"/>
      <c r="E278" s="173"/>
      <c r="F278" s="139"/>
      <c r="G278" s="208" t="s">
        <v>577</v>
      </c>
      <c r="H278" s="174"/>
    </row>
    <row r="279" spans="1:8" ht="20.149999999999999" customHeight="1">
      <c r="A279" s="203" t="s">
        <v>562</v>
      </c>
      <c r="B279" s="173" t="s">
        <v>563</v>
      </c>
      <c r="C279" s="173" t="s">
        <v>615</v>
      </c>
      <c r="D279" s="139"/>
      <c r="E279" s="173"/>
      <c r="F279" s="139"/>
      <c r="G279" s="208" t="s">
        <v>577</v>
      </c>
      <c r="H279" s="174"/>
    </row>
    <row r="280" spans="1:8" ht="20.149999999999999" customHeight="1">
      <c r="A280" s="203" t="s">
        <v>564</v>
      </c>
      <c r="B280" s="173" t="s">
        <v>565</v>
      </c>
      <c r="C280" s="173" t="s">
        <v>615</v>
      </c>
      <c r="D280" s="139"/>
      <c r="E280" s="173"/>
      <c r="F280" s="139"/>
      <c r="G280" s="175">
        <v>1</v>
      </c>
      <c r="H280" s="174"/>
    </row>
    <row r="281" spans="1:8" ht="20.149999999999999" customHeight="1">
      <c r="A281" s="276" t="s">
        <v>566</v>
      </c>
      <c r="B281" s="271" t="s">
        <v>567</v>
      </c>
      <c r="C281" s="271" t="s">
        <v>615</v>
      </c>
      <c r="D281" s="139"/>
      <c r="E281" s="173"/>
      <c r="F281" s="281" t="s">
        <v>285</v>
      </c>
      <c r="G281" s="175">
        <v>1</v>
      </c>
      <c r="H281" s="174"/>
    </row>
    <row r="282" spans="1:8" ht="20.149999999999999" customHeight="1">
      <c r="A282" s="277"/>
      <c r="B282" s="274"/>
      <c r="C282" s="274"/>
      <c r="D282" s="139">
        <v>98</v>
      </c>
      <c r="E282" s="173" t="s">
        <v>590</v>
      </c>
      <c r="F282" s="284"/>
      <c r="G282" s="176"/>
      <c r="H282" s="174" t="s">
        <v>577</v>
      </c>
    </row>
    <row r="283" spans="1:8" ht="20.149999999999999" customHeight="1">
      <c r="A283" s="278"/>
      <c r="B283" s="275"/>
      <c r="C283" s="275"/>
      <c r="D283" s="139">
        <v>99</v>
      </c>
      <c r="E283" s="173" t="s">
        <v>578</v>
      </c>
      <c r="F283" s="285"/>
      <c r="G283" s="176"/>
      <c r="H283" s="174" t="s">
        <v>577</v>
      </c>
    </row>
    <row r="284" spans="1:8" ht="20.149999999999999" customHeight="1">
      <c r="A284" s="276" t="s">
        <v>568</v>
      </c>
      <c r="B284" s="271" t="s">
        <v>4071</v>
      </c>
      <c r="C284" s="271" t="s">
        <v>616</v>
      </c>
      <c r="D284" s="139"/>
      <c r="E284" s="173"/>
      <c r="F284" s="281" t="s">
        <v>285</v>
      </c>
      <c r="G284" s="207" t="s">
        <v>577</v>
      </c>
      <c r="H284" s="174"/>
    </row>
    <row r="285" spans="1:8" ht="20.149999999999999" customHeight="1">
      <c r="A285" s="277"/>
      <c r="B285" s="274"/>
      <c r="C285" s="274"/>
      <c r="D285" s="139">
        <v>91</v>
      </c>
      <c r="E285" s="173" t="s">
        <v>459</v>
      </c>
      <c r="F285" s="284"/>
      <c r="G285" s="176"/>
      <c r="H285" s="174" t="s">
        <v>577</v>
      </c>
    </row>
    <row r="286" spans="1:8" ht="20.149999999999999" customHeight="1">
      <c r="A286" s="277"/>
      <c r="B286" s="274"/>
      <c r="C286" s="274"/>
      <c r="D286" s="139">
        <v>92</v>
      </c>
      <c r="E286" s="173" t="s">
        <v>460</v>
      </c>
      <c r="F286" s="284"/>
      <c r="G286" s="176"/>
      <c r="H286" s="174" t="s">
        <v>577</v>
      </c>
    </row>
    <row r="287" spans="1:8" ht="20.149999999999999" customHeight="1">
      <c r="A287" s="277"/>
      <c r="B287" s="274"/>
      <c r="C287" s="274"/>
      <c r="D287" s="139">
        <v>93</v>
      </c>
      <c r="E287" s="173" t="s">
        <v>461</v>
      </c>
      <c r="F287" s="284"/>
      <c r="G287" s="176"/>
      <c r="H287" s="174" t="s">
        <v>577</v>
      </c>
    </row>
    <row r="288" spans="1:8" ht="20.149999999999999" customHeight="1">
      <c r="A288" s="277"/>
      <c r="B288" s="274"/>
      <c r="C288" s="274"/>
      <c r="D288" s="139">
        <v>94</v>
      </c>
      <c r="E288" s="173" t="s">
        <v>462</v>
      </c>
      <c r="F288" s="284"/>
      <c r="G288" s="176"/>
      <c r="H288" s="174" t="s">
        <v>577</v>
      </c>
    </row>
    <row r="289" spans="1:8" ht="20.149999999999999" customHeight="1">
      <c r="A289" s="277"/>
      <c r="B289" s="274"/>
      <c r="C289" s="274"/>
      <c r="D289" s="139">
        <v>98</v>
      </c>
      <c r="E289" s="173" t="s">
        <v>590</v>
      </c>
      <c r="F289" s="284"/>
      <c r="G289" s="176"/>
      <c r="H289" s="174" t="s">
        <v>577</v>
      </c>
    </row>
    <row r="290" spans="1:8" ht="20.149999999999999" customHeight="1">
      <c r="A290" s="278"/>
      <c r="B290" s="275"/>
      <c r="C290" s="275"/>
      <c r="D290" s="139">
        <v>99</v>
      </c>
      <c r="E290" s="173" t="s">
        <v>578</v>
      </c>
      <c r="F290" s="285"/>
      <c r="G290" s="176"/>
      <c r="H290" s="174" t="s">
        <v>577</v>
      </c>
    </row>
    <row r="291" spans="1:8" ht="20.149999999999999" customHeight="1">
      <c r="A291" s="276" t="s">
        <v>569</v>
      </c>
      <c r="B291" s="271" t="s">
        <v>28</v>
      </c>
      <c r="C291" s="271" t="s">
        <v>614</v>
      </c>
      <c r="D291" s="139"/>
      <c r="E291" s="173"/>
      <c r="F291" s="281"/>
      <c r="G291" s="175">
        <v>1</v>
      </c>
      <c r="H291" s="174"/>
    </row>
    <row r="292" spans="1:8" ht="20.149999999999999" customHeight="1">
      <c r="A292" s="279"/>
      <c r="B292" s="272"/>
      <c r="C292" s="272"/>
      <c r="D292" s="139">
        <v>1</v>
      </c>
      <c r="E292" s="173" t="s">
        <v>480</v>
      </c>
      <c r="F292" s="282"/>
      <c r="G292" s="176"/>
      <c r="H292" s="174" t="s">
        <v>577</v>
      </c>
    </row>
    <row r="293" spans="1:8" ht="20.149999999999999" customHeight="1">
      <c r="A293" s="279"/>
      <c r="B293" s="272"/>
      <c r="C293" s="272"/>
      <c r="D293" s="139">
        <v>2</v>
      </c>
      <c r="E293" s="173" t="s">
        <v>481</v>
      </c>
      <c r="F293" s="282"/>
      <c r="G293" s="176">
        <v>1</v>
      </c>
      <c r="H293" s="174">
        <v>100</v>
      </c>
    </row>
    <row r="294" spans="1:8" ht="20.149999999999999" customHeight="1">
      <c r="A294" s="279"/>
      <c r="B294" s="272"/>
      <c r="C294" s="272"/>
      <c r="D294" s="139">
        <v>3</v>
      </c>
      <c r="E294" s="173" t="s">
        <v>482</v>
      </c>
      <c r="F294" s="282"/>
      <c r="G294" s="176"/>
      <c r="H294" s="174" t="s">
        <v>577</v>
      </c>
    </row>
    <row r="295" spans="1:8" ht="20.149999999999999" customHeight="1">
      <c r="A295" s="279"/>
      <c r="B295" s="272"/>
      <c r="C295" s="272"/>
      <c r="D295" s="139">
        <v>4</v>
      </c>
      <c r="E295" s="173" t="s">
        <v>483</v>
      </c>
      <c r="F295" s="282"/>
      <c r="G295" s="176"/>
      <c r="H295" s="174" t="s">
        <v>577</v>
      </c>
    </row>
    <row r="296" spans="1:8" ht="20.149999999999999" customHeight="1">
      <c r="A296" s="280"/>
      <c r="B296" s="273"/>
      <c r="C296" s="273"/>
      <c r="D296" s="139">
        <v>5</v>
      </c>
      <c r="E296" s="173" t="s">
        <v>484</v>
      </c>
      <c r="F296" s="283"/>
      <c r="G296" s="176"/>
      <c r="H296" s="174" t="s">
        <v>577</v>
      </c>
    </row>
    <row r="297" spans="1:8" ht="20.149999999999999" customHeight="1">
      <c r="A297" s="276" t="s">
        <v>617</v>
      </c>
      <c r="B297" s="271" t="s">
        <v>570</v>
      </c>
      <c r="C297" s="271" t="s">
        <v>280</v>
      </c>
      <c r="D297" s="139"/>
      <c r="E297" s="173"/>
      <c r="F297" s="281"/>
      <c r="G297" s="175">
        <v>3691</v>
      </c>
      <c r="H297" s="174"/>
    </row>
    <row r="298" spans="1:8" ht="20.149999999999999" customHeight="1">
      <c r="A298" s="279"/>
      <c r="B298" s="272"/>
      <c r="C298" s="274"/>
      <c r="D298" s="139">
        <v>1</v>
      </c>
      <c r="E298" s="173" t="s">
        <v>571</v>
      </c>
      <c r="F298" s="282"/>
      <c r="G298" s="176">
        <v>391</v>
      </c>
      <c r="H298" s="174">
        <v>10.593335139528582</v>
      </c>
    </row>
    <row r="299" spans="1:8" ht="20.149999999999999" customHeight="1">
      <c r="A299" s="280"/>
      <c r="B299" s="273"/>
      <c r="C299" s="275"/>
      <c r="D299" s="139">
        <v>2</v>
      </c>
      <c r="E299" s="173" t="s">
        <v>572</v>
      </c>
      <c r="F299" s="283"/>
      <c r="G299" s="176">
        <v>3300</v>
      </c>
      <c r="H299" s="174">
        <v>89.406664860471423</v>
      </c>
    </row>
    <row r="300" spans="1:8" ht="20.149999999999999" customHeight="1" thickBot="1">
      <c r="A300" s="209" t="s">
        <v>573</v>
      </c>
      <c r="B300" s="210" t="s">
        <v>574</v>
      </c>
      <c r="C300" s="210" t="s">
        <v>618</v>
      </c>
      <c r="D300" s="211"/>
      <c r="E300" s="210"/>
      <c r="F300" s="211"/>
      <c r="G300" s="212">
        <v>3300</v>
      </c>
      <c r="H300" s="213"/>
    </row>
  </sheetData>
  <mergeCells count="172">
    <mergeCell ref="C281:C283"/>
    <mergeCell ref="A284:A290"/>
    <mergeCell ref="C233:C238"/>
    <mergeCell ref="C239:C247"/>
    <mergeCell ref="C262:C267"/>
    <mergeCell ref="C268:C276"/>
    <mergeCell ref="C284:C290"/>
    <mergeCell ref="F291:F296"/>
    <mergeCell ref="F297:F299"/>
    <mergeCell ref="F281:F283"/>
    <mergeCell ref="F284:F290"/>
    <mergeCell ref="F262:F267"/>
    <mergeCell ref="F268:F276"/>
    <mergeCell ref="A291:A296"/>
    <mergeCell ref="B291:B296"/>
    <mergeCell ref="A297:A299"/>
    <mergeCell ref="B297:B299"/>
    <mergeCell ref="A262:A267"/>
    <mergeCell ref="B262:B267"/>
    <mergeCell ref="A268:A276"/>
    <mergeCell ref="B268:B276"/>
    <mergeCell ref="A233:A238"/>
    <mergeCell ref="B233:B238"/>
    <mergeCell ref="A239:A247"/>
    <mergeCell ref="A51:A53"/>
    <mergeCell ref="B51:B53"/>
    <mergeCell ref="C51:C53"/>
    <mergeCell ref="F51:F53"/>
    <mergeCell ref="C226:C232"/>
    <mergeCell ref="F223:F225"/>
    <mergeCell ref="F226:F232"/>
    <mergeCell ref="F252:F254"/>
    <mergeCell ref="F255:F261"/>
    <mergeCell ref="A252:A254"/>
    <mergeCell ref="B252:B254"/>
    <mergeCell ref="C252:C254"/>
    <mergeCell ref="A255:A261"/>
    <mergeCell ref="B255:B261"/>
    <mergeCell ref="C255:C261"/>
    <mergeCell ref="F210:F218"/>
    <mergeCell ref="F233:F238"/>
    <mergeCell ref="F239:F247"/>
    <mergeCell ref="F78:F80"/>
    <mergeCell ref="F81:F87"/>
    <mergeCell ref="F110:F116"/>
    <mergeCell ref="F107:F109"/>
    <mergeCell ref="F136:F138"/>
    <mergeCell ref="F139:F145"/>
    <mergeCell ref="F165:F167"/>
    <mergeCell ref="F168:F174"/>
    <mergeCell ref="F194:F196"/>
    <mergeCell ref="F197:F203"/>
    <mergeCell ref="C291:C296"/>
    <mergeCell ref="C297:C299"/>
    <mergeCell ref="B54:B60"/>
    <mergeCell ref="A54:A60"/>
    <mergeCell ref="C54:C60"/>
    <mergeCell ref="F65:F73"/>
    <mergeCell ref="F88:F93"/>
    <mergeCell ref="F94:F102"/>
    <mergeCell ref="F117:F122"/>
    <mergeCell ref="F123:F131"/>
    <mergeCell ref="F146:F151"/>
    <mergeCell ref="F152:F160"/>
    <mergeCell ref="F175:F180"/>
    <mergeCell ref="F181:F189"/>
    <mergeCell ref="F204:F209"/>
    <mergeCell ref="A226:A232"/>
    <mergeCell ref="B226:B232"/>
    <mergeCell ref="A136:A138"/>
    <mergeCell ref="B136:B138"/>
    <mergeCell ref="C136:C138"/>
    <mergeCell ref="F2:F10"/>
    <mergeCell ref="F11:F15"/>
    <mergeCell ref="F16:F21"/>
    <mergeCell ref="F22:F27"/>
    <mergeCell ref="F28:F30"/>
    <mergeCell ref="F31:F46"/>
    <mergeCell ref="F47:F49"/>
    <mergeCell ref="F54:F60"/>
    <mergeCell ref="F61:F63"/>
    <mergeCell ref="A110:A116"/>
    <mergeCell ref="B110:B116"/>
    <mergeCell ref="C110:C116"/>
    <mergeCell ref="C181:C189"/>
    <mergeCell ref="C204:C209"/>
    <mergeCell ref="C210:C218"/>
    <mergeCell ref="A117:A122"/>
    <mergeCell ref="B117:B122"/>
    <mergeCell ref="A123:A131"/>
    <mergeCell ref="B123:B131"/>
    <mergeCell ref="A194:A196"/>
    <mergeCell ref="B194:B196"/>
    <mergeCell ref="C194:C196"/>
    <mergeCell ref="A197:A203"/>
    <mergeCell ref="B197:B203"/>
    <mergeCell ref="C197:C203"/>
    <mergeCell ref="A210:A218"/>
    <mergeCell ref="B210:B218"/>
    <mergeCell ref="A165:A167"/>
    <mergeCell ref="B165:B167"/>
    <mergeCell ref="A168:A174"/>
    <mergeCell ref="B168:B174"/>
    <mergeCell ref="A223:A225"/>
    <mergeCell ref="B223:B225"/>
    <mergeCell ref="C223:C225"/>
    <mergeCell ref="C61:C63"/>
    <mergeCell ref="C65:C73"/>
    <mergeCell ref="C88:C93"/>
    <mergeCell ref="C94:C102"/>
    <mergeCell ref="C117:C122"/>
    <mergeCell ref="C123:C131"/>
    <mergeCell ref="C146:C151"/>
    <mergeCell ref="C152:C160"/>
    <mergeCell ref="C175:C180"/>
    <mergeCell ref="C78:C80"/>
    <mergeCell ref="C81:C87"/>
    <mergeCell ref="C107:C109"/>
    <mergeCell ref="C139:C145"/>
    <mergeCell ref="C165:C167"/>
    <mergeCell ref="C168:C174"/>
    <mergeCell ref="A88:A93"/>
    <mergeCell ref="B88:B93"/>
    <mergeCell ref="A94:A102"/>
    <mergeCell ref="B94:B102"/>
    <mergeCell ref="A61:A63"/>
    <mergeCell ref="B61:B63"/>
    <mergeCell ref="A2:A10"/>
    <mergeCell ref="B2:B10"/>
    <mergeCell ref="C2:C10"/>
    <mergeCell ref="C11:C15"/>
    <mergeCell ref="C16:C21"/>
    <mergeCell ref="C22:C27"/>
    <mergeCell ref="C28:C30"/>
    <mergeCell ref="C31:C46"/>
    <mergeCell ref="C47:C49"/>
    <mergeCell ref="A28:A30"/>
    <mergeCell ref="B28:B30"/>
    <mergeCell ref="A31:A46"/>
    <mergeCell ref="B31:B46"/>
    <mergeCell ref="A47:A49"/>
    <mergeCell ref="B47:B49"/>
    <mergeCell ref="A11:A15"/>
    <mergeCell ref="B11:B15"/>
    <mergeCell ref="A16:A21"/>
    <mergeCell ref="B16:B21"/>
    <mergeCell ref="A22:A27"/>
    <mergeCell ref="B22:B27"/>
    <mergeCell ref="B239:B247"/>
    <mergeCell ref="B284:B290"/>
    <mergeCell ref="A281:A283"/>
    <mergeCell ref="B281:B283"/>
    <mergeCell ref="A65:A73"/>
    <mergeCell ref="B65:B73"/>
    <mergeCell ref="A78:A80"/>
    <mergeCell ref="B78:B80"/>
    <mergeCell ref="A81:A87"/>
    <mergeCell ref="B81:B87"/>
    <mergeCell ref="A107:A109"/>
    <mergeCell ref="B107:B109"/>
    <mergeCell ref="A204:A209"/>
    <mergeCell ref="B204:B209"/>
    <mergeCell ref="A175:A180"/>
    <mergeCell ref="B175:B180"/>
    <mergeCell ref="A181:A189"/>
    <mergeCell ref="B181:B189"/>
    <mergeCell ref="A146:A151"/>
    <mergeCell ref="B146:B151"/>
    <mergeCell ref="A152:A160"/>
    <mergeCell ref="B152:B160"/>
    <mergeCell ref="A139:A145"/>
    <mergeCell ref="B139:B14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8"/>
  </sheetPr>
  <dimension ref="A1:P728"/>
  <sheetViews>
    <sheetView zoomScaleNormal="100" workbookViewId="0">
      <pane ySplit="1" topLeftCell="A2" activePane="bottomLeft" state="frozen"/>
      <selection sqref="A1:XFD1"/>
      <selection pane="bottomLeft"/>
    </sheetView>
  </sheetViews>
  <sheetFormatPr defaultRowHeight="20.149999999999999" customHeight="1"/>
  <cols>
    <col min="1" max="1" width="16.08203125" style="22" bestFit="1" customWidth="1"/>
    <col min="2" max="2" width="56.58203125" style="22" bestFit="1" customWidth="1"/>
    <col min="3" max="3" width="23.5" style="22" customWidth="1"/>
    <col min="4" max="4" width="7.33203125" style="20" customWidth="1"/>
    <col min="5" max="5" width="49" style="26" customWidth="1"/>
    <col min="6" max="6" width="10.25" style="20" customWidth="1"/>
    <col min="7" max="7" width="9" style="21"/>
    <col min="8" max="8" width="9" style="24"/>
    <col min="9" max="9" width="13.08203125" bestFit="1" customWidth="1"/>
    <col min="13" max="13" width="11.83203125" bestFit="1" customWidth="1"/>
  </cols>
  <sheetData>
    <row r="1" spans="1:8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52" t="s">
        <v>417</v>
      </c>
    </row>
    <row r="2" spans="1:8" ht="20.149999999999999" customHeight="1">
      <c r="A2" s="305" t="s">
        <v>619</v>
      </c>
      <c r="B2" s="192" t="s">
        <v>620</v>
      </c>
      <c r="C2" s="301" t="s">
        <v>188</v>
      </c>
      <c r="D2" s="148"/>
      <c r="E2" s="149"/>
      <c r="F2" s="300" t="s">
        <v>285</v>
      </c>
      <c r="G2" s="150">
        <v>3691</v>
      </c>
      <c r="H2" s="216"/>
    </row>
    <row r="3" spans="1:8" ht="20.149999999999999" customHeight="1">
      <c r="A3" s="306"/>
      <c r="B3" s="193"/>
      <c r="C3" s="298"/>
      <c r="D3" s="148">
        <v>1</v>
      </c>
      <c r="E3" s="149" t="s">
        <v>438</v>
      </c>
      <c r="F3" s="291"/>
      <c r="G3" s="217">
        <v>2155</v>
      </c>
      <c r="H3" s="163">
        <f>G3/3691*100</f>
        <v>58.385261446762392</v>
      </c>
    </row>
    <row r="4" spans="1:8" ht="20.149999999999999" customHeight="1">
      <c r="A4" s="306"/>
      <c r="B4" s="193"/>
      <c r="C4" s="298"/>
      <c r="D4" s="148">
        <v>2</v>
      </c>
      <c r="E4" s="149" t="s">
        <v>439</v>
      </c>
      <c r="F4" s="291"/>
      <c r="G4" s="217">
        <v>1536</v>
      </c>
      <c r="H4" s="163">
        <f>G4/3691*100</f>
        <v>41.614738553237608</v>
      </c>
    </row>
    <row r="5" spans="1:8" ht="20.149999999999999" customHeight="1">
      <c r="A5" s="306"/>
      <c r="B5" s="193"/>
      <c r="C5" s="298"/>
      <c r="D5" s="148">
        <v>98</v>
      </c>
      <c r="E5" s="149" t="s">
        <v>589</v>
      </c>
      <c r="F5" s="291"/>
      <c r="G5" s="217"/>
      <c r="H5" s="216" t="s">
        <v>577</v>
      </c>
    </row>
    <row r="6" spans="1:8" ht="20.149999999999999" customHeight="1">
      <c r="A6" s="307"/>
      <c r="B6" s="194"/>
      <c r="C6" s="299"/>
      <c r="D6" s="148">
        <v>99</v>
      </c>
      <c r="E6" s="149" t="s">
        <v>621</v>
      </c>
      <c r="F6" s="292"/>
      <c r="G6" s="217"/>
      <c r="H6" s="163" t="s">
        <v>4361</v>
      </c>
    </row>
    <row r="7" spans="1:8" ht="20.149999999999999" customHeight="1">
      <c r="A7" s="305" t="s">
        <v>622</v>
      </c>
      <c r="B7" s="186" t="s">
        <v>4072</v>
      </c>
      <c r="C7" s="293" t="s">
        <v>280</v>
      </c>
      <c r="D7" s="17"/>
      <c r="E7" s="18"/>
      <c r="F7" s="286"/>
      <c r="G7" s="120">
        <v>3691</v>
      </c>
      <c r="H7" s="60"/>
    </row>
    <row r="8" spans="1:8" ht="20.149999999999999" customHeight="1">
      <c r="A8" s="306"/>
      <c r="B8" s="189"/>
      <c r="C8" s="294"/>
      <c r="D8" s="17">
        <v>1</v>
      </c>
      <c r="E8" s="18" t="s">
        <v>623</v>
      </c>
      <c r="F8" s="287"/>
      <c r="G8" s="30">
        <v>2736</v>
      </c>
      <c r="H8" s="60">
        <f t="shared" ref="H8:H70" si="0">G8/3691*100</f>
        <v>74.126253047954478</v>
      </c>
    </row>
    <row r="9" spans="1:8" ht="20.149999999999999" customHeight="1">
      <c r="A9" s="306"/>
      <c r="B9" s="189"/>
      <c r="C9" s="294"/>
      <c r="D9" s="17">
        <v>2</v>
      </c>
      <c r="E9" s="18" t="s">
        <v>624</v>
      </c>
      <c r="F9" s="287"/>
      <c r="G9" s="30">
        <v>389</v>
      </c>
      <c r="H9" s="60">
        <f t="shared" si="0"/>
        <v>10.539149282037389</v>
      </c>
    </row>
    <row r="10" spans="1:8" ht="20.149999999999999" customHeight="1">
      <c r="A10" s="306"/>
      <c r="B10" s="189"/>
      <c r="C10" s="294"/>
      <c r="D10" s="17">
        <v>3</v>
      </c>
      <c r="E10" s="18" t="s">
        <v>625</v>
      </c>
      <c r="F10" s="287"/>
      <c r="G10" s="30">
        <v>384</v>
      </c>
      <c r="H10" s="60">
        <f t="shared" si="0"/>
        <v>10.403684638309402</v>
      </c>
    </row>
    <row r="11" spans="1:8" ht="20.149999999999999" customHeight="1">
      <c r="A11" s="306"/>
      <c r="B11" s="189"/>
      <c r="C11" s="294"/>
      <c r="D11" s="17">
        <v>4</v>
      </c>
      <c r="E11" s="18" t="s">
        <v>626</v>
      </c>
      <c r="F11" s="287"/>
      <c r="G11" s="30">
        <v>63</v>
      </c>
      <c r="H11" s="60">
        <f t="shared" si="0"/>
        <v>1.7068545109726361</v>
      </c>
    </row>
    <row r="12" spans="1:8" ht="20.149999999999999" customHeight="1">
      <c r="A12" s="307"/>
      <c r="B12" s="190"/>
      <c r="C12" s="295"/>
      <c r="D12" s="17">
        <v>5</v>
      </c>
      <c r="E12" s="18" t="s">
        <v>627</v>
      </c>
      <c r="F12" s="288"/>
      <c r="G12" s="30">
        <v>119</v>
      </c>
      <c r="H12" s="60">
        <f t="shared" si="0"/>
        <v>3.2240585207260906</v>
      </c>
    </row>
    <row r="13" spans="1:8" ht="20.149999999999999" customHeight="1">
      <c r="A13" s="308" t="s">
        <v>628</v>
      </c>
      <c r="B13" s="192" t="s">
        <v>629</v>
      </c>
      <c r="C13" s="297" t="s">
        <v>280</v>
      </c>
      <c r="D13" s="148"/>
      <c r="E13" s="149"/>
      <c r="F13" s="290"/>
      <c r="G13" s="150">
        <v>3691</v>
      </c>
      <c r="H13" s="163"/>
    </row>
    <row r="14" spans="1:8" ht="20.149999999999999" customHeight="1">
      <c r="A14" s="306"/>
      <c r="B14" s="193"/>
      <c r="C14" s="298"/>
      <c r="D14" s="148">
        <v>1</v>
      </c>
      <c r="E14" s="149" t="s">
        <v>630</v>
      </c>
      <c r="F14" s="291"/>
      <c r="G14" s="217">
        <v>649</v>
      </c>
      <c r="H14" s="163">
        <f t="shared" si="0"/>
        <v>17.583310755892711</v>
      </c>
    </row>
    <row r="15" spans="1:8" ht="20.149999999999999" customHeight="1">
      <c r="A15" s="306"/>
      <c r="B15" s="193"/>
      <c r="C15" s="298"/>
      <c r="D15" s="148">
        <v>2</v>
      </c>
      <c r="E15" s="149" t="s">
        <v>631</v>
      </c>
      <c r="F15" s="291"/>
      <c r="G15" s="217">
        <v>1488</v>
      </c>
      <c r="H15" s="163">
        <f t="shared" si="0"/>
        <v>40.314277973448931</v>
      </c>
    </row>
    <row r="16" spans="1:8" ht="20.149999999999999" customHeight="1">
      <c r="A16" s="306"/>
      <c r="B16" s="193"/>
      <c r="C16" s="298"/>
      <c r="D16" s="148">
        <v>3</v>
      </c>
      <c r="E16" s="149" t="s">
        <v>632</v>
      </c>
      <c r="F16" s="291"/>
      <c r="G16" s="217">
        <v>326</v>
      </c>
      <c r="H16" s="163">
        <f t="shared" si="0"/>
        <v>8.8322947710647526</v>
      </c>
    </row>
    <row r="17" spans="1:8" ht="20.149999999999999" customHeight="1">
      <c r="A17" s="306"/>
      <c r="B17" s="193"/>
      <c r="C17" s="298"/>
      <c r="D17" s="148">
        <v>4</v>
      </c>
      <c r="E17" s="149" t="s">
        <v>633</v>
      </c>
      <c r="F17" s="291"/>
      <c r="G17" s="217">
        <v>1158</v>
      </c>
      <c r="H17" s="163">
        <f t="shared" si="0"/>
        <v>31.373611487401789</v>
      </c>
    </row>
    <row r="18" spans="1:8" ht="20.149999999999999" customHeight="1">
      <c r="A18" s="306"/>
      <c r="B18" s="193"/>
      <c r="C18" s="298"/>
      <c r="D18" s="148">
        <v>5</v>
      </c>
      <c r="E18" s="149" t="s">
        <v>326</v>
      </c>
      <c r="F18" s="291"/>
      <c r="G18" s="217">
        <v>70</v>
      </c>
      <c r="H18" s="163">
        <f t="shared" si="0"/>
        <v>1.8965050121918181</v>
      </c>
    </row>
    <row r="19" spans="1:8" ht="20.149999999999999" customHeight="1">
      <c r="A19" s="306"/>
      <c r="B19" s="193"/>
      <c r="C19" s="298"/>
      <c r="D19" s="148">
        <v>98</v>
      </c>
      <c r="E19" s="149" t="s">
        <v>589</v>
      </c>
      <c r="F19" s="291"/>
      <c r="G19" s="217"/>
      <c r="H19" s="163" t="s">
        <v>577</v>
      </c>
    </row>
    <row r="20" spans="1:8" ht="20.149999999999999" customHeight="1">
      <c r="A20" s="307"/>
      <c r="B20" s="194"/>
      <c r="C20" s="299"/>
      <c r="D20" s="148">
        <v>99</v>
      </c>
      <c r="E20" s="149" t="s">
        <v>621</v>
      </c>
      <c r="F20" s="292"/>
      <c r="G20" s="217"/>
      <c r="H20" s="163" t="s">
        <v>4361</v>
      </c>
    </row>
    <row r="21" spans="1:8" ht="20.149999999999999" customHeight="1">
      <c r="A21" s="308" t="s">
        <v>634</v>
      </c>
      <c r="B21" s="186" t="s">
        <v>635</v>
      </c>
      <c r="C21" s="293" t="s">
        <v>280</v>
      </c>
      <c r="D21" s="17"/>
      <c r="E21" s="18"/>
      <c r="F21" s="286"/>
      <c r="G21" s="120">
        <v>115</v>
      </c>
      <c r="H21" s="60"/>
    </row>
    <row r="22" spans="1:8" ht="20.149999999999999" customHeight="1">
      <c r="A22" s="306"/>
      <c r="B22" s="189"/>
      <c r="C22" s="294"/>
      <c r="D22" s="17">
        <v>1</v>
      </c>
      <c r="E22" s="18" t="s">
        <v>630</v>
      </c>
      <c r="F22" s="287"/>
      <c r="G22" s="30"/>
      <c r="H22" s="60" t="s">
        <v>577</v>
      </c>
    </row>
    <row r="23" spans="1:8" ht="20.149999999999999" customHeight="1">
      <c r="A23" s="306"/>
      <c r="B23" s="189"/>
      <c r="C23" s="294"/>
      <c r="D23" s="17">
        <v>2</v>
      </c>
      <c r="E23" s="18" t="s">
        <v>631</v>
      </c>
      <c r="F23" s="287"/>
      <c r="G23" s="30">
        <v>81</v>
      </c>
      <c r="H23" s="60">
        <f t="shared" ref="H23:H26" si="1">G23/115*100</f>
        <v>70.434782608695656</v>
      </c>
    </row>
    <row r="24" spans="1:8" ht="20.149999999999999" customHeight="1">
      <c r="A24" s="306"/>
      <c r="B24" s="189"/>
      <c r="C24" s="294"/>
      <c r="D24" s="17">
        <v>3</v>
      </c>
      <c r="E24" s="18" t="s">
        <v>632</v>
      </c>
      <c r="F24" s="287"/>
      <c r="G24" s="30">
        <v>28</v>
      </c>
      <c r="H24" s="60">
        <f t="shared" si="1"/>
        <v>24.347826086956523</v>
      </c>
    </row>
    <row r="25" spans="1:8" ht="20.149999999999999" customHeight="1">
      <c r="A25" s="306"/>
      <c r="B25" s="189"/>
      <c r="C25" s="294"/>
      <c r="D25" s="17">
        <v>4</v>
      </c>
      <c r="E25" s="18" t="s">
        <v>633</v>
      </c>
      <c r="F25" s="287"/>
      <c r="G25" s="30"/>
      <c r="H25" s="60" t="s">
        <v>577</v>
      </c>
    </row>
    <row r="26" spans="1:8" ht="20.149999999999999" customHeight="1">
      <c r="A26" s="306"/>
      <c r="B26" s="189"/>
      <c r="C26" s="294"/>
      <c r="D26" s="17">
        <v>5</v>
      </c>
      <c r="E26" s="18" t="s">
        <v>326</v>
      </c>
      <c r="F26" s="287"/>
      <c r="G26" s="30">
        <v>6</v>
      </c>
      <c r="H26" s="60">
        <f t="shared" si="1"/>
        <v>5.2173913043478262</v>
      </c>
    </row>
    <row r="27" spans="1:8" ht="20.149999999999999" customHeight="1">
      <c r="A27" s="306"/>
      <c r="B27" s="189"/>
      <c r="C27" s="294"/>
      <c r="D27" s="17">
        <v>98</v>
      </c>
      <c r="E27" s="18" t="s">
        <v>589</v>
      </c>
      <c r="F27" s="287"/>
      <c r="G27" s="30"/>
      <c r="H27" s="60" t="s">
        <v>577</v>
      </c>
    </row>
    <row r="28" spans="1:8" ht="20.149999999999999" customHeight="1">
      <c r="A28" s="307"/>
      <c r="B28" s="190"/>
      <c r="C28" s="295"/>
      <c r="D28" s="17">
        <v>99</v>
      </c>
      <c r="E28" s="18" t="s">
        <v>621</v>
      </c>
      <c r="F28" s="288"/>
      <c r="G28" s="30"/>
      <c r="H28" s="60" t="s">
        <v>577</v>
      </c>
    </row>
    <row r="29" spans="1:8" ht="20.149999999999999" customHeight="1">
      <c r="A29" s="308" t="s">
        <v>4547</v>
      </c>
      <c r="B29" s="186" t="s">
        <v>636</v>
      </c>
      <c r="C29" s="293" t="s">
        <v>280</v>
      </c>
      <c r="D29" s="17"/>
      <c r="E29" s="18"/>
      <c r="F29" s="286"/>
      <c r="G29" s="120">
        <v>2</v>
      </c>
      <c r="H29" s="60"/>
    </row>
    <row r="30" spans="1:8" ht="20.149999999999999" customHeight="1">
      <c r="A30" s="306"/>
      <c r="B30" s="189"/>
      <c r="C30" s="294"/>
      <c r="D30" s="17">
        <v>1</v>
      </c>
      <c r="E30" s="18" t="s">
        <v>630</v>
      </c>
      <c r="F30" s="287"/>
      <c r="G30" s="30"/>
      <c r="H30" s="60" t="s">
        <v>577</v>
      </c>
    </row>
    <row r="31" spans="1:8" ht="20.149999999999999" customHeight="1">
      <c r="A31" s="306"/>
      <c r="B31" s="189"/>
      <c r="C31" s="294"/>
      <c r="D31" s="17">
        <v>2</v>
      </c>
      <c r="E31" s="18" t="s">
        <v>631</v>
      </c>
      <c r="F31" s="287"/>
      <c r="G31" s="30"/>
      <c r="H31" s="60" t="s">
        <v>577</v>
      </c>
    </row>
    <row r="32" spans="1:8" ht="20.149999999999999" customHeight="1">
      <c r="A32" s="306"/>
      <c r="B32" s="189"/>
      <c r="C32" s="294"/>
      <c r="D32" s="17">
        <v>3</v>
      </c>
      <c r="E32" s="18" t="s">
        <v>632</v>
      </c>
      <c r="F32" s="287"/>
      <c r="G32" s="30">
        <v>2</v>
      </c>
      <c r="H32" s="60">
        <v>100</v>
      </c>
    </row>
    <row r="33" spans="1:8" ht="20.149999999999999" customHeight="1">
      <c r="A33" s="306"/>
      <c r="B33" s="189"/>
      <c r="C33" s="294"/>
      <c r="D33" s="17">
        <v>4</v>
      </c>
      <c r="E33" s="18" t="s">
        <v>633</v>
      </c>
      <c r="F33" s="287"/>
      <c r="G33" s="30"/>
      <c r="H33" s="60" t="s">
        <v>577</v>
      </c>
    </row>
    <row r="34" spans="1:8" ht="20.149999999999999" customHeight="1">
      <c r="A34" s="306"/>
      <c r="B34" s="189"/>
      <c r="C34" s="294"/>
      <c r="D34" s="17">
        <v>5</v>
      </c>
      <c r="E34" s="18" t="s">
        <v>326</v>
      </c>
      <c r="F34" s="287"/>
      <c r="G34" s="30"/>
      <c r="H34" s="60" t="s">
        <v>577</v>
      </c>
    </row>
    <row r="35" spans="1:8" ht="20.149999999999999" customHeight="1">
      <c r="A35" s="306"/>
      <c r="B35" s="189"/>
      <c r="C35" s="294"/>
      <c r="D35" s="17">
        <v>98</v>
      </c>
      <c r="E35" s="18" t="s">
        <v>589</v>
      </c>
      <c r="F35" s="287"/>
      <c r="G35" s="30"/>
      <c r="H35" s="60" t="s">
        <v>577</v>
      </c>
    </row>
    <row r="36" spans="1:8" ht="20.149999999999999" customHeight="1">
      <c r="A36" s="307"/>
      <c r="B36" s="190"/>
      <c r="C36" s="295"/>
      <c r="D36" s="17">
        <v>99</v>
      </c>
      <c r="E36" s="18" t="s">
        <v>621</v>
      </c>
      <c r="F36" s="288"/>
      <c r="G36" s="30"/>
      <c r="H36" s="60" t="s">
        <v>577</v>
      </c>
    </row>
    <row r="37" spans="1:8" ht="20.149999999999999" customHeight="1">
      <c r="A37" s="308" t="s">
        <v>4546</v>
      </c>
      <c r="B37" s="186" t="s">
        <v>637</v>
      </c>
      <c r="C37" s="293" t="s">
        <v>280</v>
      </c>
      <c r="D37" s="17"/>
      <c r="E37" s="18"/>
      <c r="F37" s="286"/>
      <c r="G37" s="27" t="s">
        <v>577</v>
      </c>
      <c r="H37" s="60"/>
    </row>
    <row r="38" spans="1:8" ht="20.149999999999999" customHeight="1">
      <c r="A38" s="306"/>
      <c r="B38" s="189"/>
      <c r="C38" s="294"/>
      <c r="D38" s="17">
        <v>1</v>
      </c>
      <c r="E38" s="18" t="s">
        <v>630</v>
      </c>
      <c r="F38" s="287"/>
      <c r="G38" s="30"/>
      <c r="H38" s="60" t="s">
        <v>577</v>
      </c>
    </row>
    <row r="39" spans="1:8" ht="20.149999999999999" customHeight="1">
      <c r="A39" s="306"/>
      <c r="B39" s="189"/>
      <c r="C39" s="294"/>
      <c r="D39" s="17">
        <v>2</v>
      </c>
      <c r="E39" s="18" t="s">
        <v>631</v>
      </c>
      <c r="F39" s="287"/>
      <c r="G39" s="30"/>
      <c r="H39" s="60" t="s">
        <v>577</v>
      </c>
    </row>
    <row r="40" spans="1:8" ht="20.149999999999999" customHeight="1">
      <c r="A40" s="306"/>
      <c r="B40" s="189"/>
      <c r="C40" s="294"/>
      <c r="D40" s="17">
        <v>3</v>
      </c>
      <c r="E40" s="18" t="s">
        <v>632</v>
      </c>
      <c r="F40" s="287"/>
      <c r="G40" s="30"/>
      <c r="H40" s="60" t="s">
        <v>577</v>
      </c>
    </row>
    <row r="41" spans="1:8" ht="20.149999999999999" customHeight="1">
      <c r="A41" s="306"/>
      <c r="B41" s="189"/>
      <c r="C41" s="294"/>
      <c r="D41" s="17">
        <v>4</v>
      </c>
      <c r="E41" s="18" t="s">
        <v>633</v>
      </c>
      <c r="F41" s="287"/>
      <c r="G41" s="30"/>
      <c r="H41" s="60" t="s">
        <v>577</v>
      </c>
    </row>
    <row r="42" spans="1:8" ht="20.149999999999999" customHeight="1">
      <c r="A42" s="306"/>
      <c r="B42" s="189"/>
      <c r="C42" s="294"/>
      <c r="D42" s="17">
        <v>5</v>
      </c>
      <c r="E42" s="18" t="s">
        <v>326</v>
      </c>
      <c r="F42" s="287"/>
      <c r="G42" s="30"/>
      <c r="H42" s="60" t="s">
        <v>577</v>
      </c>
    </row>
    <row r="43" spans="1:8" ht="20.149999999999999" customHeight="1">
      <c r="A43" s="306"/>
      <c r="B43" s="189"/>
      <c r="C43" s="294"/>
      <c r="D43" s="17">
        <v>98</v>
      </c>
      <c r="E43" s="18" t="s">
        <v>589</v>
      </c>
      <c r="F43" s="287"/>
      <c r="G43" s="30"/>
      <c r="H43" s="60" t="s">
        <v>577</v>
      </c>
    </row>
    <row r="44" spans="1:8" ht="20.149999999999999" customHeight="1">
      <c r="A44" s="307"/>
      <c r="B44" s="190"/>
      <c r="C44" s="295"/>
      <c r="D44" s="17">
        <v>99</v>
      </c>
      <c r="E44" s="18" t="s">
        <v>621</v>
      </c>
      <c r="F44" s="288"/>
      <c r="G44" s="30"/>
      <c r="H44" s="60" t="s">
        <v>577</v>
      </c>
    </row>
    <row r="45" spans="1:8" ht="20.149999999999999" customHeight="1">
      <c r="A45" s="54" t="s">
        <v>948</v>
      </c>
      <c r="B45" s="18" t="s">
        <v>638</v>
      </c>
      <c r="C45" s="18" t="s">
        <v>928</v>
      </c>
      <c r="D45" s="17"/>
      <c r="E45" s="18"/>
      <c r="F45" s="17"/>
      <c r="G45" s="120">
        <v>75</v>
      </c>
      <c r="H45" s="60"/>
    </row>
    <row r="46" spans="1:8" ht="20.149999999999999" customHeight="1">
      <c r="A46" s="308" t="s">
        <v>929</v>
      </c>
      <c r="B46" s="186" t="s">
        <v>639</v>
      </c>
      <c r="C46" s="293" t="s">
        <v>280</v>
      </c>
      <c r="D46" s="17"/>
      <c r="E46" s="18"/>
      <c r="F46" s="286"/>
      <c r="G46" s="120">
        <v>3691</v>
      </c>
      <c r="H46" s="60"/>
    </row>
    <row r="47" spans="1:8" ht="20.149999999999999" customHeight="1">
      <c r="A47" s="306"/>
      <c r="B47" s="189"/>
      <c r="C47" s="294"/>
      <c r="D47" s="17">
        <v>1</v>
      </c>
      <c r="E47" s="18" t="s">
        <v>640</v>
      </c>
      <c r="F47" s="287"/>
      <c r="G47" s="30">
        <v>1273</v>
      </c>
      <c r="H47" s="60">
        <f t="shared" si="0"/>
        <v>34.489298293145488</v>
      </c>
    </row>
    <row r="48" spans="1:8" ht="20.149999999999999" customHeight="1">
      <c r="A48" s="306"/>
      <c r="B48" s="189"/>
      <c r="C48" s="294"/>
      <c r="D48" s="17">
        <v>2</v>
      </c>
      <c r="E48" s="18" t="s">
        <v>641</v>
      </c>
      <c r="F48" s="287"/>
      <c r="G48" s="30">
        <v>796</v>
      </c>
      <c r="H48" s="60">
        <f t="shared" si="0"/>
        <v>21.565971281495528</v>
      </c>
    </row>
    <row r="49" spans="1:8" ht="20.149999999999999" customHeight="1">
      <c r="A49" s="306"/>
      <c r="B49" s="189"/>
      <c r="C49" s="294"/>
      <c r="D49" s="17">
        <v>3</v>
      </c>
      <c r="E49" s="18" t="s">
        <v>642</v>
      </c>
      <c r="F49" s="287"/>
      <c r="G49" s="30">
        <v>1132</v>
      </c>
      <c r="H49" s="60">
        <f t="shared" si="0"/>
        <v>30.669195340016252</v>
      </c>
    </row>
    <row r="50" spans="1:8" ht="20.149999999999999" customHeight="1">
      <c r="A50" s="306"/>
      <c r="B50" s="189"/>
      <c r="C50" s="294"/>
      <c r="D50" s="17">
        <v>4</v>
      </c>
      <c r="E50" s="18" t="s">
        <v>643</v>
      </c>
      <c r="F50" s="287"/>
      <c r="G50" s="30">
        <v>88</v>
      </c>
      <c r="H50" s="60">
        <f t="shared" si="0"/>
        <v>2.384177729612571</v>
      </c>
    </row>
    <row r="51" spans="1:8" ht="20.149999999999999" customHeight="1">
      <c r="A51" s="306"/>
      <c r="B51" s="189"/>
      <c r="C51" s="294"/>
      <c r="D51" s="17">
        <v>5</v>
      </c>
      <c r="E51" s="18" t="s">
        <v>644</v>
      </c>
      <c r="F51" s="287"/>
      <c r="G51" s="30">
        <v>205</v>
      </c>
      <c r="H51" s="60">
        <f t="shared" si="0"/>
        <v>5.5540503928474667</v>
      </c>
    </row>
    <row r="52" spans="1:8" ht="20.149999999999999" customHeight="1">
      <c r="A52" s="306"/>
      <c r="B52" s="189"/>
      <c r="C52" s="294"/>
      <c r="D52" s="17">
        <v>6</v>
      </c>
      <c r="E52" s="18" t="s">
        <v>645</v>
      </c>
      <c r="F52" s="287"/>
      <c r="G52" s="30">
        <v>182</v>
      </c>
      <c r="H52" s="60">
        <f t="shared" si="0"/>
        <v>4.9309130316987266</v>
      </c>
    </row>
    <row r="53" spans="1:8" ht="20.149999999999999" customHeight="1">
      <c r="A53" s="307"/>
      <c r="B53" s="190"/>
      <c r="C53" s="295"/>
      <c r="D53" s="17">
        <v>7</v>
      </c>
      <c r="E53" s="18" t="s">
        <v>326</v>
      </c>
      <c r="F53" s="288"/>
      <c r="G53" s="30">
        <v>15</v>
      </c>
      <c r="H53" s="60">
        <f t="shared" si="0"/>
        <v>0.40639393118396094</v>
      </c>
    </row>
    <row r="54" spans="1:8" ht="20.149999999999999" customHeight="1">
      <c r="A54" s="54" t="s">
        <v>949</v>
      </c>
      <c r="B54" s="18" t="s">
        <v>646</v>
      </c>
      <c r="C54" s="18" t="s">
        <v>930</v>
      </c>
      <c r="D54" s="17"/>
      <c r="E54" s="18"/>
      <c r="F54" s="17"/>
      <c r="G54" s="120">
        <v>15</v>
      </c>
      <c r="H54" s="60"/>
    </row>
    <row r="55" spans="1:8" ht="20.149999999999999" customHeight="1">
      <c r="A55" s="302" t="s">
        <v>647</v>
      </c>
      <c r="B55" s="186" t="s">
        <v>648</v>
      </c>
      <c r="C55" s="293" t="s">
        <v>280</v>
      </c>
      <c r="D55" s="17"/>
      <c r="E55" s="18"/>
      <c r="F55" s="286"/>
      <c r="G55" s="120">
        <v>3691</v>
      </c>
      <c r="H55" s="60"/>
    </row>
    <row r="56" spans="1:8" ht="20.149999999999999" customHeight="1">
      <c r="A56" s="303"/>
      <c r="B56" s="189"/>
      <c r="C56" s="294"/>
      <c r="D56" s="17">
        <v>1</v>
      </c>
      <c r="E56" s="18" t="s">
        <v>649</v>
      </c>
      <c r="F56" s="287"/>
      <c r="G56" s="30">
        <v>2621</v>
      </c>
      <c r="H56" s="60">
        <f t="shared" si="0"/>
        <v>71.010566242210786</v>
      </c>
    </row>
    <row r="57" spans="1:8" ht="20.149999999999999" customHeight="1">
      <c r="A57" s="303"/>
      <c r="B57" s="189"/>
      <c r="C57" s="294"/>
      <c r="D57" s="17">
        <v>2</v>
      </c>
      <c r="E57" s="18" t="s">
        <v>650</v>
      </c>
      <c r="F57" s="287"/>
      <c r="G57" s="30">
        <v>870</v>
      </c>
      <c r="H57" s="60">
        <f t="shared" si="0"/>
        <v>23.570848008669739</v>
      </c>
    </row>
    <row r="58" spans="1:8" ht="20.149999999999999" customHeight="1">
      <c r="A58" s="303"/>
      <c r="B58" s="189"/>
      <c r="C58" s="294"/>
      <c r="D58" s="17">
        <v>3</v>
      </c>
      <c r="E58" s="18" t="s">
        <v>651</v>
      </c>
      <c r="F58" s="287"/>
      <c r="G58" s="30">
        <v>145</v>
      </c>
      <c r="H58" s="60">
        <f t="shared" si="0"/>
        <v>3.9284746681116229</v>
      </c>
    </row>
    <row r="59" spans="1:8" ht="20.149999999999999" customHeight="1">
      <c r="A59" s="304"/>
      <c r="B59" s="190"/>
      <c r="C59" s="295"/>
      <c r="D59" s="17">
        <v>4</v>
      </c>
      <c r="E59" s="18" t="s">
        <v>652</v>
      </c>
      <c r="F59" s="288"/>
      <c r="G59" s="30">
        <v>55</v>
      </c>
      <c r="H59" s="60">
        <f t="shared" si="0"/>
        <v>1.4901110810078568</v>
      </c>
    </row>
    <row r="60" spans="1:8" ht="20.149999999999999" customHeight="1">
      <c r="A60" s="302" t="s">
        <v>653</v>
      </c>
      <c r="B60" s="186" t="s">
        <v>654</v>
      </c>
      <c r="C60" s="293" t="s">
        <v>280</v>
      </c>
      <c r="D60" s="17"/>
      <c r="E60" s="18"/>
      <c r="F60" s="286"/>
      <c r="G60" s="120">
        <v>3691</v>
      </c>
      <c r="H60" s="60"/>
    </row>
    <row r="61" spans="1:8" ht="20.149999999999999" customHeight="1">
      <c r="A61" s="303"/>
      <c r="B61" s="189"/>
      <c r="C61" s="294"/>
      <c r="D61" s="17">
        <v>1</v>
      </c>
      <c r="E61" s="18" t="s">
        <v>655</v>
      </c>
      <c r="F61" s="287"/>
      <c r="G61" s="30">
        <v>1547</v>
      </c>
      <c r="H61" s="60">
        <f t="shared" si="0"/>
        <v>41.912760769439181</v>
      </c>
    </row>
    <row r="62" spans="1:8" ht="20.149999999999999" customHeight="1">
      <c r="A62" s="303"/>
      <c r="B62" s="189"/>
      <c r="C62" s="294"/>
      <c r="D62" s="17">
        <v>2</v>
      </c>
      <c r="E62" s="18" t="s">
        <v>656</v>
      </c>
      <c r="F62" s="287"/>
      <c r="G62" s="30">
        <v>703</v>
      </c>
      <c r="H62" s="60">
        <f t="shared" si="0"/>
        <v>19.046328908154972</v>
      </c>
    </row>
    <row r="63" spans="1:8" ht="20.149999999999999" customHeight="1">
      <c r="A63" s="303"/>
      <c r="B63" s="189"/>
      <c r="C63" s="294"/>
      <c r="D63" s="17">
        <v>3</v>
      </c>
      <c r="E63" s="18" t="s">
        <v>657</v>
      </c>
      <c r="F63" s="287"/>
      <c r="G63" s="30">
        <v>353</v>
      </c>
      <c r="H63" s="60">
        <f t="shared" si="0"/>
        <v>9.5638038471958815</v>
      </c>
    </row>
    <row r="64" spans="1:8" ht="20.149999999999999" customHeight="1">
      <c r="A64" s="303"/>
      <c r="B64" s="189"/>
      <c r="C64" s="294"/>
      <c r="D64" s="17">
        <v>4</v>
      </c>
      <c r="E64" s="18" t="s">
        <v>658</v>
      </c>
      <c r="F64" s="287"/>
      <c r="G64" s="30">
        <v>109</v>
      </c>
      <c r="H64" s="60">
        <f t="shared" si="0"/>
        <v>2.9531292332701167</v>
      </c>
    </row>
    <row r="65" spans="1:8" ht="20.149999999999999" customHeight="1">
      <c r="A65" s="304"/>
      <c r="B65" s="190"/>
      <c r="C65" s="295"/>
      <c r="D65" s="17">
        <v>5</v>
      </c>
      <c r="E65" s="18" t="s">
        <v>659</v>
      </c>
      <c r="F65" s="288"/>
      <c r="G65" s="30">
        <v>979</v>
      </c>
      <c r="H65" s="60">
        <f t="shared" si="0"/>
        <v>26.523977241939857</v>
      </c>
    </row>
    <row r="66" spans="1:8" ht="20.149999999999999" customHeight="1">
      <c r="A66" s="302" t="s">
        <v>660</v>
      </c>
      <c r="B66" s="186" t="s">
        <v>661</v>
      </c>
      <c r="C66" s="293" t="s">
        <v>280</v>
      </c>
      <c r="D66" s="17"/>
      <c r="E66" s="18"/>
      <c r="F66" s="286"/>
      <c r="G66" s="120">
        <v>3691</v>
      </c>
      <c r="H66" s="60"/>
    </row>
    <row r="67" spans="1:8" ht="20.149999999999999" customHeight="1">
      <c r="A67" s="303"/>
      <c r="B67" s="189"/>
      <c r="C67" s="294"/>
      <c r="D67" s="17">
        <v>1</v>
      </c>
      <c r="E67" s="18" t="s">
        <v>438</v>
      </c>
      <c r="F67" s="287"/>
      <c r="G67" s="30">
        <v>1374</v>
      </c>
      <c r="H67" s="60">
        <f t="shared" si="0"/>
        <v>37.225684096450827</v>
      </c>
    </row>
    <row r="68" spans="1:8" ht="20.149999999999999" customHeight="1">
      <c r="A68" s="304"/>
      <c r="B68" s="190"/>
      <c r="C68" s="295"/>
      <c r="D68" s="17">
        <v>2</v>
      </c>
      <c r="E68" s="18" t="s">
        <v>439</v>
      </c>
      <c r="F68" s="288"/>
      <c r="G68" s="30">
        <v>2317</v>
      </c>
      <c r="H68" s="60">
        <f t="shared" si="0"/>
        <v>62.774315903549173</v>
      </c>
    </row>
    <row r="69" spans="1:8" ht="20.149999999999999" customHeight="1">
      <c r="A69" s="302" t="s">
        <v>931</v>
      </c>
      <c r="B69" s="186" t="s">
        <v>662</v>
      </c>
      <c r="C69" s="293" t="s">
        <v>280</v>
      </c>
      <c r="D69" s="17"/>
      <c r="E69" s="18"/>
      <c r="F69" s="286"/>
      <c r="G69" s="120">
        <v>3691</v>
      </c>
      <c r="H69" s="60"/>
    </row>
    <row r="70" spans="1:8" ht="20.149999999999999" customHeight="1">
      <c r="A70" s="303"/>
      <c r="B70" s="189"/>
      <c r="C70" s="294"/>
      <c r="D70" s="17">
        <v>1</v>
      </c>
      <c r="E70" s="18" t="s">
        <v>663</v>
      </c>
      <c r="F70" s="287"/>
      <c r="G70" s="30">
        <v>1326</v>
      </c>
      <c r="H70" s="60">
        <f t="shared" si="0"/>
        <v>35.92522351666215</v>
      </c>
    </row>
    <row r="71" spans="1:8" ht="20.149999999999999" customHeight="1">
      <c r="A71" s="303"/>
      <c r="B71" s="189"/>
      <c r="C71" s="294"/>
      <c r="D71" s="17">
        <v>2</v>
      </c>
      <c r="E71" s="18" t="s">
        <v>664</v>
      </c>
      <c r="F71" s="287"/>
      <c r="G71" s="30">
        <v>822</v>
      </c>
      <c r="H71" s="60">
        <f t="shared" ref="H71:H133" si="2">G71/3691*100</f>
        <v>22.270387428881062</v>
      </c>
    </row>
    <row r="72" spans="1:8" ht="20.149999999999999" customHeight="1">
      <c r="A72" s="303"/>
      <c r="B72" s="189"/>
      <c r="C72" s="294"/>
      <c r="D72" s="17">
        <v>3</v>
      </c>
      <c r="E72" s="18" t="s">
        <v>665</v>
      </c>
      <c r="F72" s="287"/>
      <c r="G72" s="30">
        <v>685</v>
      </c>
      <c r="H72" s="60">
        <f t="shared" si="2"/>
        <v>18.558656190734219</v>
      </c>
    </row>
    <row r="73" spans="1:8" ht="20.149999999999999" customHeight="1">
      <c r="A73" s="303"/>
      <c r="B73" s="189"/>
      <c r="C73" s="294"/>
      <c r="D73" s="17">
        <v>4</v>
      </c>
      <c r="E73" s="18" t="s">
        <v>666</v>
      </c>
      <c r="F73" s="287"/>
      <c r="G73" s="30">
        <v>246</v>
      </c>
      <c r="H73" s="60">
        <f t="shared" si="2"/>
        <v>6.6648604714169597</v>
      </c>
    </row>
    <row r="74" spans="1:8" ht="20.149999999999999" customHeight="1">
      <c r="A74" s="303"/>
      <c r="B74" s="189"/>
      <c r="C74" s="294"/>
      <c r="D74" s="17">
        <v>5</v>
      </c>
      <c r="E74" s="18" t="s">
        <v>667</v>
      </c>
      <c r="F74" s="287"/>
      <c r="G74" s="30">
        <v>575</v>
      </c>
      <c r="H74" s="60">
        <f t="shared" si="2"/>
        <v>15.578434028718505</v>
      </c>
    </row>
    <row r="75" spans="1:8" ht="20.149999999999999" customHeight="1">
      <c r="A75" s="304"/>
      <c r="B75" s="190"/>
      <c r="C75" s="295"/>
      <c r="D75" s="17">
        <v>6</v>
      </c>
      <c r="E75" s="18" t="s">
        <v>326</v>
      </c>
      <c r="F75" s="288"/>
      <c r="G75" s="30">
        <v>37</v>
      </c>
      <c r="H75" s="60">
        <f t="shared" si="2"/>
        <v>1.0024383635871037</v>
      </c>
    </row>
    <row r="76" spans="1:8" ht="20.149999999999999" customHeight="1">
      <c r="A76" s="54" t="s">
        <v>950</v>
      </c>
      <c r="B76" s="18" t="s">
        <v>668</v>
      </c>
      <c r="C76" s="18" t="s">
        <v>932</v>
      </c>
      <c r="D76" s="17"/>
      <c r="E76" s="18"/>
      <c r="F76" s="17"/>
      <c r="G76" s="120">
        <v>37</v>
      </c>
      <c r="H76" s="60"/>
    </row>
    <row r="77" spans="1:8" ht="20.149999999999999" customHeight="1">
      <c r="A77" s="302" t="s">
        <v>669</v>
      </c>
      <c r="B77" s="186" t="s">
        <v>670</v>
      </c>
      <c r="C77" s="293" t="s">
        <v>933</v>
      </c>
      <c r="D77" s="17"/>
      <c r="E77" s="18"/>
      <c r="F77" s="286"/>
      <c r="G77" s="120">
        <v>685</v>
      </c>
      <c r="H77" s="60"/>
    </row>
    <row r="78" spans="1:8" ht="20.149999999999999" customHeight="1">
      <c r="A78" s="303"/>
      <c r="B78" s="189"/>
      <c r="C78" s="294"/>
      <c r="D78" s="17">
        <v>1</v>
      </c>
      <c r="E78" s="18" t="s">
        <v>671</v>
      </c>
      <c r="F78" s="287"/>
      <c r="G78" s="30">
        <v>139</v>
      </c>
      <c r="H78" s="60">
        <f>G78/685*100</f>
        <v>20.29197080291971</v>
      </c>
    </row>
    <row r="79" spans="1:8" ht="20.149999999999999" customHeight="1">
      <c r="A79" s="303"/>
      <c r="B79" s="189"/>
      <c r="C79" s="294"/>
      <c r="D79" s="17">
        <v>2</v>
      </c>
      <c r="E79" s="18" t="s">
        <v>672</v>
      </c>
      <c r="F79" s="287"/>
      <c r="G79" s="30">
        <v>472</v>
      </c>
      <c r="H79" s="60">
        <f t="shared" ref="H79:H88" si="3">G79/685*100</f>
        <v>68.9051094890511</v>
      </c>
    </row>
    <row r="80" spans="1:8" ht="20.149999999999999" customHeight="1">
      <c r="A80" s="304"/>
      <c r="B80" s="190"/>
      <c r="C80" s="295"/>
      <c r="D80" s="17">
        <v>3</v>
      </c>
      <c r="E80" s="18" t="s">
        <v>673</v>
      </c>
      <c r="F80" s="288"/>
      <c r="G80" s="30">
        <v>74</v>
      </c>
      <c r="H80" s="60">
        <f t="shared" si="3"/>
        <v>10.802919708029197</v>
      </c>
    </row>
    <row r="81" spans="1:8" ht="20.149999999999999" customHeight="1">
      <c r="A81" s="302" t="s">
        <v>674</v>
      </c>
      <c r="B81" s="186" t="s">
        <v>675</v>
      </c>
      <c r="C81" s="293" t="s">
        <v>933</v>
      </c>
      <c r="D81" s="17"/>
      <c r="E81" s="18"/>
      <c r="F81" s="286"/>
      <c r="G81" s="120">
        <v>685</v>
      </c>
      <c r="H81" s="60"/>
    </row>
    <row r="82" spans="1:8" ht="20.149999999999999" customHeight="1">
      <c r="A82" s="303"/>
      <c r="B82" s="189"/>
      <c r="C82" s="294"/>
      <c r="D82" s="17">
        <v>1</v>
      </c>
      <c r="E82" s="18" t="s">
        <v>676</v>
      </c>
      <c r="F82" s="287"/>
      <c r="G82" s="30">
        <v>600</v>
      </c>
      <c r="H82" s="60">
        <f t="shared" si="3"/>
        <v>87.591240875912419</v>
      </c>
    </row>
    <row r="83" spans="1:8" ht="20.149999999999999" customHeight="1">
      <c r="A83" s="303"/>
      <c r="B83" s="189"/>
      <c r="C83" s="294"/>
      <c r="D83" s="17">
        <v>2</v>
      </c>
      <c r="E83" s="18" t="s">
        <v>677</v>
      </c>
      <c r="F83" s="287"/>
      <c r="G83" s="30">
        <v>51</v>
      </c>
      <c r="H83" s="60">
        <f t="shared" si="3"/>
        <v>7.4452554744525541</v>
      </c>
    </row>
    <row r="84" spans="1:8" ht="20.149999999999999" customHeight="1">
      <c r="A84" s="303"/>
      <c r="B84" s="189"/>
      <c r="C84" s="294"/>
      <c r="D84" s="17">
        <v>3</v>
      </c>
      <c r="E84" s="18" t="s">
        <v>678</v>
      </c>
      <c r="F84" s="287"/>
      <c r="G84" s="30">
        <v>15</v>
      </c>
      <c r="H84" s="60">
        <f t="shared" si="3"/>
        <v>2.1897810218978102</v>
      </c>
    </row>
    <row r="85" spans="1:8" ht="20.149999999999999" customHeight="1">
      <c r="A85" s="303"/>
      <c r="B85" s="189"/>
      <c r="C85" s="294"/>
      <c r="D85" s="17">
        <v>4</v>
      </c>
      <c r="E85" s="18" t="s">
        <v>679</v>
      </c>
      <c r="F85" s="287"/>
      <c r="G85" s="30">
        <v>5</v>
      </c>
      <c r="H85" s="60">
        <f t="shared" si="3"/>
        <v>0.72992700729927007</v>
      </c>
    </row>
    <row r="86" spans="1:8" ht="20.149999999999999" customHeight="1">
      <c r="A86" s="303"/>
      <c r="B86" s="189"/>
      <c r="C86" s="294"/>
      <c r="D86" s="17">
        <v>5</v>
      </c>
      <c r="E86" s="18" t="s">
        <v>680</v>
      </c>
      <c r="F86" s="287"/>
      <c r="G86" s="30">
        <v>2</v>
      </c>
      <c r="H86" s="60">
        <f t="shared" si="3"/>
        <v>0.29197080291970801</v>
      </c>
    </row>
    <row r="87" spans="1:8" ht="20.149999999999999" customHeight="1">
      <c r="A87" s="303"/>
      <c r="B87" s="189"/>
      <c r="C87" s="294"/>
      <c r="D87" s="17">
        <v>6</v>
      </c>
      <c r="E87" s="18" t="s">
        <v>326</v>
      </c>
      <c r="F87" s="287"/>
      <c r="G87" s="30"/>
      <c r="H87" s="60" t="s">
        <v>577</v>
      </c>
    </row>
    <row r="88" spans="1:8" ht="20.149999999999999" customHeight="1">
      <c r="A88" s="304"/>
      <c r="B88" s="190"/>
      <c r="C88" s="295"/>
      <c r="D88" s="17">
        <v>7</v>
      </c>
      <c r="E88" s="18" t="s">
        <v>681</v>
      </c>
      <c r="F88" s="288"/>
      <c r="G88" s="30">
        <v>12</v>
      </c>
      <c r="H88" s="60">
        <f t="shared" si="3"/>
        <v>1.7518248175182483</v>
      </c>
    </row>
    <row r="89" spans="1:8" ht="20.149999999999999" customHeight="1">
      <c r="A89" s="302" t="s">
        <v>682</v>
      </c>
      <c r="B89" s="186" t="s">
        <v>683</v>
      </c>
      <c r="C89" s="293" t="s">
        <v>933</v>
      </c>
      <c r="D89" s="17"/>
      <c r="E89" s="18"/>
      <c r="F89" s="286"/>
      <c r="G89" s="120">
        <v>596</v>
      </c>
      <c r="H89" s="60"/>
    </row>
    <row r="90" spans="1:8" ht="20.149999999999999" customHeight="1">
      <c r="A90" s="303"/>
      <c r="B90" s="189"/>
      <c r="C90" s="294"/>
      <c r="D90" s="17">
        <v>1</v>
      </c>
      <c r="E90" s="18" t="s">
        <v>676</v>
      </c>
      <c r="F90" s="287"/>
      <c r="G90" s="30"/>
      <c r="H90" s="60" t="s">
        <v>577</v>
      </c>
    </row>
    <row r="91" spans="1:8" ht="20.149999999999999" customHeight="1">
      <c r="A91" s="303"/>
      <c r="B91" s="189"/>
      <c r="C91" s="294"/>
      <c r="D91" s="17">
        <v>2</v>
      </c>
      <c r="E91" s="18" t="s">
        <v>677</v>
      </c>
      <c r="F91" s="287"/>
      <c r="G91" s="30">
        <v>462</v>
      </c>
      <c r="H91" s="60">
        <v>77.516778523489933</v>
      </c>
    </row>
    <row r="92" spans="1:8" ht="20.149999999999999" customHeight="1">
      <c r="A92" s="303"/>
      <c r="B92" s="189"/>
      <c r="C92" s="294"/>
      <c r="D92" s="17">
        <v>3</v>
      </c>
      <c r="E92" s="18" t="s">
        <v>678</v>
      </c>
      <c r="F92" s="287"/>
      <c r="G92" s="30">
        <v>115</v>
      </c>
      <c r="H92" s="60">
        <v>19.29530201342282</v>
      </c>
    </row>
    <row r="93" spans="1:8" ht="20.149999999999999" customHeight="1">
      <c r="A93" s="303"/>
      <c r="B93" s="189"/>
      <c r="C93" s="294"/>
      <c r="D93" s="17">
        <v>4</v>
      </c>
      <c r="E93" s="18" t="s">
        <v>679</v>
      </c>
      <c r="F93" s="287"/>
      <c r="G93" s="30">
        <v>15</v>
      </c>
      <c r="H93" s="60">
        <v>2.5167785234899327</v>
      </c>
    </row>
    <row r="94" spans="1:8" ht="20.149999999999999" customHeight="1">
      <c r="A94" s="303"/>
      <c r="B94" s="189"/>
      <c r="C94" s="294"/>
      <c r="D94" s="17">
        <v>5</v>
      </c>
      <c r="E94" s="18" t="s">
        <v>680</v>
      </c>
      <c r="F94" s="287"/>
      <c r="G94" s="30">
        <v>4</v>
      </c>
      <c r="H94" s="60">
        <v>0.67114093959731547</v>
      </c>
    </row>
    <row r="95" spans="1:8" ht="20.149999999999999" customHeight="1">
      <c r="A95" s="303"/>
      <c r="B95" s="189"/>
      <c r="C95" s="294"/>
      <c r="D95" s="17">
        <v>6</v>
      </c>
      <c r="E95" s="18" t="s">
        <v>326</v>
      </c>
      <c r="F95" s="287"/>
      <c r="G95" s="30"/>
      <c r="H95" s="60" t="s">
        <v>577</v>
      </c>
    </row>
    <row r="96" spans="1:8" ht="20.149999999999999" customHeight="1">
      <c r="A96" s="304"/>
      <c r="B96" s="190"/>
      <c r="C96" s="295"/>
      <c r="D96" s="17">
        <v>7</v>
      </c>
      <c r="E96" s="18" t="s">
        <v>681</v>
      </c>
      <c r="F96" s="288"/>
      <c r="G96" s="30"/>
      <c r="H96" s="60" t="s">
        <v>577</v>
      </c>
    </row>
    <row r="97" spans="1:8" ht="20.149999999999999" customHeight="1">
      <c r="A97" s="302" t="s">
        <v>4362</v>
      </c>
      <c r="B97" s="192" t="s">
        <v>684</v>
      </c>
      <c r="C97" s="297" t="s">
        <v>933</v>
      </c>
      <c r="D97" s="148"/>
      <c r="E97" s="149"/>
      <c r="F97" s="290"/>
      <c r="G97" s="150">
        <v>452</v>
      </c>
      <c r="H97" s="163"/>
    </row>
    <row r="98" spans="1:8" ht="20.149999999999999" customHeight="1">
      <c r="A98" s="303"/>
      <c r="B98" s="193"/>
      <c r="C98" s="298"/>
      <c r="D98" s="148">
        <v>1</v>
      </c>
      <c r="E98" s="149" t="s">
        <v>676</v>
      </c>
      <c r="F98" s="291"/>
      <c r="G98" s="217"/>
      <c r="H98" s="163" t="s">
        <v>577</v>
      </c>
    </row>
    <row r="99" spans="1:8" ht="20.149999999999999" customHeight="1">
      <c r="A99" s="303"/>
      <c r="B99" s="193"/>
      <c r="C99" s="298"/>
      <c r="D99" s="148">
        <v>2</v>
      </c>
      <c r="E99" s="149" t="s">
        <v>677</v>
      </c>
      <c r="F99" s="291"/>
      <c r="G99" s="217"/>
      <c r="H99" s="163" t="s">
        <v>577</v>
      </c>
    </row>
    <row r="100" spans="1:8" ht="20.149999999999999" customHeight="1">
      <c r="A100" s="303"/>
      <c r="B100" s="193"/>
      <c r="C100" s="298"/>
      <c r="D100" s="148">
        <v>3</v>
      </c>
      <c r="E100" s="149" t="s">
        <v>678</v>
      </c>
      <c r="F100" s="291"/>
      <c r="G100" s="217">
        <v>386</v>
      </c>
      <c r="H100" s="163">
        <f t="shared" ref="H100:H102" si="4">G100/452*100</f>
        <v>85.398230088495581</v>
      </c>
    </row>
    <row r="101" spans="1:8" ht="20.149999999999999" customHeight="1">
      <c r="A101" s="303"/>
      <c r="B101" s="193"/>
      <c r="C101" s="298"/>
      <c r="D101" s="148">
        <v>4</v>
      </c>
      <c r="E101" s="149" t="s">
        <v>679</v>
      </c>
      <c r="F101" s="291"/>
      <c r="G101" s="217">
        <v>61</v>
      </c>
      <c r="H101" s="163">
        <f t="shared" si="4"/>
        <v>13.495575221238937</v>
      </c>
    </row>
    <row r="102" spans="1:8" ht="20.149999999999999" customHeight="1">
      <c r="A102" s="303"/>
      <c r="B102" s="193"/>
      <c r="C102" s="298"/>
      <c r="D102" s="148">
        <v>5</v>
      </c>
      <c r="E102" s="149" t="s">
        <v>680</v>
      </c>
      <c r="F102" s="291"/>
      <c r="G102" s="217">
        <v>5</v>
      </c>
      <c r="H102" s="163">
        <f t="shared" si="4"/>
        <v>1.1061946902654867</v>
      </c>
    </row>
    <row r="103" spans="1:8" ht="20.149999999999999" customHeight="1">
      <c r="A103" s="303"/>
      <c r="B103" s="193"/>
      <c r="C103" s="298"/>
      <c r="D103" s="148">
        <v>6</v>
      </c>
      <c r="E103" s="149" t="s">
        <v>326</v>
      </c>
      <c r="F103" s="291"/>
      <c r="G103" s="217"/>
      <c r="H103" s="163" t="s">
        <v>577</v>
      </c>
    </row>
    <row r="104" spans="1:8" ht="20.149999999999999" customHeight="1">
      <c r="A104" s="304"/>
      <c r="B104" s="194"/>
      <c r="C104" s="299"/>
      <c r="D104" s="148">
        <v>7</v>
      </c>
      <c r="E104" s="149" t="s">
        <v>681</v>
      </c>
      <c r="F104" s="292"/>
      <c r="G104" s="217"/>
      <c r="H104" s="163" t="s">
        <v>577</v>
      </c>
    </row>
    <row r="105" spans="1:8" ht="20.149999999999999" customHeight="1">
      <c r="A105" s="302" t="s">
        <v>4548</v>
      </c>
      <c r="B105" s="186" t="s">
        <v>685</v>
      </c>
      <c r="C105" s="293" t="s">
        <v>933</v>
      </c>
      <c r="D105" s="17"/>
      <c r="E105" s="18"/>
      <c r="F105" s="286"/>
      <c r="G105" s="120">
        <v>214</v>
      </c>
      <c r="H105" s="60">
        <f t="shared" si="2"/>
        <v>5.7978867515578436</v>
      </c>
    </row>
    <row r="106" spans="1:8" ht="20.149999999999999" customHeight="1">
      <c r="A106" s="303"/>
      <c r="B106" s="189"/>
      <c r="C106" s="294"/>
      <c r="D106" s="17">
        <v>1</v>
      </c>
      <c r="E106" s="18" t="s">
        <v>676</v>
      </c>
      <c r="F106" s="287"/>
      <c r="G106" s="30"/>
      <c r="H106" s="60" t="s">
        <v>577</v>
      </c>
    </row>
    <row r="107" spans="1:8" ht="20.149999999999999" customHeight="1">
      <c r="A107" s="303"/>
      <c r="B107" s="189"/>
      <c r="C107" s="294"/>
      <c r="D107" s="17">
        <v>2</v>
      </c>
      <c r="E107" s="18" t="s">
        <v>677</v>
      </c>
      <c r="F107" s="287"/>
      <c r="G107" s="30"/>
      <c r="H107" s="60" t="s">
        <v>577</v>
      </c>
    </row>
    <row r="108" spans="1:8" ht="20.149999999999999" customHeight="1">
      <c r="A108" s="303"/>
      <c r="B108" s="189"/>
      <c r="C108" s="294"/>
      <c r="D108" s="17">
        <v>3</v>
      </c>
      <c r="E108" s="18" t="s">
        <v>678</v>
      </c>
      <c r="F108" s="287"/>
      <c r="G108" s="30"/>
      <c r="H108" s="60" t="s">
        <v>577</v>
      </c>
    </row>
    <row r="109" spans="1:8" ht="20.149999999999999" customHeight="1">
      <c r="A109" s="303"/>
      <c r="B109" s="189"/>
      <c r="C109" s="294"/>
      <c r="D109" s="17">
        <v>4</v>
      </c>
      <c r="E109" s="18" t="s">
        <v>679</v>
      </c>
      <c r="F109" s="287"/>
      <c r="G109" s="30">
        <v>183</v>
      </c>
      <c r="H109" s="60">
        <f t="shared" ref="H109:H110" si="5">G109/214*100</f>
        <v>85.514018691588788</v>
      </c>
    </row>
    <row r="110" spans="1:8" ht="20.149999999999999" customHeight="1">
      <c r="A110" s="303"/>
      <c r="B110" s="189"/>
      <c r="C110" s="294"/>
      <c r="D110" s="17">
        <v>5</v>
      </c>
      <c r="E110" s="18" t="s">
        <v>680</v>
      </c>
      <c r="F110" s="287"/>
      <c r="G110" s="30">
        <v>31</v>
      </c>
      <c r="H110" s="60">
        <f t="shared" si="5"/>
        <v>14.485981308411214</v>
      </c>
    </row>
    <row r="111" spans="1:8" ht="20.149999999999999" customHeight="1">
      <c r="A111" s="303"/>
      <c r="B111" s="189"/>
      <c r="C111" s="294"/>
      <c r="D111" s="17">
        <v>6</v>
      </c>
      <c r="E111" s="18" t="s">
        <v>326</v>
      </c>
      <c r="F111" s="287"/>
      <c r="G111" s="30"/>
      <c r="H111" s="60" t="s">
        <v>577</v>
      </c>
    </row>
    <row r="112" spans="1:8" ht="20.149999999999999" customHeight="1">
      <c r="A112" s="304"/>
      <c r="B112" s="190"/>
      <c r="C112" s="295"/>
      <c r="D112" s="17">
        <v>7</v>
      </c>
      <c r="E112" s="18" t="s">
        <v>681</v>
      </c>
      <c r="F112" s="288"/>
      <c r="G112" s="30"/>
      <c r="H112" s="60" t="s">
        <v>577</v>
      </c>
    </row>
    <row r="113" spans="1:8" ht="20.149999999999999" customHeight="1">
      <c r="A113" s="302" t="s">
        <v>4549</v>
      </c>
      <c r="B113" s="186" t="s">
        <v>686</v>
      </c>
      <c r="C113" s="293" t="s">
        <v>933</v>
      </c>
      <c r="D113" s="17"/>
      <c r="E113" s="18"/>
      <c r="F113" s="286"/>
      <c r="G113" s="120">
        <v>53</v>
      </c>
      <c r="H113" s="60">
        <f t="shared" si="2"/>
        <v>1.4359252235166622</v>
      </c>
    </row>
    <row r="114" spans="1:8" ht="20.149999999999999" customHeight="1">
      <c r="A114" s="303"/>
      <c r="B114" s="189"/>
      <c r="C114" s="294"/>
      <c r="D114" s="17">
        <v>1</v>
      </c>
      <c r="E114" s="18" t="s">
        <v>676</v>
      </c>
      <c r="F114" s="287"/>
      <c r="G114" s="30"/>
      <c r="H114" s="60" t="s">
        <v>577</v>
      </c>
    </row>
    <row r="115" spans="1:8" ht="20.149999999999999" customHeight="1">
      <c r="A115" s="303"/>
      <c r="B115" s="189"/>
      <c r="C115" s="294"/>
      <c r="D115" s="17">
        <v>2</v>
      </c>
      <c r="E115" s="18" t="s">
        <v>677</v>
      </c>
      <c r="F115" s="287"/>
      <c r="G115" s="30"/>
      <c r="H115" s="60" t="s">
        <v>577</v>
      </c>
    </row>
    <row r="116" spans="1:8" ht="20.149999999999999" customHeight="1">
      <c r="A116" s="303"/>
      <c r="B116" s="189"/>
      <c r="C116" s="294"/>
      <c r="D116" s="17">
        <v>3</v>
      </c>
      <c r="E116" s="18" t="s">
        <v>678</v>
      </c>
      <c r="F116" s="287"/>
      <c r="G116" s="30"/>
      <c r="H116" s="60" t="s">
        <v>577</v>
      </c>
    </row>
    <row r="117" spans="1:8" ht="20.149999999999999" customHeight="1">
      <c r="A117" s="303"/>
      <c r="B117" s="189"/>
      <c r="C117" s="294"/>
      <c r="D117" s="17">
        <v>4</v>
      </c>
      <c r="E117" s="18" t="s">
        <v>679</v>
      </c>
      <c r="F117" s="287"/>
      <c r="G117" s="30"/>
      <c r="H117" s="60" t="s">
        <v>577</v>
      </c>
    </row>
    <row r="118" spans="1:8" ht="20.149999999999999" customHeight="1">
      <c r="A118" s="303"/>
      <c r="B118" s="189"/>
      <c r="C118" s="294"/>
      <c r="D118" s="17">
        <v>5</v>
      </c>
      <c r="E118" s="18" t="s">
        <v>680</v>
      </c>
      <c r="F118" s="287"/>
      <c r="G118" s="30">
        <v>53</v>
      </c>
      <c r="H118" s="60">
        <f t="shared" ref="H118" si="6">G118/53*100</f>
        <v>100</v>
      </c>
    </row>
    <row r="119" spans="1:8" ht="20.149999999999999" customHeight="1">
      <c r="A119" s="303"/>
      <c r="B119" s="189"/>
      <c r="C119" s="294"/>
      <c r="D119" s="17">
        <v>6</v>
      </c>
      <c r="E119" s="18" t="s">
        <v>326</v>
      </c>
      <c r="F119" s="287"/>
      <c r="G119" s="30"/>
      <c r="H119" s="60" t="s">
        <v>577</v>
      </c>
    </row>
    <row r="120" spans="1:8" ht="20.149999999999999" customHeight="1">
      <c r="A120" s="304"/>
      <c r="B120" s="190"/>
      <c r="C120" s="295"/>
      <c r="D120" s="17">
        <v>7</v>
      </c>
      <c r="E120" s="18" t="s">
        <v>681</v>
      </c>
      <c r="F120" s="288"/>
      <c r="G120" s="30"/>
      <c r="H120" s="60" t="s">
        <v>577</v>
      </c>
    </row>
    <row r="121" spans="1:8" ht="20.149999999999999" customHeight="1">
      <c r="A121" s="302" t="s">
        <v>934</v>
      </c>
      <c r="B121" s="186" t="s">
        <v>687</v>
      </c>
      <c r="C121" s="293" t="s">
        <v>933</v>
      </c>
      <c r="D121" s="17"/>
      <c r="E121" s="18"/>
      <c r="F121" s="286"/>
      <c r="G121" s="27" t="s">
        <v>577</v>
      </c>
      <c r="H121" s="60"/>
    </row>
    <row r="122" spans="1:8" ht="20.149999999999999" customHeight="1">
      <c r="A122" s="303"/>
      <c r="B122" s="189"/>
      <c r="C122" s="294"/>
      <c r="D122" s="17">
        <v>1</v>
      </c>
      <c r="E122" s="18" t="s">
        <v>676</v>
      </c>
      <c r="F122" s="287"/>
      <c r="G122" s="30"/>
      <c r="H122" s="60" t="s">
        <v>577</v>
      </c>
    </row>
    <row r="123" spans="1:8" ht="20.149999999999999" customHeight="1">
      <c r="A123" s="303"/>
      <c r="B123" s="189"/>
      <c r="C123" s="294"/>
      <c r="D123" s="17">
        <v>2</v>
      </c>
      <c r="E123" s="18" t="s">
        <v>677</v>
      </c>
      <c r="F123" s="287"/>
      <c r="G123" s="30"/>
      <c r="H123" s="60" t="s">
        <v>577</v>
      </c>
    </row>
    <row r="124" spans="1:8" ht="20.149999999999999" customHeight="1">
      <c r="A124" s="303"/>
      <c r="B124" s="189"/>
      <c r="C124" s="294"/>
      <c r="D124" s="17">
        <v>3</v>
      </c>
      <c r="E124" s="18" t="s">
        <v>678</v>
      </c>
      <c r="F124" s="287"/>
      <c r="G124" s="30"/>
      <c r="H124" s="60" t="s">
        <v>577</v>
      </c>
    </row>
    <row r="125" spans="1:8" ht="20.149999999999999" customHeight="1">
      <c r="A125" s="303"/>
      <c r="B125" s="189"/>
      <c r="C125" s="294"/>
      <c r="D125" s="17">
        <v>4</v>
      </c>
      <c r="E125" s="18" t="s">
        <v>679</v>
      </c>
      <c r="F125" s="287"/>
      <c r="G125" s="30"/>
      <c r="H125" s="60" t="s">
        <v>577</v>
      </c>
    </row>
    <row r="126" spans="1:8" ht="20.149999999999999" customHeight="1">
      <c r="A126" s="303"/>
      <c r="B126" s="189"/>
      <c r="C126" s="294"/>
      <c r="D126" s="17">
        <v>5</v>
      </c>
      <c r="E126" s="18" t="s">
        <v>680</v>
      </c>
      <c r="F126" s="287"/>
      <c r="G126" s="30"/>
      <c r="H126" s="60" t="s">
        <v>577</v>
      </c>
    </row>
    <row r="127" spans="1:8" ht="20.149999999999999" customHeight="1">
      <c r="A127" s="303"/>
      <c r="B127" s="189"/>
      <c r="C127" s="294"/>
      <c r="D127" s="17">
        <v>6</v>
      </c>
      <c r="E127" s="18" t="s">
        <v>326</v>
      </c>
      <c r="F127" s="287"/>
      <c r="G127" s="30"/>
      <c r="H127" s="60" t="s">
        <v>577</v>
      </c>
    </row>
    <row r="128" spans="1:8" ht="20.149999999999999" customHeight="1">
      <c r="A128" s="304"/>
      <c r="B128" s="190"/>
      <c r="C128" s="295"/>
      <c r="D128" s="17">
        <v>7</v>
      </c>
      <c r="E128" s="18" t="s">
        <v>681</v>
      </c>
      <c r="F128" s="288"/>
      <c r="G128" s="30"/>
      <c r="H128" s="60" t="s">
        <v>577</v>
      </c>
    </row>
    <row r="129" spans="1:8" ht="20.149999999999999" customHeight="1">
      <c r="A129" s="54" t="s">
        <v>951</v>
      </c>
      <c r="B129" s="18" t="s">
        <v>688</v>
      </c>
      <c r="C129" s="18" t="s">
        <v>935</v>
      </c>
      <c r="D129" s="17"/>
      <c r="E129" s="18"/>
      <c r="F129" s="17"/>
      <c r="G129" s="25" t="s">
        <v>577</v>
      </c>
      <c r="H129" s="60"/>
    </row>
    <row r="130" spans="1:8" ht="20.149999999999999" customHeight="1">
      <c r="A130" s="302" t="s">
        <v>4550</v>
      </c>
      <c r="B130" s="186" t="s">
        <v>689</v>
      </c>
      <c r="C130" s="293" t="s">
        <v>280</v>
      </c>
      <c r="D130" s="17"/>
      <c r="E130" s="18"/>
      <c r="F130" s="286"/>
      <c r="G130" s="120">
        <v>3691</v>
      </c>
      <c r="H130" s="60"/>
    </row>
    <row r="131" spans="1:8" ht="20.149999999999999" customHeight="1">
      <c r="A131" s="303"/>
      <c r="B131" s="189"/>
      <c r="C131" s="294"/>
      <c r="D131" s="17">
        <v>1</v>
      </c>
      <c r="E131" s="18" t="s">
        <v>690</v>
      </c>
      <c r="F131" s="287"/>
      <c r="G131" s="30">
        <v>1458</v>
      </c>
      <c r="H131" s="60">
        <f t="shared" si="2"/>
        <v>39.501490111081004</v>
      </c>
    </row>
    <row r="132" spans="1:8" ht="20.149999999999999" customHeight="1">
      <c r="A132" s="303"/>
      <c r="B132" s="189"/>
      <c r="C132" s="294"/>
      <c r="D132" s="17">
        <v>2</v>
      </c>
      <c r="E132" s="18" t="s">
        <v>691</v>
      </c>
      <c r="F132" s="287"/>
      <c r="G132" s="30">
        <v>309</v>
      </c>
      <c r="H132" s="60">
        <f t="shared" si="2"/>
        <v>8.3717149823895962</v>
      </c>
    </row>
    <row r="133" spans="1:8" ht="20.149999999999999" customHeight="1">
      <c r="A133" s="304"/>
      <c r="B133" s="190"/>
      <c r="C133" s="295"/>
      <c r="D133" s="17">
        <v>3</v>
      </c>
      <c r="E133" s="18" t="s">
        <v>692</v>
      </c>
      <c r="F133" s="288"/>
      <c r="G133" s="30">
        <v>1924</v>
      </c>
      <c r="H133" s="60">
        <f t="shared" si="2"/>
        <v>52.126794906529398</v>
      </c>
    </row>
    <row r="134" spans="1:8" ht="20.149999999999999" customHeight="1">
      <c r="A134" s="302" t="s">
        <v>936</v>
      </c>
      <c r="B134" s="186" t="s">
        <v>693</v>
      </c>
      <c r="C134" s="293" t="s">
        <v>280</v>
      </c>
      <c r="D134" s="17"/>
      <c r="E134" s="18"/>
      <c r="F134" s="286"/>
      <c r="G134" s="120">
        <v>3691</v>
      </c>
      <c r="H134" s="60"/>
    </row>
    <row r="135" spans="1:8" ht="20.149999999999999" customHeight="1">
      <c r="A135" s="303"/>
      <c r="B135" s="189"/>
      <c r="C135" s="294"/>
      <c r="D135" s="17">
        <v>1</v>
      </c>
      <c r="E135" s="18" t="s">
        <v>694</v>
      </c>
      <c r="F135" s="287"/>
      <c r="G135" s="30">
        <v>2413</v>
      </c>
      <c r="H135" s="60">
        <f t="shared" ref="H135:H200" si="7">G135/3691*100</f>
        <v>65.375237063126519</v>
      </c>
    </row>
    <row r="136" spans="1:8" ht="20.149999999999999" customHeight="1">
      <c r="A136" s="303"/>
      <c r="B136" s="189"/>
      <c r="C136" s="294"/>
      <c r="D136" s="17">
        <v>2</v>
      </c>
      <c r="E136" s="18" t="s">
        <v>695</v>
      </c>
      <c r="F136" s="287"/>
      <c r="G136" s="30">
        <v>258</v>
      </c>
      <c r="H136" s="60">
        <f t="shared" si="7"/>
        <v>6.9899756163641289</v>
      </c>
    </row>
    <row r="137" spans="1:8" ht="20.149999999999999" customHeight="1">
      <c r="A137" s="303"/>
      <c r="B137" s="189"/>
      <c r="C137" s="294"/>
      <c r="D137" s="17">
        <v>3</v>
      </c>
      <c r="E137" s="18" t="s">
        <v>696</v>
      </c>
      <c r="F137" s="287"/>
      <c r="G137" s="30">
        <v>836</v>
      </c>
      <c r="H137" s="60">
        <f t="shared" si="7"/>
        <v>22.649688431319426</v>
      </c>
    </row>
    <row r="138" spans="1:8" ht="20.149999999999999" customHeight="1">
      <c r="A138" s="303"/>
      <c r="B138" s="189"/>
      <c r="C138" s="294"/>
      <c r="D138" s="17">
        <v>4</v>
      </c>
      <c r="E138" s="18" t="s">
        <v>697</v>
      </c>
      <c r="F138" s="287"/>
      <c r="G138" s="30">
        <v>85</v>
      </c>
      <c r="H138" s="60">
        <f t="shared" si="7"/>
        <v>2.3028989433757792</v>
      </c>
    </row>
    <row r="139" spans="1:8" ht="20.149999999999999" customHeight="1">
      <c r="A139" s="303"/>
      <c r="B139" s="189"/>
      <c r="C139" s="294"/>
      <c r="D139" s="17">
        <v>5</v>
      </c>
      <c r="E139" s="18" t="s">
        <v>326</v>
      </c>
      <c r="F139" s="287"/>
      <c r="G139" s="30">
        <v>12</v>
      </c>
      <c r="H139" s="60">
        <f t="shared" si="7"/>
        <v>0.32511514494716881</v>
      </c>
    </row>
    <row r="140" spans="1:8" ht="20.149999999999999" customHeight="1">
      <c r="A140" s="303"/>
      <c r="B140" s="189"/>
      <c r="C140" s="294"/>
      <c r="D140" s="17">
        <v>6</v>
      </c>
      <c r="E140" s="18" t="s">
        <v>681</v>
      </c>
      <c r="F140" s="287"/>
      <c r="G140" s="30">
        <v>39</v>
      </c>
      <c r="H140" s="60">
        <f t="shared" si="7"/>
        <v>1.0566242210782986</v>
      </c>
    </row>
    <row r="141" spans="1:8" ht="20.149999999999999" customHeight="1">
      <c r="A141" s="303"/>
      <c r="B141" s="189"/>
      <c r="C141" s="294"/>
      <c r="D141" s="17">
        <v>98</v>
      </c>
      <c r="E141" s="18" t="s">
        <v>589</v>
      </c>
      <c r="F141" s="287"/>
      <c r="G141" s="30">
        <v>48</v>
      </c>
      <c r="H141" s="60">
        <f t="shared" si="7"/>
        <v>1.3004605797886752</v>
      </c>
    </row>
    <row r="142" spans="1:8" ht="20.149999999999999" customHeight="1">
      <c r="A142" s="304"/>
      <c r="B142" s="190"/>
      <c r="C142" s="295"/>
      <c r="D142" s="17">
        <v>99</v>
      </c>
      <c r="E142" s="18" t="s">
        <v>621</v>
      </c>
      <c r="F142" s="288"/>
      <c r="G142" s="30"/>
      <c r="H142" s="60" t="s">
        <v>577</v>
      </c>
    </row>
    <row r="143" spans="1:8" ht="20.149999999999999" customHeight="1">
      <c r="A143" s="54" t="s">
        <v>952</v>
      </c>
      <c r="B143" s="18" t="s">
        <v>698</v>
      </c>
      <c r="C143" s="18" t="s">
        <v>937</v>
      </c>
      <c r="D143" s="17"/>
      <c r="E143" s="18"/>
      <c r="F143" s="17"/>
      <c r="G143" s="120">
        <v>12</v>
      </c>
      <c r="H143" s="60"/>
    </row>
    <row r="144" spans="1:8" ht="20.149999999999999" customHeight="1">
      <c r="A144" s="302" t="s">
        <v>699</v>
      </c>
      <c r="B144" s="186" t="s">
        <v>700</v>
      </c>
      <c r="C144" s="293" t="s">
        <v>280</v>
      </c>
      <c r="D144" s="17"/>
      <c r="E144" s="18"/>
      <c r="F144" s="286"/>
      <c r="G144" s="120">
        <v>3691</v>
      </c>
      <c r="H144" s="60"/>
    </row>
    <row r="145" spans="1:8" ht="20.149999999999999" customHeight="1">
      <c r="A145" s="303"/>
      <c r="B145" s="189"/>
      <c r="C145" s="294"/>
      <c r="D145" s="17">
        <v>1</v>
      </c>
      <c r="E145" s="18" t="s">
        <v>438</v>
      </c>
      <c r="F145" s="287"/>
      <c r="G145" s="30">
        <v>3464</v>
      </c>
      <c r="H145" s="60">
        <f t="shared" si="7"/>
        <v>93.849905174749395</v>
      </c>
    </row>
    <row r="146" spans="1:8" ht="20.149999999999999" customHeight="1">
      <c r="A146" s="304"/>
      <c r="B146" s="190"/>
      <c r="C146" s="295"/>
      <c r="D146" s="17">
        <v>2</v>
      </c>
      <c r="E146" s="18" t="s">
        <v>439</v>
      </c>
      <c r="F146" s="288"/>
      <c r="G146" s="30">
        <v>227</v>
      </c>
      <c r="H146" s="60">
        <f t="shared" si="7"/>
        <v>6.1500948252506102</v>
      </c>
    </row>
    <row r="147" spans="1:8" ht="20.149999999999999" customHeight="1">
      <c r="A147" s="302" t="s">
        <v>701</v>
      </c>
      <c r="B147" s="186" t="s">
        <v>702</v>
      </c>
      <c r="C147" s="293" t="s">
        <v>280</v>
      </c>
      <c r="D147" s="17"/>
      <c r="E147" s="18"/>
      <c r="F147" s="286"/>
      <c r="G147" s="120">
        <v>3691</v>
      </c>
      <c r="H147" s="60"/>
    </row>
    <row r="148" spans="1:8" ht="20.149999999999999" customHeight="1">
      <c r="A148" s="303"/>
      <c r="B148" s="189"/>
      <c r="C148" s="294"/>
      <c r="D148" s="17">
        <v>1</v>
      </c>
      <c r="E148" s="18" t="s">
        <v>703</v>
      </c>
      <c r="F148" s="287"/>
      <c r="G148" s="30">
        <v>503</v>
      </c>
      <c r="H148" s="60">
        <f t="shared" si="7"/>
        <v>13.627743159035491</v>
      </c>
    </row>
    <row r="149" spans="1:8" ht="20.149999999999999" customHeight="1">
      <c r="A149" s="303"/>
      <c r="B149" s="189"/>
      <c r="C149" s="294"/>
      <c r="D149" s="17">
        <v>2</v>
      </c>
      <c r="E149" s="18" t="s">
        <v>704</v>
      </c>
      <c r="F149" s="287"/>
      <c r="G149" s="30">
        <v>1513</v>
      </c>
      <c r="H149" s="60">
        <f t="shared" si="7"/>
        <v>40.991601192088865</v>
      </c>
    </row>
    <row r="150" spans="1:8" ht="20.149999999999999" customHeight="1">
      <c r="A150" s="303"/>
      <c r="B150" s="189"/>
      <c r="C150" s="294"/>
      <c r="D150" s="17">
        <v>3</v>
      </c>
      <c r="E150" s="18" t="s">
        <v>705</v>
      </c>
      <c r="F150" s="287"/>
      <c r="G150" s="30">
        <v>1391</v>
      </c>
      <c r="H150" s="60">
        <f t="shared" si="7"/>
        <v>37.686263885125982</v>
      </c>
    </row>
    <row r="151" spans="1:8" ht="20.149999999999999" customHeight="1">
      <c r="A151" s="303"/>
      <c r="B151" s="189"/>
      <c r="C151" s="294"/>
      <c r="D151" s="17">
        <v>4</v>
      </c>
      <c r="E151" s="18" t="s">
        <v>706</v>
      </c>
      <c r="F151" s="287"/>
      <c r="G151" s="30">
        <v>218</v>
      </c>
      <c r="H151" s="60">
        <f t="shared" si="7"/>
        <v>5.9062584665402333</v>
      </c>
    </row>
    <row r="152" spans="1:8" ht="20.149999999999999" customHeight="1">
      <c r="A152" s="304"/>
      <c r="B152" s="190"/>
      <c r="C152" s="295"/>
      <c r="D152" s="17">
        <v>5</v>
      </c>
      <c r="E152" s="18" t="s">
        <v>707</v>
      </c>
      <c r="F152" s="288"/>
      <c r="G152" s="30">
        <v>66</v>
      </c>
      <c r="H152" s="60">
        <f t="shared" si="7"/>
        <v>1.7881332972094284</v>
      </c>
    </row>
    <row r="153" spans="1:8" ht="20.149999999999999" customHeight="1">
      <c r="A153" s="308" t="s">
        <v>938</v>
      </c>
      <c r="B153" s="192" t="s">
        <v>708</v>
      </c>
      <c r="C153" s="297" t="s">
        <v>280</v>
      </c>
      <c r="D153" s="148"/>
      <c r="E153" s="149"/>
      <c r="F153" s="290" t="s">
        <v>4404</v>
      </c>
      <c r="G153" s="150">
        <v>3691</v>
      </c>
      <c r="H153" s="163"/>
    </row>
    <row r="154" spans="1:8" ht="20.149999999999999" customHeight="1">
      <c r="A154" s="306"/>
      <c r="B154" s="193"/>
      <c r="C154" s="298"/>
      <c r="D154" s="148">
        <v>1</v>
      </c>
      <c r="E154" s="149" t="s">
        <v>709</v>
      </c>
      <c r="F154" s="291"/>
      <c r="G154" s="217">
        <v>1626</v>
      </c>
      <c r="H154" s="163">
        <f t="shared" si="7"/>
        <v>44.053102140341373</v>
      </c>
    </row>
    <row r="155" spans="1:8" ht="20.149999999999999" customHeight="1">
      <c r="A155" s="306"/>
      <c r="B155" s="193"/>
      <c r="C155" s="298"/>
      <c r="D155" s="148">
        <v>2</v>
      </c>
      <c r="E155" s="149" t="s">
        <v>710</v>
      </c>
      <c r="F155" s="291"/>
      <c r="G155" s="217">
        <v>573</v>
      </c>
      <c r="H155" s="163">
        <f t="shared" si="7"/>
        <v>15.52424817122731</v>
      </c>
    </row>
    <row r="156" spans="1:8" ht="20.149999999999999" customHeight="1">
      <c r="A156" s="306"/>
      <c r="B156" s="193"/>
      <c r="C156" s="298"/>
      <c r="D156" s="148">
        <v>3</v>
      </c>
      <c r="E156" s="149" t="s">
        <v>711</v>
      </c>
      <c r="F156" s="291"/>
      <c r="G156" s="217">
        <v>289</v>
      </c>
      <c r="H156" s="163">
        <f t="shared" si="7"/>
        <v>7.8298564074776476</v>
      </c>
    </row>
    <row r="157" spans="1:8" ht="20.149999999999999" customHeight="1">
      <c r="A157" s="306"/>
      <c r="B157" s="193"/>
      <c r="C157" s="298"/>
      <c r="D157" s="148">
        <v>4</v>
      </c>
      <c r="E157" s="149" t="s">
        <v>326</v>
      </c>
      <c r="F157" s="291"/>
      <c r="G157" s="217">
        <v>16</v>
      </c>
      <c r="H157" s="163">
        <f t="shared" si="7"/>
        <v>0.43348685992955838</v>
      </c>
    </row>
    <row r="158" spans="1:8" ht="20.149999999999999" customHeight="1">
      <c r="A158" s="306"/>
      <c r="B158" s="193"/>
      <c r="C158" s="298"/>
      <c r="D158" s="148">
        <v>5</v>
      </c>
      <c r="E158" s="149" t="s">
        <v>712</v>
      </c>
      <c r="F158" s="291"/>
      <c r="G158" s="217">
        <v>1185</v>
      </c>
      <c r="H158" s="163">
        <f t="shared" si="7"/>
        <v>32.105120563532921</v>
      </c>
    </row>
    <row r="159" spans="1:8" ht="20.149999999999999" customHeight="1">
      <c r="A159" s="306"/>
      <c r="B159" s="193"/>
      <c r="C159" s="298"/>
      <c r="D159" s="148">
        <v>98</v>
      </c>
      <c r="E159" s="149" t="s">
        <v>589</v>
      </c>
      <c r="F159" s="291"/>
      <c r="G159" s="217"/>
      <c r="H159" s="163" t="s">
        <v>577</v>
      </c>
    </row>
    <row r="160" spans="1:8" ht="20.149999999999999" customHeight="1">
      <c r="A160" s="307"/>
      <c r="B160" s="194"/>
      <c r="C160" s="299"/>
      <c r="D160" s="148">
        <v>99</v>
      </c>
      <c r="E160" s="149" t="s">
        <v>621</v>
      </c>
      <c r="F160" s="292"/>
      <c r="G160" s="217">
        <v>2</v>
      </c>
      <c r="H160" s="163">
        <f t="shared" si="7"/>
        <v>5.4185857491194797E-2</v>
      </c>
    </row>
    <row r="161" spans="1:13" ht="20.149999999999999" customHeight="1">
      <c r="A161" s="161" t="s">
        <v>4363</v>
      </c>
      <c r="B161" s="149" t="s">
        <v>713</v>
      </c>
      <c r="C161" s="149" t="s">
        <v>939</v>
      </c>
      <c r="D161" s="148"/>
      <c r="E161" s="149"/>
      <c r="F161" s="148"/>
      <c r="G161" s="150">
        <v>16</v>
      </c>
      <c r="H161" s="163">
        <f t="shared" si="7"/>
        <v>0.43348685992955838</v>
      </c>
      <c r="L161">
        <v>33411</v>
      </c>
      <c r="M161" s="179">
        <f>L161*90*12</f>
        <v>36083880</v>
      </c>
    </row>
    <row r="162" spans="1:13" ht="20.149999999999999" customHeight="1">
      <c r="A162" s="308" t="s">
        <v>4364</v>
      </c>
      <c r="B162" s="192" t="s">
        <v>714</v>
      </c>
      <c r="C162" s="297" t="s">
        <v>941</v>
      </c>
      <c r="D162" s="148"/>
      <c r="E162" s="149"/>
      <c r="F162" s="290" t="s">
        <v>940</v>
      </c>
      <c r="G162" s="150">
        <v>2504</v>
      </c>
      <c r="H162" s="163"/>
      <c r="L162">
        <v>52713</v>
      </c>
      <c r="M162" s="179">
        <f>L162*20*12</f>
        <v>12651120</v>
      </c>
    </row>
    <row r="163" spans="1:13" ht="20.149999999999999" customHeight="1">
      <c r="A163" s="306"/>
      <c r="B163" s="193"/>
      <c r="C163" s="298"/>
      <c r="D163" s="148">
        <v>9999998</v>
      </c>
      <c r="E163" s="149" t="s">
        <v>589</v>
      </c>
      <c r="F163" s="291"/>
      <c r="G163" s="217"/>
      <c r="H163" s="163" t="s">
        <v>577</v>
      </c>
    </row>
    <row r="164" spans="1:13" ht="20.149999999999999" customHeight="1">
      <c r="A164" s="307"/>
      <c r="B164" s="194"/>
      <c r="C164" s="299"/>
      <c r="D164" s="148">
        <v>9999999</v>
      </c>
      <c r="E164" s="149" t="s">
        <v>621</v>
      </c>
      <c r="F164" s="292"/>
      <c r="G164" s="217">
        <v>295</v>
      </c>
      <c r="H164" s="163">
        <f>G164/2504*100</f>
        <v>11.78115015974441</v>
      </c>
    </row>
    <row r="165" spans="1:13" ht="20.149999999999999" customHeight="1">
      <c r="A165" s="308" t="s">
        <v>715</v>
      </c>
      <c r="B165" s="192" t="s">
        <v>716</v>
      </c>
      <c r="C165" s="297" t="s">
        <v>942</v>
      </c>
      <c r="D165" s="148"/>
      <c r="E165" s="149"/>
      <c r="F165" s="290" t="s">
        <v>285</v>
      </c>
      <c r="G165" s="150">
        <v>295</v>
      </c>
      <c r="H165" s="163"/>
    </row>
    <row r="166" spans="1:13" ht="20.149999999999999" customHeight="1">
      <c r="A166" s="306"/>
      <c r="B166" s="195"/>
      <c r="C166" s="298"/>
      <c r="D166" s="148">
        <v>1</v>
      </c>
      <c r="E166" s="149" t="s">
        <v>717</v>
      </c>
      <c r="F166" s="291"/>
      <c r="G166" s="217">
        <v>24</v>
      </c>
      <c r="H166" s="163">
        <f>G166/295*100</f>
        <v>8.1355932203389827</v>
      </c>
      <c r="I166" s="172"/>
    </row>
    <row r="167" spans="1:13" ht="20.149999999999999" customHeight="1">
      <c r="A167" s="306"/>
      <c r="B167" s="195"/>
      <c r="C167" s="298"/>
      <c r="D167" s="148">
        <v>2</v>
      </c>
      <c r="E167" s="149" t="s">
        <v>718</v>
      </c>
      <c r="F167" s="291"/>
      <c r="G167" s="217">
        <v>67</v>
      </c>
      <c r="H167" s="163">
        <f>G167/295*100</f>
        <v>22.711864406779661</v>
      </c>
      <c r="I167" s="172"/>
    </row>
    <row r="168" spans="1:13" ht="20.149999999999999" customHeight="1">
      <c r="A168" s="306"/>
      <c r="B168" s="195"/>
      <c r="C168" s="298"/>
      <c r="D168" s="148">
        <v>3</v>
      </c>
      <c r="E168" s="149" t="s">
        <v>719</v>
      </c>
      <c r="F168" s="291"/>
      <c r="G168" s="217">
        <v>47</v>
      </c>
      <c r="H168" s="163">
        <f>G168/295*0</f>
        <v>0</v>
      </c>
      <c r="I168" s="172"/>
    </row>
    <row r="169" spans="1:13" ht="20.149999999999999" customHeight="1">
      <c r="A169" s="306"/>
      <c r="B169" s="195"/>
      <c r="C169" s="298"/>
      <c r="D169" s="148">
        <v>4</v>
      </c>
      <c r="E169" s="149" t="s">
        <v>720</v>
      </c>
      <c r="F169" s="291"/>
      <c r="G169" s="217">
        <v>34</v>
      </c>
      <c r="H169" s="163">
        <f t="shared" ref="H169" si="8">G169/296*100</f>
        <v>11.486486486486488</v>
      </c>
      <c r="I169" s="172"/>
    </row>
    <row r="170" spans="1:13" ht="20.149999999999999" customHeight="1">
      <c r="A170" s="306"/>
      <c r="B170" s="195"/>
      <c r="C170" s="298"/>
      <c r="D170" s="148">
        <v>5</v>
      </c>
      <c r="E170" s="149" t="s">
        <v>721</v>
      </c>
      <c r="F170" s="291"/>
      <c r="G170" s="217">
        <v>6</v>
      </c>
      <c r="H170" s="163">
        <f>G170/295*100</f>
        <v>2.0338983050847457</v>
      </c>
      <c r="I170" s="172"/>
    </row>
    <row r="171" spans="1:13" ht="20.149999999999999" customHeight="1">
      <c r="A171" s="306"/>
      <c r="B171" s="195"/>
      <c r="C171" s="298"/>
      <c r="D171" s="148">
        <v>6</v>
      </c>
      <c r="E171" s="149" t="s">
        <v>722</v>
      </c>
      <c r="F171" s="291"/>
      <c r="G171" s="217">
        <v>4</v>
      </c>
      <c r="H171" s="163">
        <f>G171/295*100</f>
        <v>1.3559322033898304</v>
      </c>
      <c r="I171" s="172"/>
    </row>
    <row r="172" spans="1:13" ht="20.149999999999999" customHeight="1">
      <c r="A172" s="306"/>
      <c r="B172" s="195"/>
      <c r="C172" s="298"/>
      <c r="D172" s="148">
        <v>7</v>
      </c>
      <c r="E172" s="149" t="s">
        <v>723</v>
      </c>
      <c r="F172" s="291"/>
      <c r="G172" s="217">
        <v>4</v>
      </c>
      <c r="H172" s="163">
        <f>G172/295*100</f>
        <v>1.3559322033898304</v>
      </c>
      <c r="I172" s="172"/>
    </row>
    <row r="173" spans="1:13" ht="20.149999999999999" customHeight="1">
      <c r="A173" s="306"/>
      <c r="B173" s="195"/>
      <c r="C173" s="298"/>
      <c r="D173" s="148">
        <v>8</v>
      </c>
      <c r="E173" s="149" t="s">
        <v>724</v>
      </c>
      <c r="F173" s="291"/>
      <c r="G173" s="217">
        <v>1</v>
      </c>
      <c r="H173" s="163">
        <f>G173/295*100</f>
        <v>0.33898305084745761</v>
      </c>
      <c r="I173" s="172"/>
    </row>
    <row r="174" spans="1:13" ht="20.149999999999999" customHeight="1">
      <c r="A174" s="306"/>
      <c r="B174" s="195"/>
      <c r="C174" s="298"/>
      <c r="D174" s="148">
        <v>98</v>
      </c>
      <c r="E174" s="149" t="s">
        <v>589</v>
      </c>
      <c r="F174" s="291"/>
      <c r="G174" s="217"/>
      <c r="H174" s="163" t="s">
        <v>577</v>
      </c>
      <c r="I174" s="172"/>
    </row>
    <row r="175" spans="1:13" ht="20.149999999999999" customHeight="1">
      <c r="A175" s="307"/>
      <c r="B175" s="196"/>
      <c r="C175" s="299"/>
      <c r="D175" s="148">
        <v>99</v>
      </c>
      <c r="E175" s="149" t="s">
        <v>621</v>
      </c>
      <c r="F175" s="292"/>
      <c r="G175" s="217">
        <v>108</v>
      </c>
      <c r="H175" s="163">
        <f>G175/G165*100</f>
        <v>36.610169491525426</v>
      </c>
      <c r="I175" s="172"/>
    </row>
    <row r="176" spans="1:13" ht="20.149999999999999" customHeight="1">
      <c r="A176" s="302" t="s">
        <v>943</v>
      </c>
      <c r="B176" s="186" t="s">
        <v>725</v>
      </c>
      <c r="C176" s="293" t="s">
        <v>188</v>
      </c>
      <c r="D176" s="17"/>
      <c r="E176" s="18"/>
      <c r="F176" s="286"/>
      <c r="G176" s="120">
        <v>3691</v>
      </c>
      <c r="H176" s="60"/>
    </row>
    <row r="177" spans="1:8" ht="20.149999999999999" customHeight="1">
      <c r="A177" s="303"/>
      <c r="B177" s="189"/>
      <c r="C177" s="294"/>
      <c r="D177" s="17">
        <v>1</v>
      </c>
      <c r="E177" s="18" t="s">
        <v>726</v>
      </c>
      <c r="F177" s="287"/>
      <c r="G177" s="30">
        <v>1974</v>
      </c>
      <c r="H177" s="60">
        <f t="shared" si="7"/>
        <v>53.481441343809266</v>
      </c>
    </row>
    <row r="178" spans="1:8" ht="20.149999999999999" customHeight="1">
      <c r="A178" s="304"/>
      <c r="B178" s="190"/>
      <c r="C178" s="295"/>
      <c r="D178" s="17">
        <v>2</v>
      </c>
      <c r="E178" s="18" t="s">
        <v>727</v>
      </c>
      <c r="F178" s="288"/>
      <c r="G178" s="30">
        <v>1717</v>
      </c>
      <c r="H178" s="60">
        <f t="shared" si="7"/>
        <v>46.518558656190734</v>
      </c>
    </row>
    <row r="179" spans="1:8" ht="20.149999999999999" customHeight="1">
      <c r="A179" s="54" t="s">
        <v>728</v>
      </c>
      <c r="B179" s="18" t="s">
        <v>729</v>
      </c>
      <c r="C179" s="18" t="s">
        <v>945</v>
      </c>
      <c r="D179" s="17"/>
      <c r="E179" s="18"/>
      <c r="F179" s="17"/>
      <c r="G179" s="120">
        <v>1974</v>
      </c>
      <c r="H179" s="60"/>
    </row>
    <row r="180" spans="1:8" ht="20.149999999999999" customHeight="1">
      <c r="A180" s="302" t="s">
        <v>946</v>
      </c>
      <c r="B180" s="186" t="s">
        <v>730</v>
      </c>
      <c r="C180" s="293" t="s">
        <v>944</v>
      </c>
      <c r="D180" s="17"/>
      <c r="E180" s="18"/>
      <c r="F180" s="286"/>
      <c r="G180" s="120">
        <v>1974</v>
      </c>
      <c r="H180" s="60"/>
    </row>
    <row r="181" spans="1:8" ht="20.149999999999999" customHeight="1">
      <c r="A181" s="303"/>
      <c r="B181" s="189"/>
      <c r="C181" s="294"/>
      <c r="D181" s="17">
        <v>1</v>
      </c>
      <c r="E181" s="18" t="s">
        <v>731</v>
      </c>
      <c r="F181" s="287"/>
      <c r="G181" s="30">
        <v>819</v>
      </c>
      <c r="H181" s="60">
        <f>G181/1974*100</f>
        <v>41.48936170212766</v>
      </c>
    </row>
    <row r="182" spans="1:8" ht="20.149999999999999" customHeight="1">
      <c r="A182" s="303"/>
      <c r="B182" s="189"/>
      <c r="C182" s="294"/>
      <c r="D182" s="17">
        <v>2</v>
      </c>
      <c r="E182" s="18" t="s">
        <v>732</v>
      </c>
      <c r="F182" s="287"/>
      <c r="G182" s="30">
        <v>409</v>
      </c>
      <c r="H182" s="60">
        <f t="shared" ref="H182:H186" si="9">G182/1974*100</f>
        <v>20.719351570415402</v>
      </c>
    </row>
    <row r="183" spans="1:8" ht="20.149999999999999" customHeight="1">
      <c r="A183" s="303"/>
      <c r="B183" s="189"/>
      <c r="C183" s="294"/>
      <c r="D183" s="17">
        <v>3</v>
      </c>
      <c r="E183" s="18" t="s">
        <v>733</v>
      </c>
      <c r="F183" s="287"/>
      <c r="G183" s="30">
        <v>572</v>
      </c>
      <c r="H183" s="60">
        <f t="shared" si="9"/>
        <v>28.976697061803446</v>
      </c>
    </row>
    <row r="184" spans="1:8" ht="20.149999999999999" customHeight="1">
      <c r="A184" s="303"/>
      <c r="B184" s="189"/>
      <c r="C184" s="294"/>
      <c r="D184" s="17">
        <v>4</v>
      </c>
      <c r="E184" s="18" t="s">
        <v>734</v>
      </c>
      <c r="F184" s="287"/>
      <c r="G184" s="30">
        <v>80</v>
      </c>
      <c r="H184" s="60">
        <f t="shared" si="9"/>
        <v>4.0526849037487338</v>
      </c>
    </row>
    <row r="185" spans="1:8" ht="20.149999999999999" customHeight="1">
      <c r="A185" s="303"/>
      <c r="B185" s="189"/>
      <c r="C185" s="294"/>
      <c r="D185" s="17">
        <v>5</v>
      </c>
      <c r="E185" s="18" t="s">
        <v>735</v>
      </c>
      <c r="F185" s="287"/>
      <c r="G185" s="30">
        <v>26</v>
      </c>
      <c r="H185" s="60">
        <f t="shared" si="9"/>
        <v>1.3171225937183384</v>
      </c>
    </row>
    <row r="186" spans="1:8" ht="20.149999999999999" customHeight="1">
      <c r="A186" s="304"/>
      <c r="B186" s="190"/>
      <c r="C186" s="295"/>
      <c r="D186" s="17">
        <v>6</v>
      </c>
      <c r="E186" s="18" t="s">
        <v>326</v>
      </c>
      <c r="F186" s="288"/>
      <c r="G186" s="30">
        <v>68</v>
      </c>
      <c r="H186" s="60">
        <f t="shared" si="9"/>
        <v>3.4447821681864235</v>
      </c>
    </row>
    <row r="187" spans="1:8" ht="20.149999999999999" customHeight="1">
      <c r="A187" s="54" t="s">
        <v>953</v>
      </c>
      <c r="B187" s="18" t="s">
        <v>736</v>
      </c>
      <c r="C187" s="18" t="s">
        <v>947</v>
      </c>
      <c r="D187" s="17"/>
      <c r="E187" s="18"/>
      <c r="F187" s="17"/>
      <c r="G187" s="120">
        <v>68</v>
      </c>
      <c r="H187" s="60"/>
    </row>
    <row r="188" spans="1:8" ht="20.149999999999999" customHeight="1">
      <c r="A188" s="302" t="s">
        <v>737</v>
      </c>
      <c r="B188" s="186" t="s">
        <v>738</v>
      </c>
      <c r="C188" s="293" t="s">
        <v>188</v>
      </c>
      <c r="D188" s="17"/>
      <c r="E188" s="18"/>
      <c r="F188" s="286"/>
      <c r="G188" s="120">
        <v>3691</v>
      </c>
      <c r="H188" s="60"/>
    </row>
    <row r="189" spans="1:8" ht="20.149999999999999" customHeight="1">
      <c r="A189" s="303"/>
      <c r="B189" s="189"/>
      <c r="C189" s="294"/>
      <c r="D189" s="17">
        <v>1</v>
      </c>
      <c r="E189" s="18" t="s">
        <v>739</v>
      </c>
      <c r="F189" s="287"/>
      <c r="G189" s="30">
        <v>775</v>
      </c>
      <c r="H189" s="60">
        <f t="shared" si="7"/>
        <v>20.997019777837984</v>
      </c>
    </row>
    <row r="190" spans="1:8" ht="20.149999999999999" customHeight="1">
      <c r="A190" s="304"/>
      <c r="B190" s="190"/>
      <c r="C190" s="295"/>
      <c r="D190" s="17">
        <v>2</v>
      </c>
      <c r="E190" s="18" t="s">
        <v>740</v>
      </c>
      <c r="F190" s="288"/>
      <c r="G190" s="30">
        <v>2916</v>
      </c>
      <c r="H190" s="60">
        <f t="shared" si="7"/>
        <v>79.002980222162009</v>
      </c>
    </row>
    <row r="191" spans="1:8" ht="20.149999999999999" customHeight="1">
      <c r="A191" s="302" t="s">
        <v>741</v>
      </c>
      <c r="B191" s="186" t="s">
        <v>742</v>
      </c>
      <c r="C191" s="293" t="s">
        <v>280</v>
      </c>
      <c r="D191" s="17"/>
      <c r="E191" s="18"/>
      <c r="F191" s="286" t="s">
        <v>16</v>
      </c>
      <c r="G191" s="120">
        <v>3691</v>
      </c>
      <c r="H191" s="60"/>
    </row>
    <row r="192" spans="1:8" ht="20.149999999999999" customHeight="1">
      <c r="A192" s="303"/>
      <c r="B192" s="189"/>
      <c r="C192" s="294"/>
      <c r="D192" s="17">
        <v>1</v>
      </c>
      <c r="E192" s="18" t="s">
        <v>438</v>
      </c>
      <c r="F192" s="287"/>
      <c r="G192" s="30">
        <v>2864</v>
      </c>
      <c r="H192" s="60">
        <f t="shared" si="7"/>
        <v>77.594147927390949</v>
      </c>
    </row>
    <row r="193" spans="1:8" ht="20.149999999999999" customHeight="1">
      <c r="A193" s="303"/>
      <c r="B193" s="189"/>
      <c r="C193" s="294"/>
      <c r="D193" s="17">
        <v>2</v>
      </c>
      <c r="E193" s="18" t="s">
        <v>439</v>
      </c>
      <c r="F193" s="287"/>
      <c r="G193" s="30">
        <v>824</v>
      </c>
      <c r="H193" s="60">
        <f t="shared" si="7"/>
        <v>22.324573286372257</v>
      </c>
    </row>
    <row r="194" spans="1:8" ht="20.149999999999999" customHeight="1">
      <c r="A194" s="303"/>
      <c r="B194" s="189"/>
      <c r="C194" s="294"/>
      <c r="D194" s="17">
        <v>98</v>
      </c>
      <c r="E194" s="18" t="s">
        <v>589</v>
      </c>
      <c r="F194" s="287"/>
      <c r="G194" s="30"/>
      <c r="H194" s="60">
        <f t="shared" si="7"/>
        <v>0</v>
      </c>
    </row>
    <row r="195" spans="1:8" ht="20.149999999999999" customHeight="1">
      <c r="A195" s="304"/>
      <c r="B195" s="190"/>
      <c r="C195" s="295"/>
      <c r="D195" s="17">
        <v>99</v>
      </c>
      <c r="E195" s="18" t="s">
        <v>621</v>
      </c>
      <c r="F195" s="288"/>
      <c r="G195" s="30">
        <v>3</v>
      </c>
      <c r="H195" s="60">
        <f t="shared" si="7"/>
        <v>8.1278786236792203E-2</v>
      </c>
    </row>
    <row r="196" spans="1:8" ht="20.149999999999999" customHeight="1">
      <c r="A196" s="302" t="s">
        <v>743</v>
      </c>
      <c r="B196" s="186" t="s">
        <v>744</v>
      </c>
      <c r="C196" s="293" t="s">
        <v>188</v>
      </c>
      <c r="D196" s="17"/>
      <c r="E196" s="18"/>
      <c r="F196" s="286"/>
      <c r="G196" s="120">
        <v>3691</v>
      </c>
      <c r="H196" s="60"/>
    </row>
    <row r="197" spans="1:8" ht="20.149999999999999" customHeight="1">
      <c r="A197" s="303"/>
      <c r="B197" s="189"/>
      <c r="C197" s="294"/>
      <c r="D197" s="17">
        <v>1</v>
      </c>
      <c r="E197" s="18" t="s">
        <v>438</v>
      </c>
      <c r="F197" s="287"/>
      <c r="G197" s="30">
        <v>2254</v>
      </c>
      <c r="H197" s="60">
        <f t="shared" si="7"/>
        <v>61.06746139257654</v>
      </c>
    </row>
    <row r="198" spans="1:8" ht="20.149999999999999" customHeight="1">
      <c r="A198" s="304"/>
      <c r="B198" s="190"/>
      <c r="C198" s="295"/>
      <c r="D198" s="17">
        <v>2</v>
      </c>
      <c r="E198" s="18" t="s">
        <v>439</v>
      </c>
      <c r="F198" s="288"/>
      <c r="G198" s="30">
        <v>1437</v>
      </c>
      <c r="H198" s="60">
        <f t="shared" si="7"/>
        <v>38.93253860742346</v>
      </c>
    </row>
    <row r="199" spans="1:8" ht="20.149999999999999" customHeight="1">
      <c r="A199" s="302" t="s">
        <v>745</v>
      </c>
      <c r="B199" s="186" t="s">
        <v>746</v>
      </c>
      <c r="C199" s="293" t="s">
        <v>280</v>
      </c>
      <c r="D199" s="17"/>
      <c r="E199" s="18"/>
      <c r="F199" s="286"/>
      <c r="G199" s="120">
        <v>3691</v>
      </c>
      <c r="H199" s="60"/>
    </row>
    <row r="200" spans="1:8" ht="20.149999999999999" customHeight="1">
      <c r="A200" s="303"/>
      <c r="B200" s="189"/>
      <c r="C200" s="294"/>
      <c r="D200" s="17">
        <v>1</v>
      </c>
      <c r="E200" s="18" t="s">
        <v>747</v>
      </c>
      <c r="F200" s="287"/>
      <c r="G200" s="30">
        <v>734</v>
      </c>
      <c r="H200" s="60">
        <f t="shared" si="7"/>
        <v>19.886209699268491</v>
      </c>
    </row>
    <row r="201" spans="1:8" ht="20.149999999999999" customHeight="1">
      <c r="A201" s="303"/>
      <c r="B201" s="189"/>
      <c r="C201" s="294"/>
      <c r="D201" s="17">
        <v>2</v>
      </c>
      <c r="E201" s="18" t="s">
        <v>748</v>
      </c>
      <c r="F201" s="287"/>
      <c r="G201" s="30">
        <v>1122</v>
      </c>
      <c r="H201" s="60">
        <f t="shared" ref="H201:H259" si="10">G201/3691*100</f>
        <v>30.398266052560281</v>
      </c>
    </row>
    <row r="202" spans="1:8" ht="20.149999999999999" customHeight="1">
      <c r="A202" s="304"/>
      <c r="B202" s="190"/>
      <c r="C202" s="295"/>
      <c r="D202" s="17">
        <v>3</v>
      </c>
      <c r="E202" s="18" t="s">
        <v>749</v>
      </c>
      <c r="F202" s="288"/>
      <c r="G202" s="30">
        <v>1835</v>
      </c>
      <c r="H202" s="60">
        <f t="shared" si="10"/>
        <v>49.715524248171228</v>
      </c>
    </row>
    <row r="203" spans="1:8" ht="20.149999999999999" customHeight="1">
      <c r="A203" s="302" t="s">
        <v>750</v>
      </c>
      <c r="B203" s="186" t="s">
        <v>751</v>
      </c>
      <c r="C203" s="293" t="s">
        <v>280</v>
      </c>
      <c r="D203" s="17"/>
      <c r="E203" s="18"/>
      <c r="F203" s="286"/>
      <c r="G203" s="120">
        <v>3691</v>
      </c>
      <c r="H203" s="60"/>
    </row>
    <row r="204" spans="1:8" ht="20.149999999999999" customHeight="1">
      <c r="A204" s="303"/>
      <c r="B204" s="189"/>
      <c r="C204" s="294"/>
      <c r="D204" s="17">
        <v>1</v>
      </c>
      <c r="E204" s="18" t="s">
        <v>747</v>
      </c>
      <c r="F204" s="287"/>
      <c r="G204" s="30">
        <v>871</v>
      </c>
      <c r="H204" s="60">
        <f t="shared" si="10"/>
        <v>23.597940937415334</v>
      </c>
    </row>
    <row r="205" spans="1:8" ht="20.149999999999999" customHeight="1">
      <c r="A205" s="303"/>
      <c r="B205" s="189"/>
      <c r="C205" s="294"/>
      <c r="D205" s="17">
        <v>2</v>
      </c>
      <c r="E205" s="18" t="s">
        <v>748</v>
      </c>
      <c r="F205" s="287"/>
      <c r="G205" s="30">
        <v>1042</v>
      </c>
      <c r="H205" s="60">
        <f t="shared" si="10"/>
        <v>28.23083175291249</v>
      </c>
    </row>
    <row r="206" spans="1:8" ht="20.149999999999999" customHeight="1">
      <c r="A206" s="304"/>
      <c r="B206" s="190"/>
      <c r="C206" s="295"/>
      <c r="D206" s="17">
        <v>3</v>
      </c>
      <c r="E206" s="18" t="s">
        <v>749</v>
      </c>
      <c r="F206" s="288"/>
      <c r="G206" s="30">
        <v>1778</v>
      </c>
      <c r="H206" s="60">
        <f t="shared" si="10"/>
        <v>48.171227309672176</v>
      </c>
    </row>
    <row r="207" spans="1:8" ht="20.149999999999999" customHeight="1">
      <c r="A207" s="302" t="s">
        <v>752</v>
      </c>
      <c r="B207" s="186" t="s">
        <v>753</v>
      </c>
      <c r="C207" s="293" t="s">
        <v>280</v>
      </c>
      <c r="D207" s="17"/>
      <c r="E207" s="18"/>
      <c r="F207" s="286"/>
      <c r="G207" s="120">
        <v>3691</v>
      </c>
      <c r="H207" s="60"/>
    </row>
    <row r="208" spans="1:8" ht="20.149999999999999" customHeight="1">
      <c r="A208" s="303"/>
      <c r="B208" s="189"/>
      <c r="C208" s="294"/>
      <c r="D208" s="17">
        <v>1</v>
      </c>
      <c r="E208" s="18" t="s">
        <v>747</v>
      </c>
      <c r="F208" s="287"/>
      <c r="G208" s="30">
        <v>337</v>
      </c>
      <c r="H208" s="60">
        <f t="shared" si="10"/>
        <v>9.1303169872663243</v>
      </c>
    </row>
    <row r="209" spans="1:8" ht="20.149999999999999" customHeight="1">
      <c r="A209" s="303"/>
      <c r="B209" s="189"/>
      <c r="C209" s="294"/>
      <c r="D209" s="17">
        <v>2</v>
      </c>
      <c r="E209" s="18" t="s">
        <v>748</v>
      </c>
      <c r="F209" s="287"/>
      <c r="G209" s="30">
        <v>2381</v>
      </c>
      <c r="H209" s="60">
        <f t="shared" si="10"/>
        <v>64.508263343267402</v>
      </c>
    </row>
    <row r="210" spans="1:8" ht="20.149999999999999" customHeight="1">
      <c r="A210" s="304"/>
      <c r="B210" s="190"/>
      <c r="C210" s="295"/>
      <c r="D210" s="17">
        <v>3</v>
      </c>
      <c r="E210" s="18" t="s">
        <v>749</v>
      </c>
      <c r="F210" s="288"/>
      <c r="G210" s="30">
        <v>973</v>
      </c>
      <c r="H210" s="60">
        <f t="shared" si="10"/>
        <v>26.361419669466269</v>
      </c>
    </row>
    <row r="211" spans="1:8" ht="20.149999999999999" customHeight="1">
      <c r="A211" s="308" t="s">
        <v>4073</v>
      </c>
      <c r="B211" s="192" t="s">
        <v>754</v>
      </c>
      <c r="C211" s="297" t="s">
        <v>188</v>
      </c>
      <c r="D211" s="148"/>
      <c r="E211" s="149"/>
      <c r="F211" s="290"/>
      <c r="G211" s="150">
        <v>3691</v>
      </c>
      <c r="H211" s="163"/>
    </row>
    <row r="212" spans="1:8" ht="20.149999999999999" customHeight="1">
      <c r="A212" s="306"/>
      <c r="B212" s="193"/>
      <c r="C212" s="298"/>
      <c r="D212" s="148">
        <v>1</v>
      </c>
      <c r="E212" s="149" t="s">
        <v>755</v>
      </c>
      <c r="F212" s="291"/>
      <c r="G212" s="217">
        <v>160</v>
      </c>
      <c r="H212" s="163">
        <f t="shared" si="10"/>
        <v>4.334868599295584</v>
      </c>
    </row>
    <row r="213" spans="1:8" ht="20.149999999999999" customHeight="1">
      <c r="A213" s="307"/>
      <c r="B213" s="194"/>
      <c r="C213" s="299"/>
      <c r="D213" s="148">
        <v>2</v>
      </c>
      <c r="E213" s="149" t="s">
        <v>756</v>
      </c>
      <c r="F213" s="292"/>
      <c r="G213" s="217">
        <v>3531</v>
      </c>
      <c r="H213" s="163">
        <f t="shared" si="10"/>
        <v>95.665131400704411</v>
      </c>
    </row>
    <row r="214" spans="1:8" ht="20.149999999999999" customHeight="1">
      <c r="A214" s="308" t="s">
        <v>965</v>
      </c>
      <c r="B214" s="192" t="s">
        <v>757</v>
      </c>
      <c r="C214" s="297" t="s">
        <v>964</v>
      </c>
      <c r="D214" s="148"/>
      <c r="E214" s="149"/>
      <c r="F214" s="290" t="s">
        <v>940</v>
      </c>
      <c r="G214" s="150">
        <v>160</v>
      </c>
      <c r="H214" s="163"/>
    </row>
    <row r="215" spans="1:8" ht="20.149999999999999" customHeight="1">
      <c r="A215" s="306"/>
      <c r="B215" s="193"/>
      <c r="C215" s="298"/>
      <c r="D215" s="148">
        <v>9999998</v>
      </c>
      <c r="E215" s="149" t="s">
        <v>589</v>
      </c>
      <c r="F215" s="291"/>
      <c r="G215" s="217"/>
      <c r="H215" s="163" t="s">
        <v>577</v>
      </c>
    </row>
    <row r="216" spans="1:8" ht="20.149999999999999" customHeight="1">
      <c r="A216" s="307"/>
      <c r="B216" s="194"/>
      <c r="C216" s="299"/>
      <c r="D216" s="148">
        <v>9999999</v>
      </c>
      <c r="E216" s="149" t="s">
        <v>621</v>
      </c>
      <c r="F216" s="292"/>
      <c r="G216" s="217">
        <v>10</v>
      </c>
      <c r="H216" s="163">
        <f>G216/G214*100</f>
        <v>6.25</v>
      </c>
    </row>
    <row r="217" spans="1:8" ht="20.149999999999999" customHeight="1">
      <c r="A217" s="308" t="s">
        <v>4551</v>
      </c>
      <c r="B217" s="192" t="s">
        <v>758</v>
      </c>
      <c r="C217" s="297" t="s">
        <v>966</v>
      </c>
      <c r="D217" s="148"/>
      <c r="E217" s="149"/>
      <c r="F217" s="290" t="s">
        <v>16</v>
      </c>
      <c r="G217" s="150">
        <v>10</v>
      </c>
      <c r="H217" s="163"/>
    </row>
    <row r="218" spans="1:8" ht="20.149999999999999" customHeight="1">
      <c r="A218" s="306"/>
      <c r="B218" s="195"/>
      <c r="C218" s="298"/>
      <c r="D218" s="148">
        <v>1</v>
      </c>
      <c r="E218" s="149" t="s">
        <v>759</v>
      </c>
      <c r="F218" s="291"/>
      <c r="G218" s="217">
        <v>5</v>
      </c>
      <c r="H218" s="163">
        <f>G218/10*100</f>
        <v>50</v>
      </c>
    </row>
    <row r="219" spans="1:8" ht="20.149999999999999" customHeight="1">
      <c r="A219" s="306"/>
      <c r="B219" s="195"/>
      <c r="C219" s="298"/>
      <c r="D219" s="148">
        <v>2</v>
      </c>
      <c r="E219" s="149" t="s">
        <v>760</v>
      </c>
      <c r="F219" s="291"/>
      <c r="G219" s="217">
        <v>2</v>
      </c>
      <c r="H219" s="163">
        <f>G219/10*100</f>
        <v>20</v>
      </c>
    </row>
    <row r="220" spans="1:8" ht="20.149999999999999" customHeight="1">
      <c r="A220" s="306"/>
      <c r="B220" s="195"/>
      <c r="C220" s="298"/>
      <c r="D220" s="148">
        <v>3</v>
      </c>
      <c r="E220" s="149" t="s">
        <v>761</v>
      </c>
      <c r="F220" s="291"/>
      <c r="G220" s="217">
        <v>1</v>
      </c>
      <c r="H220" s="163">
        <f>G220/10*100</f>
        <v>10</v>
      </c>
    </row>
    <row r="221" spans="1:8" ht="20.149999999999999" customHeight="1">
      <c r="A221" s="306"/>
      <c r="B221" s="195"/>
      <c r="C221" s="298"/>
      <c r="D221" s="148">
        <v>4</v>
      </c>
      <c r="E221" s="149" t="s">
        <v>762</v>
      </c>
      <c r="F221" s="291"/>
      <c r="G221" s="217"/>
      <c r="H221" s="163" t="s">
        <v>577</v>
      </c>
    </row>
    <row r="222" spans="1:8" ht="20.149999999999999" customHeight="1">
      <c r="A222" s="306"/>
      <c r="B222" s="195"/>
      <c r="C222" s="298"/>
      <c r="D222" s="148">
        <v>5</v>
      </c>
      <c r="E222" s="149" t="s">
        <v>763</v>
      </c>
      <c r="F222" s="291"/>
      <c r="G222" s="217"/>
      <c r="H222" s="163" t="s">
        <v>577</v>
      </c>
    </row>
    <row r="223" spans="1:8" ht="20.149999999999999" customHeight="1">
      <c r="A223" s="306"/>
      <c r="B223" s="195"/>
      <c r="C223" s="298"/>
      <c r="D223" s="148">
        <v>6</v>
      </c>
      <c r="E223" s="149" t="s">
        <v>764</v>
      </c>
      <c r="F223" s="291"/>
      <c r="G223" s="217"/>
      <c r="H223" s="163" t="s">
        <v>577</v>
      </c>
    </row>
    <row r="224" spans="1:8" ht="20.149999999999999" customHeight="1">
      <c r="A224" s="306"/>
      <c r="B224" s="195"/>
      <c r="C224" s="298"/>
      <c r="D224" s="148">
        <v>7</v>
      </c>
      <c r="E224" s="149" t="s">
        <v>765</v>
      </c>
      <c r="F224" s="291"/>
      <c r="G224" s="217"/>
      <c r="H224" s="163" t="s">
        <v>577</v>
      </c>
    </row>
    <row r="225" spans="1:16" ht="20.149999999999999" customHeight="1">
      <c r="A225" s="306"/>
      <c r="B225" s="195"/>
      <c r="C225" s="298"/>
      <c r="D225" s="148">
        <v>8</v>
      </c>
      <c r="E225" s="149" t="s">
        <v>766</v>
      </c>
      <c r="F225" s="291"/>
      <c r="G225" s="217"/>
      <c r="H225" s="163" t="s">
        <v>577</v>
      </c>
      <c r="I225" s="165"/>
      <c r="J225" s="165"/>
      <c r="K225" s="165"/>
      <c r="L225" s="165"/>
      <c r="M225" s="165"/>
      <c r="N225" s="165"/>
      <c r="O225" s="165"/>
    </row>
    <row r="226" spans="1:16" ht="20.149999999999999" customHeight="1">
      <c r="A226" s="306"/>
      <c r="B226" s="195"/>
      <c r="C226" s="298"/>
      <c r="D226" s="148">
        <v>98</v>
      </c>
      <c r="E226" s="149" t="s">
        <v>589</v>
      </c>
      <c r="F226" s="291"/>
      <c r="G226" s="217"/>
      <c r="H226" s="163" t="s">
        <v>577</v>
      </c>
      <c r="I226" s="165"/>
      <c r="J226" s="165"/>
      <c r="K226" s="165"/>
      <c r="L226" s="165"/>
      <c r="M226" s="165"/>
      <c r="N226" s="165"/>
      <c r="O226" s="165"/>
    </row>
    <row r="227" spans="1:16" ht="20.149999999999999" customHeight="1">
      <c r="A227" s="307"/>
      <c r="B227" s="196"/>
      <c r="C227" s="299"/>
      <c r="D227" s="148">
        <v>99</v>
      </c>
      <c r="E227" s="149" t="s">
        <v>621</v>
      </c>
      <c r="F227" s="292"/>
      <c r="G227" s="217">
        <v>2</v>
      </c>
      <c r="H227" s="163">
        <f>G227/10*100</f>
        <v>20</v>
      </c>
      <c r="I227" s="165" t="s">
        <v>967</v>
      </c>
      <c r="J227" s="165"/>
      <c r="K227" s="165"/>
      <c r="L227" s="165"/>
      <c r="M227" s="165"/>
      <c r="N227" s="165"/>
      <c r="O227" s="165"/>
      <c r="P227" s="171"/>
    </row>
    <row r="228" spans="1:16" ht="20.149999999999999" customHeight="1">
      <c r="A228" s="308" t="s">
        <v>767</v>
      </c>
      <c r="B228" s="192" t="s">
        <v>768</v>
      </c>
      <c r="C228" s="297" t="s">
        <v>963</v>
      </c>
      <c r="D228" s="148"/>
      <c r="E228" s="149"/>
      <c r="F228" s="290"/>
      <c r="G228" s="150">
        <v>160</v>
      </c>
      <c r="H228" s="163"/>
      <c r="I228" s="165"/>
      <c r="J228" s="165"/>
      <c r="K228" s="165"/>
      <c r="L228" s="165"/>
      <c r="M228" s="165"/>
      <c r="N228" s="165"/>
      <c r="O228" s="165"/>
      <c r="P228" s="171"/>
    </row>
    <row r="229" spans="1:16" ht="20.149999999999999" customHeight="1">
      <c r="A229" s="306"/>
      <c r="B229" s="193"/>
      <c r="C229" s="298"/>
      <c r="D229" s="148">
        <v>1</v>
      </c>
      <c r="E229" s="149" t="s">
        <v>769</v>
      </c>
      <c r="F229" s="291"/>
      <c r="G229" s="217">
        <v>11</v>
      </c>
      <c r="H229" s="163">
        <v>6.8750000000000009</v>
      </c>
      <c r="I229" s="165"/>
      <c r="J229" s="165"/>
      <c r="K229" s="165"/>
      <c r="L229" s="165"/>
      <c r="M229" s="165"/>
      <c r="N229" s="165"/>
      <c r="O229" s="165"/>
      <c r="P229" s="171"/>
    </row>
    <row r="230" spans="1:16" ht="20.149999999999999" customHeight="1">
      <c r="A230" s="306"/>
      <c r="B230" s="193"/>
      <c r="C230" s="298"/>
      <c r="D230" s="148">
        <v>2</v>
      </c>
      <c r="E230" s="149" t="s">
        <v>770</v>
      </c>
      <c r="F230" s="291"/>
      <c r="G230" s="217">
        <v>55</v>
      </c>
      <c r="H230" s="163">
        <v>34.375</v>
      </c>
      <c r="I230" s="165"/>
      <c r="J230" s="165"/>
      <c r="K230" s="165"/>
      <c r="L230" s="165"/>
      <c r="M230" s="165"/>
      <c r="N230" s="165"/>
      <c r="O230" s="165"/>
      <c r="P230" s="171"/>
    </row>
    <row r="231" spans="1:16" ht="20.149999999999999" customHeight="1">
      <c r="A231" s="306"/>
      <c r="B231" s="193"/>
      <c r="C231" s="298"/>
      <c r="D231" s="148">
        <v>3</v>
      </c>
      <c r="E231" s="149" t="s">
        <v>482</v>
      </c>
      <c r="F231" s="291"/>
      <c r="G231" s="217">
        <v>66</v>
      </c>
      <c r="H231" s="163">
        <v>41.25</v>
      </c>
      <c r="I231" s="165"/>
      <c r="J231" s="165"/>
      <c r="K231" s="165"/>
      <c r="L231" s="165"/>
      <c r="M231" s="165"/>
      <c r="N231" s="165"/>
      <c r="O231" s="165"/>
      <c r="P231" s="171"/>
    </row>
    <row r="232" spans="1:16" ht="20.149999999999999" customHeight="1">
      <c r="A232" s="306"/>
      <c r="B232" s="193"/>
      <c r="C232" s="298"/>
      <c r="D232" s="148">
        <v>4</v>
      </c>
      <c r="E232" s="149" t="s">
        <v>771</v>
      </c>
      <c r="F232" s="291"/>
      <c r="G232" s="217">
        <v>24</v>
      </c>
      <c r="H232" s="163">
        <v>15</v>
      </c>
      <c r="I232" s="165"/>
      <c r="J232" s="165"/>
      <c r="K232" s="165"/>
      <c r="L232" s="165"/>
      <c r="M232" s="165"/>
      <c r="N232" s="165"/>
      <c r="O232" s="165"/>
      <c r="P232" s="171"/>
    </row>
    <row r="233" spans="1:16" ht="20.149999999999999" customHeight="1">
      <c r="A233" s="307"/>
      <c r="B233" s="194"/>
      <c r="C233" s="299"/>
      <c r="D233" s="148">
        <v>5</v>
      </c>
      <c r="E233" s="149" t="s">
        <v>772</v>
      </c>
      <c r="F233" s="292"/>
      <c r="G233" s="217">
        <v>4</v>
      </c>
      <c r="H233" s="163">
        <v>2.5</v>
      </c>
      <c r="I233" s="165"/>
      <c r="J233" s="165"/>
      <c r="K233" s="165"/>
      <c r="L233" s="165"/>
      <c r="M233" s="165"/>
      <c r="N233" s="165"/>
      <c r="O233" s="165"/>
      <c r="P233" s="171"/>
    </row>
    <row r="234" spans="1:16" ht="20.149999999999999" customHeight="1">
      <c r="A234" s="308" t="s">
        <v>4552</v>
      </c>
      <c r="B234" s="192" t="s">
        <v>773</v>
      </c>
      <c r="C234" s="297" t="s">
        <v>188</v>
      </c>
      <c r="D234" s="148"/>
      <c r="E234" s="149"/>
      <c r="F234" s="290"/>
      <c r="G234" s="150">
        <v>3691</v>
      </c>
      <c r="H234" s="163"/>
      <c r="I234" s="165"/>
      <c r="J234" s="165"/>
      <c r="K234" s="165"/>
      <c r="L234" s="165"/>
      <c r="M234" s="165"/>
      <c r="N234" s="165"/>
      <c r="O234" s="165"/>
      <c r="P234" s="171"/>
    </row>
    <row r="235" spans="1:16" ht="20.149999999999999" customHeight="1">
      <c r="A235" s="306"/>
      <c r="B235" s="193"/>
      <c r="C235" s="298"/>
      <c r="D235" s="148">
        <v>1</v>
      </c>
      <c r="E235" s="149" t="s">
        <v>755</v>
      </c>
      <c r="F235" s="291"/>
      <c r="G235" s="217">
        <v>523</v>
      </c>
      <c r="H235" s="163">
        <f t="shared" si="10"/>
        <v>14.16960173394744</v>
      </c>
      <c r="I235" s="165"/>
      <c r="J235" s="165"/>
      <c r="K235" s="165"/>
      <c r="L235" s="165"/>
      <c r="M235" s="165"/>
      <c r="N235" s="165"/>
      <c r="O235" s="165"/>
      <c r="P235" s="171"/>
    </row>
    <row r="236" spans="1:16" ht="20.149999999999999" customHeight="1">
      <c r="A236" s="307"/>
      <c r="B236" s="194"/>
      <c r="C236" s="299"/>
      <c r="D236" s="148">
        <v>2</v>
      </c>
      <c r="E236" s="149" t="s">
        <v>756</v>
      </c>
      <c r="F236" s="292"/>
      <c r="G236" s="217">
        <v>3168</v>
      </c>
      <c r="H236" s="163">
        <f t="shared" si="10"/>
        <v>85.830398266052569</v>
      </c>
      <c r="I236" s="165"/>
      <c r="J236" s="165"/>
      <c r="K236" s="165"/>
      <c r="L236" s="165"/>
      <c r="M236" s="165"/>
      <c r="N236" s="165"/>
      <c r="O236" s="165"/>
      <c r="P236" s="171"/>
    </row>
    <row r="237" spans="1:16" ht="20.149999999999999" customHeight="1">
      <c r="A237" s="308" t="s">
        <v>970</v>
      </c>
      <c r="B237" s="192" t="s">
        <v>774</v>
      </c>
      <c r="C237" s="297" t="s">
        <v>969</v>
      </c>
      <c r="D237" s="148"/>
      <c r="E237" s="149"/>
      <c r="F237" s="290" t="s">
        <v>940</v>
      </c>
      <c r="G237" s="150">
        <v>523</v>
      </c>
      <c r="H237" s="163"/>
      <c r="I237" s="165"/>
      <c r="J237" s="165"/>
      <c r="K237" s="165"/>
      <c r="L237" s="165"/>
      <c r="M237" s="165"/>
      <c r="N237" s="165"/>
      <c r="O237" s="165"/>
    </row>
    <row r="238" spans="1:16" ht="20.149999999999999" customHeight="1">
      <c r="A238" s="306"/>
      <c r="B238" s="193"/>
      <c r="C238" s="298"/>
      <c r="D238" s="148">
        <v>9999998</v>
      </c>
      <c r="E238" s="149" t="s">
        <v>589</v>
      </c>
      <c r="F238" s="291"/>
      <c r="G238" s="217"/>
      <c r="H238" s="163" t="s">
        <v>577</v>
      </c>
      <c r="I238" s="165"/>
      <c r="J238" s="165"/>
      <c r="K238" s="165"/>
      <c r="L238" s="165"/>
      <c r="M238" s="165"/>
      <c r="N238" s="165"/>
      <c r="O238" s="165"/>
    </row>
    <row r="239" spans="1:16" ht="20.149999999999999" customHeight="1">
      <c r="A239" s="307"/>
      <c r="B239" s="194"/>
      <c r="C239" s="299"/>
      <c r="D239" s="148">
        <v>9999999</v>
      </c>
      <c r="E239" s="149" t="s">
        <v>621</v>
      </c>
      <c r="F239" s="292"/>
      <c r="G239" s="217">
        <v>66</v>
      </c>
      <c r="H239" s="163">
        <f>G239/G237*100</f>
        <v>12.619502868068832</v>
      </c>
      <c r="I239" s="165"/>
      <c r="J239" s="165"/>
      <c r="K239" s="165"/>
      <c r="L239" s="165"/>
      <c r="M239" s="165"/>
      <c r="N239" s="165"/>
      <c r="O239" s="165"/>
    </row>
    <row r="240" spans="1:16" ht="20.149999999999999" customHeight="1">
      <c r="A240" s="308" t="s">
        <v>775</v>
      </c>
      <c r="B240" s="192" t="s">
        <v>776</v>
      </c>
      <c r="C240" s="297" t="s">
        <v>971</v>
      </c>
      <c r="D240" s="148"/>
      <c r="E240" s="149"/>
      <c r="F240" s="290" t="s">
        <v>16</v>
      </c>
      <c r="G240" s="150">
        <v>66</v>
      </c>
      <c r="H240" s="163"/>
      <c r="I240" s="165"/>
      <c r="J240" s="165"/>
      <c r="K240" s="165"/>
      <c r="L240" s="165"/>
      <c r="M240" s="165"/>
      <c r="N240" s="165"/>
      <c r="O240" s="165"/>
    </row>
    <row r="241" spans="1:8" ht="20.149999999999999" customHeight="1">
      <c r="A241" s="306"/>
      <c r="B241" s="195"/>
      <c r="C241" s="298"/>
      <c r="D241" s="148">
        <v>1</v>
      </c>
      <c r="E241" s="149" t="s">
        <v>759</v>
      </c>
      <c r="F241" s="291"/>
      <c r="G241" s="217">
        <v>7</v>
      </c>
      <c r="H241" s="163">
        <f>G241/66*100</f>
        <v>10.606060606060606</v>
      </c>
    </row>
    <row r="242" spans="1:8" ht="20.149999999999999" customHeight="1">
      <c r="A242" s="306"/>
      <c r="B242" s="195"/>
      <c r="C242" s="298"/>
      <c r="D242" s="148">
        <v>2</v>
      </c>
      <c r="E242" s="149" t="s">
        <v>760</v>
      </c>
      <c r="F242" s="291"/>
      <c r="G242" s="217">
        <v>6</v>
      </c>
      <c r="H242" s="163">
        <f t="shared" ref="H242:H245" si="11">G242/66*100</f>
        <v>9.0909090909090917</v>
      </c>
    </row>
    <row r="243" spans="1:8" ht="20.149999999999999" customHeight="1">
      <c r="A243" s="306"/>
      <c r="B243" s="195"/>
      <c r="C243" s="298"/>
      <c r="D243" s="148">
        <v>3</v>
      </c>
      <c r="E243" s="149" t="s">
        <v>761</v>
      </c>
      <c r="F243" s="291"/>
      <c r="G243" s="217">
        <v>32</v>
      </c>
      <c r="H243" s="163">
        <f t="shared" si="11"/>
        <v>48.484848484848484</v>
      </c>
    </row>
    <row r="244" spans="1:8" ht="20.149999999999999" customHeight="1">
      <c r="A244" s="306"/>
      <c r="B244" s="195"/>
      <c r="C244" s="298"/>
      <c r="D244" s="148">
        <v>4</v>
      </c>
      <c r="E244" s="149" t="s">
        <v>762</v>
      </c>
      <c r="F244" s="291"/>
      <c r="G244" s="217">
        <v>2</v>
      </c>
      <c r="H244" s="163">
        <f t="shared" si="11"/>
        <v>3.0303030303030303</v>
      </c>
    </row>
    <row r="245" spans="1:8" ht="20.149999999999999" customHeight="1">
      <c r="A245" s="306"/>
      <c r="B245" s="195"/>
      <c r="C245" s="298"/>
      <c r="D245" s="148">
        <v>5</v>
      </c>
      <c r="E245" s="149" t="s">
        <v>763</v>
      </c>
      <c r="F245" s="291"/>
      <c r="G245" s="217">
        <v>1</v>
      </c>
      <c r="H245" s="163">
        <f t="shared" si="11"/>
        <v>1.5151515151515151</v>
      </c>
    </row>
    <row r="246" spans="1:8" ht="20.149999999999999" customHeight="1">
      <c r="A246" s="306"/>
      <c r="B246" s="195"/>
      <c r="C246" s="298"/>
      <c r="D246" s="148">
        <v>6</v>
      </c>
      <c r="E246" s="149" t="s">
        <v>764</v>
      </c>
      <c r="F246" s="291"/>
      <c r="G246" s="217"/>
      <c r="H246" s="163" t="s">
        <v>577</v>
      </c>
    </row>
    <row r="247" spans="1:8" ht="20.149999999999999" customHeight="1">
      <c r="A247" s="306"/>
      <c r="B247" s="195"/>
      <c r="C247" s="298"/>
      <c r="D247" s="148">
        <v>7</v>
      </c>
      <c r="E247" s="149" t="s">
        <v>765</v>
      </c>
      <c r="F247" s="291"/>
      <c r="G247" s="217"/>
      <c r="H247" s="163" t="s">
        <v>577</v>
      </c>
    </row>
    <row r="248" spans="1:8" ht="20.149999999999999" customHeight="1">
      <c r="A248" s="306"/>
      <c r="B248" s="195"/>
      <c r="C248" s="298"/>
      <c r="D248" s="148">
        <v>8</v>
      </c>
      <c r="E248" s="149" t="s">
        <v>766</v>
      </c>
      <c r="F248" s="291"/>
      <c r="G248" s="217"/>
      <c r="H248" s="163" t="s">
        <v>577</v>
      </c>
    </row>
    <row r="249" spans="1:8" ht="20.149999999999999" customHeight="1">
      <c r="A249" s="306"/>
      <c r="B249" s="195"/>
      <c r="C249" s="298"/>
      <c r="D249" s="148">
        <v>98</v>
      </c>
      <c r="E249" s="149" t="s">
        <v>589</v>
      </c>
      <c r="F249" s="291"/>
      <c r="G249" s="217"/>
      <c r="H249" s="163" t="s">
        <v>577</v>
      </c>
    </row>
    <row r="250" spans="1:8" ht="20.149999999999999" customHeight="1">
      <c r="A250" s="307"/>
      <c r="B250" s="196"/>
      <c r="C250" s="299"/>
      <c r="D250" s="148">
        <v>99</v>
      </c>
      <c r="E250" s="149" t="s">
        <v>621</v>
      </c>
      <c r="F250" s="292"/>
      <c r="G250" s="217">
        <v>18</v>
      </c>
      <c r="H250" s="163">
        <f>G250/66*100</f>
        <v>27.27272727272727</v>
      </c>
    </row>
    <row r="251" spans="1:8" ht="20.149999999999999" customHeight="1">
      <c r="A251" s="308" t="s">
        <v>777</v>
      </c>
      <c r="B251" s="192" t="s">
        <v>778</v>
      </c>
      <c r="C251" s="297" t="s">
        <v>968</v>
      </c>
      <c r="D251" s="148"/>
      <c r="E251" s="149"/>
      <c r="F251" s="290"/>
      <c r="G251" s="150">
        <v>523</v>
      </c>
      <c r="H251" s="163"/>
    </row>
    <row r="252" spans="1:8" ht="20.149999999999999" customHeight="1">
      <c r="A252" s="306"/>
      <c r="B252" s="193"/>
      <c r="C252" s="298"/>
      <c r="D252" s="148">
        <v>1</v>
      </c>
      <c r="E252" s="149" t="s">
        <v>769</v>
      </c>
      <c r="F252" s="291"/>
      <c r="G252" s="217">
        <v>30</v>
      </c>
      <c r="H252" s="163">
        <f>G252/523*100</f>
        <v>5.736137667304015</v>
      </c>
    </row>
    <row r="253" spans="1:8" ht="20.149999999999999" customHeight="1">
      <c r="A253" s="306"/>
      <c r="B253" s="193"/>
      <c r="C253" s="298"/>
      <c r="D253" s="148">
        <v>2</v>
      </c>
      <c r="E253" s="149" t="s">
        <v>770</v>
      </c>
      <c r="F253" s="291"/>
      <c r="G253" s="217">
        <v>244</v>
      </c>
      <c r="H253" s="163">
        <f t="shared" ref="H253:H256" si="12">G253/523*100</f>
        <v>46.653919694072663</v>
      </c>
    </row>
    <row r="254" spans="1:8" ht="20.149999999999999" customHeight="1">
      <c r="A254" s="306"/>
      <c r="B254" s="193"/>
      <c r="C254" s="298"/>
      <c r="D254" s="148">
        <v>3</v>
      </c>
      <c r="E254" s="149" t="s">
        <v>482</v>
      </c>
      <c r="F254" s="291"/>
      <c r="G254" s="217">
        <v>190</v>
      </c>
      <c r="H254" s="163">
        <f t="shared" si="12"/>
        <v>36.328871892925427</v>
      </c>
    </row>
    <row r="255" spans="1:8" ht="20.149999999999999" customHeight="1">
      <c r="A255" s="306"/>
      <c r="B255" s="193"/>
      <c r="C255" s="298"/>
      <c r="D255" s="148">
        <v>4</v>
      </c>
      <c r="E255" s="149" t="s">
        <v>771</v>
      </c>
      <c r="F255" s="291"/>
      <c r="G255" s="217">
        <v>56</v>
      </c>
      <c r="H255" s="163">
        <f t="shared" si="12"/>
        <v>10.707456978967496</v>
      </c>
    </row>
    <row r="256" spans="1:8" ht="20.149999999999999" customHeight="1">
      <c r="A256" s="307"/>
      <c r="B256" s="194"/>
      <c r="C256" s="299"/>
      <c r="D256" s="148">
        <v>5</v>
      </c>
      <c r="E256" s="149" t="s">
        <v>772</v>
      </c>
      <c r="F256" s="292"/>
      <c r="G256" s="217">
        <v>3</v>
      </c>
      <c r="H256" s="163">
        <f t="shared" si="12"/>
        <v>0.57361376673040154</v>
      </c>
    </row>
    <row r="257" spans="1:8" ht="20.149999999999999" customHeight="1">
      <c r="A257" s="308" t="s">
        <v>779</v>
      </c>
      <c r="B257" s="192" t="s">
        <v>780</v>
      </c>
      <c r="C257" s="297" t="s">
        <v>188</v>
      </c>
      <c r="D257" s="148"/>
      <c r="E257" s="149"/>
      <c r="F257" s="290"/>
      <c r="G257" s="150">
        <v>3691</v>
      </c>
      <c r="H257" s="163"/>
    </row>
    <row r="258" spans="1:8" ht="20.149999999999999" customHeight="1">
      <c r="A258" s="306"/>
      <c r="B258" s="193"/>
      <c r="C258" s="298"/>
      <c r="D258" s="148">
        <v>1</v>
      </c>
      <c r="E258" s="149" t="s">
        <v>755</v>
      </c>
      <c r="F258" s="291"/>
      <c r="G258" s="217">
        <v>675</v>
      </c>
      <c r="H258" s="163">
        <f t="shared" si="10"/>
        <v>18.287726903278244</v>
      </c>
    </row>
    <row r="259" spans="1:8" ht="20.149999999999999" customHeight="1">
      <c r="A259" s="307"/>
      <c r="B259" s="194"/>
      <c r="C259" s="299"/>
      <c r="D259" s="148">
        <v>2</v>
      </c>
      <c r="E259" s="149" t="s">
        <v>756</v>
      </c>
      <c r="F259" s="292"/>
      <c r="G259" s="217">
        <v>3016</v>
      </c>
      <c r="H259" s="163">
        <f t="shared" si="10"/>
        <v>81.712273096721759</v>
      </c>
    </row>
    <row r="260" spans="1:8" ht="20.149999999999999" customHeight="1">
      <c r="A260" s="308" t="s">
        <v>974</v>
      </c>
      <c r="B260" s="192" t="s">
        <v>781</v>
      </c>
      <c r="C260" s="297" t="s">
        <v>973</v>
      </c>
      <c r="D260" s="148"/>
      <c r="E260" s="149"/>
      <c r="F260" s="290" t="s">
        <v>940</v>
      </c>
      <c r="G260" s="150">
        <v>675</v>
      </c>
      <c r="H260" s="163"/>
    </row>
    <row r="261" spans="1:8" ht="20.149999999999999" customHeight="1">
      <c r="A261" s="306"/>
      <c r="B261" s="193"/>
      <c r="C261" s="298"/>
      <c r="D261" s="148">
        <v>9999998</v>
      </c>
      <c r="E261" s="149" t="s">
        <v>589</v>
      </c>
      <c r="F261" s="291"/>
      <c r="G261" s="217"/>
      <c r="H261" s="163" t="s">
        <v>577</v>
      </c>
    </row>
    <row r="262" spans="1:8" ht="20.149999999999999" customHeight="1">
      <c r="A262" s="307"/>
      <c r="B262" s="194"/>
      <c r="C262" s="299"/>
      <c r="D262" s="148">
        <v>9999999</v>
      </c>
      <c r="E262" s="149" t="s">
        <v>621</v>
      </c>
      <c r="F262" s="292"/>
      <c r="G262" s="217">
        <v>33</v>
      </c>
      <c r="H262" s="163">
        <f>G262/G260*100</f>
        <v>4.8888888888888893</v>
      </c>
    </row>
    <row r="263" spans="1:8" ht="20.149999999999999" customHeight="1">
      <c r="A263" s="308" t="s">
        <v>782</v>
      </c>
      <c r="B263" s="192" t="s">
        <v>783</v>
      </c>
      <c r="C263" s="297" t="s">
        <v>975</v>
      </c>
      <c r="D263" s="148"/>
      <c r="E263" s="149"/>
      <c r="F263" s="290" t="s">
        <v>16</v>
      </c>
      <c r="G263" s="150">
        <v>33</v>
      </c>
      <c r="H263" s="163"/>
    </row>
    <row r="264" spans="1:8" ht="20.149999999999999" customHeight="1">
      <c r="A264" s="306"/>
      <c r="B264" s="195"/>
      <c r="C264" s="298"/>
      <c r="D264" s="148">
        <v>1</v>
      </c>
      <c r="E264" s="149" t="s">
        <v>759</v>
      </c>
      <c r="F264" s="291"/>
      <c r="G264" s="217"/>
      <c r="H264" s="163" t="s">
        <v>577</v>
      </c>
    </row>
    <row r="265" spans="1:8" ht="20.149999999999999" customHeight="1">
      <c r="A265" s="306"/>
      <c r="B265" s="195"/>
      <c r="C265" s="298"/>
      <c r="D265" s="148">
        <v>2</v>
      </c>
      <c r="E265" s="149" t="s">
        <v>760</v>
      </c>
      <c r="F265" s="291"/>
      <c r="G265" s="217">
        <v>1</v>
      </c>
      <c r="H265" s="163">
        <f>G265/33*100</f>
        <v>3.0303030303030303</v>
      </c>
    </row>
    <row r="266" spans="1:8" ht="20.149999999999999" customHeight="1">
      <c r="A266" s="306"/>
      <c r="B266" s="195"/>
      <c r="C266" s="298"/>
      <c r="D266" s="148">
        <v>3</v>
      </c>
      <c r="E266" s="149" t="s">
        <v>761</v>
      </c>
      <c r="F266" s="291"/>
      <c r="G266" s="217">
        <v>9</v>
      </c>
      <c r="H266" s="163">
        <f t="shared" ref="H266:H269" si="13">G266/33*100</f>
        <v>27.27272727272727</v>
      </c>
    </row>
    <row r="267" spans="1:8" ht="20.149999999999999" customHeight="1">
      <c r="A267" s="306"/>
      <c r="B267" s="195"/>
      <c r="C267" s="298"/>
      <c r="D267" s="148">
        <v>4</v>
      </c>
      <c r="E267" s="149" t="s">
        <v>762</v>
      </c>
      <c r="F267" s="291"/>
      <c r="G267" s="217">
        <v>8</v>
      </c>
      <c r="H267" s="163">
        <f t="shared" si="13"/>
        <v>24.242424242424242</v>
      </c>
    </row>
    <row r="268" spans="1:8" ht="20.149999999999999" customHeight="1">
      <c r="A268" s="306"/>
      <c r="B268" s="195"/>
      <c r="C268" s="298"/>
      <c r="D268" s="148">
        <v>5</v>
      </c>
      <c r="E268" s="149" t="s">
        <v>763</v>
      </c>
      <c r="F268" s="291"/>
      <c r="G268" s="217">
        <v>7</v>
      </c>
      <c r="H268" s="163">
        <f t="shared" si="13"/>
        <v>21.212121212121211</v>
      </c>
    </row>
    <row r="269" spans="1:8" ht="20.149999999999999" customHeight="1">
      <c r="A269" s="306"/>
      <c r="B269" s="195"/>
      <c r="C269" s="298"/>
      <c r="D269" s="148">
        <v>6</v>
      </c>
      <c r="E269" s="149" t="s">
        <v>764</v>
      </c>
      <c r="F269" s="291"/>
      <c r="G269" s="217">
        <v>1</v>
      </c>
      <c r="H269" s="163">
        <f t="shared" si="13"/>
        <v>3.0303030303030303</v>
      </c>
    </row>
    <row r="270" spans="1:8" ht="20.149999999999999" customHeight="1">
      <c r="A270" s="306"/>
      <c r="B270" s="195"/>
      <c r="C270" s="298"/>
      <c r="D270" s="148">
        <v>7</v>
      </c>
      <c r="E270" s="149" t="s">
        <v>765</v>
      </c>
      <c r="F270" s="291"/>
      <c r="G270" s="217"/>
      <c r="H270" s="163" t="s">
        <v>577</v>
      </c>
    </row>
    <row r="271" spans="1:8" ht="20.149999999999999" customHeight="1">
      <c r="A271" s="306"/>
      <c r="B271" s="195"/>
      <c r="C271" s="298"/>
      <c r="D271" s="148">
        <v>8</v>
      </c>
      <c r="E271" s="149" t="s">
        <v>766</v>
      </c>
      <c r="F271" s="291"/>
      <c r="G271" s="217"/>
      <c r="H271" s="163" t="s">
        <v>577</v>
      </c>
    </row>
    <row r="272" spans="1:8" ht="20.149999999999999" customHeight="1">
      <c r="A272" s="306"/>
      <c r="B272" s="195"/>
      <c r="C272" s="298"/>
      <c r="D272" s="148">
        <v>98</v>
      </c>
      <c r="E272" s="149" t="s">
        <v>589</v>
      </c>
      <c r="F272" s="291"/>
      <c r="G272" s="217"/>
      <c r="H272" s="163" t="s">
        <v>577</v>
      </c>
    </row>
    <row r="273" spans="1:16" ht="20.149999999999999" customHeight="1">
      <c r="A273" s="307"/>
      <c r="B273" s="196"/>
      <c r="C273" s="299"/>
      <c r="D273" s="148">
        <v>99</v>
      </c>
      <c r="E273" s="149" t="s">
        <v>621</v>
      </c>
      <c r="F273" s="292"/>
      <c r="G273" s="217">
        <v>7</v>
      </c>
      <c r="H273" s="163">
        <f>G273/33*100</f>
        <v>21.212121212121211</v>
      </c>
    </row>
    <row r="274" spans="1:16" ht="20.149999999999999" customHeight="1">
      <c r="A274" s="308" t="s">
        <v>784</v>
      </c>
      <c r="B274" s="192" t="s">
        <v>785</v>
      </c>
      <c r="C274" s="297" t="s">
        <v>972</v>
      </c>
      <c r="D274" s="148"/>
      <c r="E274" s="149"/>
      <c r="F274" s="290"/>
      <c r="G274" s="150">
        <v>675</v>
      </c>
      <c r="H274" s="163"/>
    </row>
    <row r="275" spans="1:16" ht="20.149999999999999" customHeight="1">
      <c r="A275" s="306"/>
      <c r="B275" s="193"/>
      <c r="C275" s="298"/>
      <c r="D275" s="148">
        <v>1</v>
      </c>
      <c r="E275" s="149" t="s">
        <v>769</v>
      </c>
      <c r="F275" s="291"/>
      <c r="G275" s="217">
        <v>30</v>
      </c>
      <c r="H275" s="163">
        <f>G275/675*100</f>
        <v>4.4444444444444446</v>
      </c>
    </row>
    <row r="276" spans="1:16" ht="20.149999999999999" customHeight="1">
      <c r="A276" s="306"/>
      <c r="B276" s="193"/>
      <c r="C276" s="298"/>
      <c r="D276" s="148">
        <v>2</v>
      </c>
      <c r="E276" s="149" t="s">
        <v>770</v>
      </c>
      <c r="F276" s="291"/>
      <c r="G276" s="217">
        <v>255</v>
      </c>
      <c r="H276" s="163">
        <f t="shared" ref="H276:H279" si="14">G276/675*100</f>
        <v>37.777777777777779</v>
      </c>
    </row>
    <row r="277" spans="1:16" ht="20.149999999999999" customHeight="1">
      <c r="A277" s="306"/>
      <c r="B277" s="193"/>
      <c r="C277" s="298"/>
      <c r="D277" s="148">
        <v>3</v>
      </c>
      <c r="E277" s="149" t="s">
        <v>482</v>
      </c>
      <c r="F277" s="291"/>
      <c r="G277" s="217">
        <v>282</v>
      </c>
      <c r="H277" s="163">
        <f t="shared" si="14"/>
        <v>41.777777777777779</v>
      </c>
    </row>
    <row r="278" spans="1:16" ht="20.149999999999999" customHeight="1">
      <c r="A278" s="306"/>
      <c r="B278" s="193"/>
      <c r="C278" s="298"/>
      <c r="D278" s="148">
        <v>4</v>
      </c>
      <c r="E278" s="149" t="s">
        <v>771</v>
      </c>
      <c r="F278" s="291"/>
      <c r="G278" s="217">
        <v>97</v>
      </c>
      <c r="H278" s="163">
        <f t="shared" si="14"/>
        <v>14.37037037037037</v>
      </c>
    </row>
    <row r="279" spans="1:16" ht="20.149999999999999" customHeight="1">
      <c r="A279" s="307"/>
      <c r="B279" s="194"/>
      <c r="C279" s="299"/>
      <c r="D279" s="148">
        <v>5</v>
      </c>
      <c r="E279" s="149" t="s">
        <v>772</v>
      </c>
      <c r="F279" s="292"/>
      <c r="G279" s="217">
        <v>11</v>
      </c>
      <c r="H279" s="163">
        <f t="shared" si="14"/>
        <v>1.6296296296296295</v>
      </c>
    </row>
    <row r="280" spans="1:16" ht="20.149999999999999" customHeight="1">
      <c r="A280" s="308" t="s">
        <v>786</v>
      </c>
      <c r="B280" s="192" t="s">
        <v>787</v>
      </c>
      <c r="C280" s="297" t="s">
        <v>188</v>
      </c>
      <c r="D280" s="148"/>
      <c r="E280" s="149"/>
      <c r="F280" s="290"/>
      <c r="G280" s="150">
        <v>3691</v>
      </c>
      <c r="H280" s="163"/>
    </row>
    <row r="281" spans="1:16" ht="20.149999999999999" customHeight="1">
      <c r="A281" s="306"/>
      <c r="B281" s="193"/>
      <c r="C281" s="298"/>
      <c r="D281" s="148">
        <v>1</v>
      </c>
      <c r="E281" s="149" t="s">
        <v>755</v>
      </c>
      <c r="F281" s="291"/>
      <c r="G281" s="217">
        <v>315</v>
      </c>
      <c r="H281" s="163">
        <f t="shared" ref="H281:H325" si="15">G281/3691*100</f>
        <v>8.5342725548631808</v>
      </c>
    </row>
    <row r="282" spans="1:16" ht="20.149999999999999" customHeight="1">
      <c r="A282" s="307"/>
      <c r="B282" s="194"/>
      <c r="C282" s="299"/>
      <c r="D282" s="148">
        <v>2</v>
      </c>
      <c r="E282" s="149" t="s">
        <v>756</v>
      </c>
      <c r="F282" s="292"/>
      <c r="G282" s="217">
        <v>3376</v>
      </c>
      <c r="H282" s="163">
        <f t="shared" si="15"/>
        <v>91.465727445136821</v>
      </c>
    </row>
    <row r="283" spans="1:16" ht="20.149999999999999" customHeight="1">
      <c r="A283" s="308" t="s">
        <v>788</v>
      </c>
      <c r="B283" s="192" t="s">
        <v>789</v>
      </c>
      <c r="C283" s="297" t="s">
        <v>977</v>
      </c>
      <c r="D283" s="148"/>
      <c r="E283" s="149"/>
      <c r="F283" s="290" t="s">
        <v>940</v>
      </c>
      <c r="G283" s="150">
        <v>315</v>
      </c>
      <c r="H283" s="163"/>
    </row>
    <row r="284" spans="1:16" ht="20.149999999999999" customHeight="1">
      <c r="A284" s="306"/>
      <c r="B284" s="193"/>
      <c r="C284" s="298"/>
      <c r="D284" s="148">
        <v>9999998</v>
      </c>
      <c r="E284" s="149" t="s">
        <v>589</v>
      </c>
      <c r="F284" s="291"/>
      <c r="G284" s="217">
        <v>1</v>
      </c>
      <c r="H284" s="163">
        <f>G284/G283*100</f>
        <v>0.31746031746031744</v>
      </c>
    </row>
    <row r="285" spans="1:16" ht="20.149999999999999" customHeight="1">
      <c r="A285" s="307"/>
      <c r="B285" s="194"/>
      <c r="C285" s="299"/>
      <c r="D285" s="148">
        <v>9999999</v>
      </c>
      <c r="E285" s="149" t="s">
        <v>621</v>
      </c>
      <c r="F285" s="292"/>
      <c r="G285" s="217">
        <v>38</v>
      </c>
      <c r="H285" s="163">
        <f>G285/G283*100</f>
        <v>12.063492063492063</v>
      </c>
    </row>
    <row r="286" spans="1:16" ht="20.149999999999999" customHeight="1">
      <c r="A286" s="308" t="s">
        <v>790</v>
      </c>
      <c r="B286" s="192" t="s">
        <v>791</v>
      </c>
      <c r="C286" s="297" t="s">
        <v>978</v>
      </c>
      <c r="D286" s="148"/>
      <c r="E286" s="149"/>
      <c r="F286" s="290" t="s">
        <v>16</v>
      </c>
      <c r="G286" s="150">
        <v>39</v>
      </c>
      <c r="H286" s="163"/>
      <c r="J286" s="165"/>
      <c r="K286" s="165"/>
      <c r="L286" s="165"/>
      <c r="M286" s="165"/>
      <c r="N286" s="165"/>
      <c r="O286" s="165"/>
      <c r="P286" s="171"/>
    </row>
    <row r="287" spans="1:16" ht="20.149999999999999" customHeight="1">
      <c r="A287" s="306"/>
      <c r="B287" s="195"/>
      <c r="C287" s="298"/>
      <c r="D287" s="148">
        <v>1</v>
      </c>
      <c r="E287" s="149" t="s">
        <v>759</v>
      </c>
      <c r="F287" s="291"/>
      <c r="G287" s="217">
        <v>6</v>
      </c>
      <c r="H287" s="163">
        <f t="shared" ref="H287:H291" si="16">G287/39*100</f>
        <v>15.384615384615385</v>
      </c>
      <c r="J287" s="165"/>
      <c r="K287" s="165"/>
      <c r="L287" s="165"/>
      <c r="M287" s="165"/>
      <c r="N287" s="165"/>
      <c r="O287" s="165"/>
      <c r="P287" s="171"/>
    </row>
    <row r="288" spans="1:16" ht="20.149999999999999" customHeight="1">
      <c r="A288" s="306"/>
      <c r="B288" s="195"/>
      <c r="C288" s="298"/>
      <c r="D288" s="148">
        <v>2</v>
      </c>
      <c r="E288" s="149" t="s">
        <v>760</v>
      </c>
      <c r="F288" s="291"/>
      <c r="G288" s="217">
        <v>6</v>
      </c>
      <c r="H288" s="163">
        <f t="shared" si="16"/>
        <v>15.384615384615385</v>
      </c>
      <c r="J288" s="165"/>
      <c r="K288" s="165"/>
      <c r="L288" s="165"/>
      <c r="M288" s="165"/>
      <c r="N288" s="165"/>
      <c r="O288" s="165"/>
      <c r="P288" s="171"/>
    </row>
    <row r="289" spans="1:16" ht="20.149999999999999" customHeight="1">
      <c r="A289" s="306"/>
      <c r="B289" s="195"/>
      <c r="C289" s="298"/>
      <c r="D289" s="148">
        <v>3</v>
      </c>
      <c r="E289" s="149" t="s">
        <v>761</v>
      </c>
      <c r="F289" s="291"/>
      <c r="G289" s="217">
        <v>9</v>
      </c>
      <c r="H289" s="163">
        <f t="shared" si="16"/>
        <v>23.076923076923077</v>
      </c>
      <c r="J289" s="165"/>
      <c r="K289" s="165"/>
      <c r="L289" s="165"/>
      <c r="M289" s="165"/>
      <c r="N289" s="165"/>
      <c r="O289" s="165"/>
      <c r="P289" s="171"/>
    </row>
    <row r="290" spans="1:16" ht="20.149999999999999" customHeight="1">
      <c r="A290" s="306"/>
      <c r="B290" s="195"/>
      <c r="C290" s="298"/>
      <c r="D290" s="148">
        <v>4</v>
      </c>
      <c r="E290" s="149" t="s">
        <v>762</v>
      </c>
      <c r="F290" s="291"/>
      <c r="G290" s="217">
        <v>3</v>
      </c>
      <c r="H290" s="163">
        <f t="shared" si="16"/>
        <v>7.6923076923076925</v>
      </c>
      <c r="J290" s="165"/>
      <c r="K290" s="165"/>
      <c r="L290" s="165"/>
      <c r="M290" s="165"/>
      <c r="N290" s="165"/>
      <c r="O290" s="165"/>
      <c r="P290" s="171"/>
    </row>
    <row r="291" spans="1:16" ht="20.149999999999999" customHeight="1">
      <c r="A291" s="306"/>
      <c r="B291" s="195"/>
      <c r="C291" s="298"/>
      <c r="D291" s="148">
        <v>5</v>
      </c>
      <c r="E291" s="149" t="s">
        <v>763</v>
      </c>
      <c r="F291" s="291"/>
      <c r="G291" s="217">
        <v>2</v>
      </c>
      <c r="H291" s="163">
        <f t="shared" si="16"/>
        <v>5.1282051282051277</v>
      </c>
      <c r="J291" s="165"/>
      <c r="K291" s="165"/>
      <c r="L291" s="165"/>
      <c r="M291" s="165"/>
      <c r="N291" s="165"/>
      <c r="O291" s="165"/>
      <c r="P291" s="171"/>
    </row>
    <row r="292" spans="1:16" ht="20.149999999999999" customHeight="1">
      <c r="A292" s="306"/>
      <c r="B292" s="195"/>
      <c r="C292" s="298"/>
      <c r="D292" s="148">
        <v>6</v>
      </c>
      <c r="E292" s="149" t="s">
        <v>764</v>
      </c>
      <c r="F292" s="291"/>
      <c r="G292" s="217"/>
      <c r="H292" s="163" t="s">
        <v>577</v>
      </c>
      <c r="J292" s="165"/>
      <c r="K292" s="165"/>
      <c r="L292" s="165"/>
      <c r="M292" s="165"/>
      <c r="N292" s="165"/>
      <c r="O292" s="165"/>
      <c r="P292" s="171"/>
    </row>
    <row r="293" spans="1:16" ht="20.149999999999999" customHeight="1">
      <c r="A293" s="306"/>
      <c r="B293" s="195"/>
      <c r="C293" s="298"/>
      <c r="D293" s="148">
        <v>7</v>
      </c>
      <c r="E293" s="149" t="s">
        <v>765</v>
      </c>
      <c r="F293" s="291"/>
      <c r="G293" s="217"/>
      <c r="H293" s="163" t="s">
        <v>577</v>
      </c>
      <c r="J293" s="165"/>
      <c r="K293" s="165"/>
      <c r="L293" s="165"/>
      <c r="M293" s="165"/>
      <c r="N293" s="165"/>
      <c r="O293" s="165"/>
      <c r="P293" s="171"/>
    </row>
    <row r="294" spans="1:16" ht="20.149999999999999" customHeight="1">
      <c r="A294" s="306"/>
      <c r="B294" s="195"/>
      <c r="C294" s="298"/>
      <c r="D294" s="148">
        <v>8</v>
      </c>
      <c r="E294" s="149" t="s">
        <v>766</v>
      </c>
      <c r="F294" s="291"/>
      <c r="G294" s="217">
        <v>1</v>
      </c>
      <c r="H294" s="163">
        <f>G294/39*100</f>
        <v>2.5641025641025639</v>
      </c>
      <c r="J294" s="165"/>
      <c r="K294" s="165"/>
      <c r="L294" s="165"/>
      <c r="M294" s="165"/>
      <c r="N294" s="165"/>
      <c r="O294" s="165"/>
      <c r="P294" s="171"/>
    </row>
    <row r="295" spans="1:16" ht="20.149999999999999" customHeight="1">
      <c r="A295" s="306"/>
      <c r="B295" s="195"/>
      <c r="C295" s="298"/>
      <c r="D295" s="148">
        <v>98</v>
      </c>
      <c r="E295" s="149" t="s">
        <v>589</v>
      </c>
      <c r="F295" s="291"/>
      <c r="G295" s="217">
        <v>1</v>
      </c>
      <c r="H295" s="163">
        <f>G295/39*100</f>
        <v>2.5641025641025639</v>
      </c>
      <c r="J295" s="165"/>
      <c r="K295" s="165"/>
      <c r="L295" s="165"/>
      <c r="M295" s="165"/>
      <c r="N295" s="165"/>
      <c r="O295" s="165"/>
      <c r="P295" s="171"/>
    </row>
    <row r="296" spans="1:16" ht="20.149999999999999" customHeight="1">
      <c r="A296" s="307"/>
      <c r="B296" s="196"/>
      <c r="C296" s="299"/>
      <c r="D296" s="148">
        <v>99</v>
      </c>
      <c r="E296" s="149" t="s">
        <v>621</v>
      </c>
      <c r="F296" s="292"/>
      <c r="G296" s="217">
        <v>11</v>
      </c>
      <c r="H296" s="163">
        <f>G296/39*100</f>
        <v>28.205128205128204</v>
      </c>
      <c r="J296" s="165"/>
      <c r="K296" s="165"/>
      <c r="L296" s="165"/>
      <c r="M296" s="165"/>
      <c r="N296" s="165"/>
      <c r="O296" s="165"/>
      <c r="P296" s="171"/>
    </row>
    <row r="297" spans="1:16" ht="20.149999999999999" customHeight="1">
      <c r="A297" s="308" t="s">
        <v>792</v>
      </c>
      <c r="B297" s="192" t="s">
        <v>793</v>
      </c>
      <c r="C297" s="297" t="s">
        <v>976</v>
      </c>
      <c r="D297" s="148"/>
      <c r="E297" s="149"/>
      <c r="F297" s="290"/>
      <c r="G297" s="150">
        <v>315</v>
      </c>
      <c r="H297" s="163"/>
      <c r="J297" s="165"/>
      <c r="K297" s="165"/>
      <c r="L297" s="165"/>
      <c r="M297" s="165"/>
      <c r="N297" s="165"/>
      <c r="O297" s="165"/>
      <c r="P297" s="171"/>
    </row>
    <row r="298" spans="1:16" ht="20.149999999999999" customHeight="1">
      <c r="A298" s="306"/>
      <c r="B298" s="193"/>
      <c r="C298" s="298"/>
      <c r="D298" s="148">
        <v>1</v>
      </c>
      <c r="E298" s="149" t="s">
        <v>769</v>
      </c>
      <c r="F298" s="291"/>
      <c r="G298" s="217">
        <v>14</v>
      </c>
      <c r="H298" s="163">
        <f>G298/315*100</f>
        <v>4.4444444444444446</v>
      </c>
      <c r="J298" s="165"/>
      <c r="K298" s="165"/>
      <c r="L298" s="165"/>
      <c r="M298" s="165"/>
      <c r="N298" s="165"/>
      <c r="O298" s="165"/>
      <c r="P298" s="171"/>
    </row>
    <row r="299" spans="1:16" ht="20.149999999999999" customHeight="1">
      <c r="A299" s="306"/>
      <c r="B299" s="193"/>
      <c r="C299" s="298"/>
      <c r="D299" s="148">
        <v>2</v>
      </c>
      <c r="E299" s="149" t="s">
        <v>770</v>
      </c>
      <c r="F299" s="291"/>
      <c r="G299" s="217">
        <v>98</v>
      </c>
      <c r="H299" s="163">
        <f t="shared" ref="H299:H302" si="17">G299/315*100</f>
        <v>31.111111111111111</v>
      </c>
      <c r="J299" s="165"/>
      <c r="K299" s="165"/>
      <c r="L299" s="165"/>
      <c r="M299" s="165"/>
      <c r="N299" s="165"/>
      <c r="O299" s="165"/>
      <c r="P299" s="171"/>
    </row>
    <row r="300" spans="1:16" ht="20.149999999999999" customHeight="1">
      <c r="A300" s="306"/>
      <c r="B300" s="193"/>
      <c r="C300" s="298"/>
      <c r="D300" s="148">
        <v>3</v>
      </c>
      <c r="E300" s="149" t="s">
        <v>482</v>
      </c>
      <c r="F300" s="291"/>
      <c r="G300" s="217">
        <v>139</v>
      </c>
      <c r="H300" s="163">
        <f t="shared" si="17"/>
        <v>44.126984126984127</v>
      </c>
    </row>
    <row r="301" spans="1:16" ht="20.149999999999999" customHeight="1">
      <c r="A301" s="306"/>
      <c r="B301" s="193"/>
      <c r="C301" s="298"/>
      <c r="D301" s="148">
        <v>4</v>
      </c>
      <c r="E301" s="149" t="s">
        <v>771</v>
      </c>
      <c r="F301" s="291"/>
      <c r="G301" s="217">
        <v>51</v>
      </c>
      <c r="H301" s="163">
        <f t="shared" si="17"/>
        <v>16.19047619047619</v>
      </c>
    </row>
    <row r="302" spans="1:16" ht="20.149999999999999" customHeight="1">
      <c r="A302" s="307"/>
      <c r="B302" s="194"/>
      <c r="C302" s="299"/>
      <c r="D302" s="148">
        <v>5</v>
      </c>
      <c r="E302" s="149" t="s">
        <v>772</v>
      </c>
      <c r="F302" s="292"/>
      <c r="G302" s="217">
        <v>13</v>
      </c>
      <c r="H302" s="163">
        <f t="shared" si="17"/>
        <v>4.1269841269841265</v>
      </c>
    </row>
    <row r="303" spans="1:16" ht="20.149999999999999" customHeight="1">
      <c r="A303" s="308" t="s">
        <v>794</v>
      </c>
      <c r="B303" s="192" t="s">
        <v>795</v>
      </c>
      <c r="C303" s="297" t="s">
        <v>188</v>
      </c>
      <c r="D303" s="148"/>
      <c r="E303" s="149"/>
      <c r="F303" s="290"/>
      <c r="G303" s="150">
        <v>3691</v>
      </c>
      <c r="H303" s="163"/>
    </row>
    <row r="304" spans="1:16" ht="20.149999999999999" customHeight="1">
      <c r="A304" s="306"/>
      <c r="B304" s="193"/>
      <c r="C304" s="298"/>
      <c r="D304" s="148">
        <v>1</v>
      </c>
      <c r="E304" s="149" t="s">
        <v>755</v>
      </c>
      <c r="F304" s="291"/>
      <c r="G304" s="217">
        <v>361</v>
      </c>
      <c r="H304" s="163">
        <f t="shared" si="15"/>
        <v>9.780547277160661</v>
      </c>
    </row>
    <row r="305" spans="1:8" ht="20.149999999999999" customHeight="1">
      <c r="A305" s="307"/>
      <c r="B305" s="194"/>
      <c r="C305" s="299"/>
      <c r="D305" s="148">
        <v>2</v>
      </c>
      <c r="E305" s="149" t="s">
        <v>756</v>
      </c>
      <c r="F305" s="292"/>
      <c r="G305" s="217">
        <v>3330</v>
      </c>
      <c r="H305" s="163">
        <f t="shared" si="15"/>
        <v>90.21945272283935</v>
      </c>
    </row>
    <row r="306" spans="1:8" ht="20.149999999999999" customHeight="1">
      <c r="A306" s="308" t="s">
        <v>796</v>
      </c>
      <c r="B306" s="192" t="s">
        <v>797</v>
      </c>
      <c r="C306" s="297" t="s">
        <v>980</v>
      </c>
      <c r="D306" s="148"/>
      <c r="E306" s="149"/>
      <c r="F306" s="290" t="s">
        <v>940</v>
      </c>
      <c r="G306" s="150">
        <v>361</v>
      </c>
      <c r="H306" s="163"/>
    </row>
    <row r="307" spans="1:8" ht="20.149999999999999" customHeight="1">
      <c r="A307" s="306"/>
      <c r="B307" s="193"/>
      <c r="C307" s="298"/>
      <c r="D307" s="148">
        <v>9999998</v>
      </c>
      <c r="E307" s="149" t="s">
        <v>589</v>
      </c>
      <c r="F307" s="291"/>
      <c r="G307" s="217">
        <v>1</v>
      </c>
      <c r="H307" s="163">
        <f>G307/G306*100</f>
        <v>0.2770083102493075</v>
      </c>
    </row>
    <row r="308" spans="1:8" ht="20.149999999999999" customHeight="1">
      <c r="A308" s="307"/>
      <c r="B308" s="194"/>
      <c r="C308" s="299"/>
      <c r="D308" s="148">
        <v>9999999</v>
      </c>
      <c r="E308" s="149" t="s">
        <v>621</v>
      </c>
      <c r="F308" s="292"/>
      <c r="G308" s="217">
        <v>29</v>
      </c>
      <c r="H308" s="163">
        <f>G308/G306*100</f>
        <v>8.0332409972299157</v>
      </c>
    </row>
    <row r="309" spans="1:8" ht="20.149999999999999" customHeight="1">
      <c r="A309" s="308" t="s">
        <v>798</v>
      </c>
      <c r="B309" s="192" t="s">
        <v>799</v>
      </c>
      <c r="C309" s="297" t="s">
        <v>981</v>
      </c>
      <c r="D309" s="148"/>
      <c r="E309" s="149"/>
      <c r="F309" s="290" t="s">
        <v>16</v>
      </c>
      <c r="G309" s="150">
        <v>30</v>
      </c>
      <c r="H309" s="163"/>
    </row>
    <row r="310" spans="1:8" ht="20.149999999999999" customHeight="1">
      <c r="A310" s="306"/>
      <c r="B310" s="195"/>
      <c r="C310" s="298"/>
      <c r="D310" s="148">
        <v>1</v>
      </c>
      <c r="E310" s="149" t="s">
        <v>759</v>
      </c>
      <c r="F310" s="291"/>
      <c r="G310" s="217"/>
      <c r="H310" s="163" t="s">
        <v>577</v>
      </c>
    </row>
    <row r="311" spans="1:8" ht="20.149999999999999" customHeight="1">
      <c r="A311" s="306"/>
      <c r="B311" s="195"/>
      <c r="C311" s="298"/>
      <c r="D311" s="148">
        <v>2</v>
      </c>
      <c r="E311" s="149" t="s">
        <v>760</v>
      </c>
      <c r="F311" s="291"/>
      <c r="G311" s="217">
        <v>1</v>
      </c>
      <c r="H311" s="163">
        <f>G311/30*100</f>
        <v>3.3333333333333335</v>
      </c>
    </row>
    <row r="312" spans="1:8" ht="20.149999999999999" customHeight="1">
      <c r="A312" s="306"/>
      <c r="B312" s="195"/>
      <c r="C312" s="298"/>
      <c r="D312" s="148">
        <v>3</v>
      </c>
      <c r="E312" s="149" t="s">
        <v>761</v>
      </c>
      <c r="F312" s="291"/>
      <c r="G312" s="217">
        <v>8</v>
      </c>
      <c r="H312" s="163">
        <f t="shared" ref="H312:H314" si="18">G312/30*100</f>
        <v>26.666666666666668</v>
      </c>
    </row>
    <row r="313" spans="1:8" ht="20.149999999999999" customHeight="1">
      <c r="A313" s="306"/>
      <c r="B313" s="195"/>
      <c r="C313" s="298"/>
      <c r="D313" s="148">
        <v>4</v>
      </c>
      <c r="E313" s="149" t="s">
        <v>762</v>
      </c>
      <c r="F313" s="291"/>
      <c r="G313" s="217">
        <v>11</v>
      </c>
      <c r="H313" s="163">
        <f t="shared" si="18"/>
        <v>36.666666666666664</v>
      </c>
    </row>
    <row r="314" spans="1:8" ht="20.149999999999999" customHeight="1">
      <c r="A314" s="306"/>
      <c r="B314" s="195"/>
      <c r="C314" s="298"/>
      <c r="D314" s="148">
        <v>5</v>
      </c>
      <c r="E314" s="149" t="s">
        <v>763</v>
      </c>
      <c r="F314" s="291"/>
      <c r="G314" s="217">
        <v>5</v>
      </c>
      <c r="H314" s="163">
        <f t="shared" si="18"/>
        <v>16.666666666666664</v>
      </c>
    </row>
    <row r="315" spans="1:8" ht="20.149999999999999" customHeight="1">
      <c r="A315" s="306"/>
      <c r="B315" s="195"/>
      <c r="C315" s="298"/>
      <c r="D315" s="148">
        <v>6</v>
      </c>
      <c r="E315" s="149" t="s">
        <v>764</v>
      </c>
      <c r="F315" s="291"/>
      <c r="G315" s="217"/>
      <c r="H315" s="163" t="s">
        <v>577</v>
      </c>
    </row>
    <row r="316" spans="1:8" ht="20.149999999999999" customHeight="1">
      <c r="A316" s="306"/>
      <c r="B316" s="195"/>
      <c r="C316" s="298"/>
      <c r="D316" s="148">
        <v>7</v>
      </c>
      <c r="E316" s="149" t="s">
        <v>765</v>
      </c>
      <c r="F316" s="291"/>
      <c r="G316" s="217"/>
      <c r="H316" s="163" t="s">
        <v>577</v>
      </c>
    </row>
    <row r="317" spans="1:8" ht="20.149999999999999" customHeight="1">
      <c r="A317" s="306"/>
      <c r="B317" s="195"/>
      <c r="C317" s="298"/>
      <c r="D317" s="148">
        <v>8</v>
      </c>
      <c r="E317" s="149" t="s">
        <v>766</v>
      </c>
      <c r="F317" s="291"/>
      <c r="G317" s="217">
        <v>1</v>
      </c>
      <c r="H317" s="163">
        <f t="shared" ref="H317:H319" si="19">G317/30*100</f>
        <v>3.3333333333333335</v>
      </c>
    </row>
    <row r="318" spans="1:8" ht="20.149999999999999" customHeight="1">
      <c r="A318" s="306"/>
      <c r="B318" s="195"/>
      <c r="C318" s="298"/>
      <c r="D318" s="148">
        <v>98</v>
      </c>
      <c r="E318" s="149" t="s">
        <v>589</v>
      </c>
      <c r="F318" s="291"/>
      <c r="G318" s="217">
        <v>1</v>
      </c>
      <c r="H318" s="163">
        <f t="shared" si="19"/>
        <v>3.3333333333333335</v>
      </c>
    </row>
    <row r="319" spans="1:8" ht="20.149999999999999" customHeight="1">
      <c r="A319" s="307"/>
      <c r="B319" s="196"/>
      <c r="C319" s="299"/>
      <c r="D319" s="148">
        <v>99</v>
      </c>
      <c r="E319" s="149" t="s">
        <v>621</v>
      </c>
      <c r="F319" s="292"/>
      <c r="G319" s="217">
        <v>3</v>
      </c>
      <c r="H319" s="163">
        <f t="shared" si="19"/>
        <v>10</v>
      </c>
    </row>
    <row r="320" spans="1:8" ht="20.149999999999999" customHeight="1">
      <c r="A320" s="308" t="s">
        <v>800</v>
      </c>
      <c r="B320" s="192" t="s">
        <v>801</v>
      </c>
      <c r="C320" s="297" t="s">
        <v>979</v>
      </c>
      <c r="D320" s="148"/>
      <c r="E320" s="149"/>
      <c r="F320" s="290"/>
      <c r="G320" s="150">
        <v>364</v>
      </c>
      <c r="H320" s="163"/>
    </row>
    <row r="321" spans="1:8" ht="20.149999999999999" customHeight="1">
      <c r="A321" s="306"/>
      <c r="B321" s="193"/>
      <c r="C321" s="298"/>
      <c r="D321" s="148">
        <v>1</v>
      </c>
      <c r="E321" s="149" t="s">
        <v>769</v>
      </c>
      <c r="F321" s="291"/>
      <c r="G321" s="217">
        <v>22</v>
      </c>
      <c r="H321" s="163">
        <f t="shared" si="15"/>
        <v>0.59604443240314275</v>
      </c>
    </row>
    <row r="322" spans="1:8" ht="20.149999999999999" customHeight="1">
      <c r="A322" s="306"/>
      <c r="B322" s="193"/>
      <c r="C322" s="298"/>
      <c r="D322" s="148">
        <v>2</v>
      </c>
      <c r="E322" s="149" t="s">
        <v>770</v>
      </c>
      <c r="F322" s="291"/>
      <c r="G322" s="217">
        <v>85</v>
      </c>
      <c r="H322" s="163">
        <f t="shared" si="15"/>
        <v>2.3028989433757792</v>
      </c>
    </row>
    <row r="323" spans="1:8" ht="20.149999999999999" customHeight="1">
      <c r="A323" s="306"/>
      <c r="B323" s="193"/>
      <c r="C323" s="298"/>
      <c r="D323" s="148">
        <v>3</v>
      </c>
      <c r="E323" s="149" t="s">
        <v>482</v>
      </c>
      <c r="F323" s="291"/>
      <c r="G323" s="217">
        <v>163</v>
      </c>
      <c r="H323" s="163">
        <f t="shared" si="15"/>
        <v>4.4161473855323763</v>
      </c>
    </row>
    <row r="324" spans="1:8" ht="20.149999999999999" customHeight="1">
      <c r="A324" s="306"/>
      <c r="B324" s="193"/>
      <c r="C324" s="298"/>
      <c r="D324" s="148">
        <v>4</v>
      </c>
      <c r="E324" s="149" t="s">
        <v>771</v>
      </c>
      <c r="F324" s="291"/>
      <c r="G324" s="217">
        <v>72</v>
      </c>
      <c r="H324" s="163">
        <f t="shared" si="15"/>
        <v>1.9506908696830128</v>
      </c>
    </row>
    <row r="325" spans="1:8" ht="20.149999999999999" customHeight="1">
      <c r="A325" s="307"/>
      <c r="B325" s="194"/>
      <c r="C325" s="299"/>
      <c r="D325" s="148">
        <v>5</v>
      </c>
      <c r="E325" s="149" t="s">
        <v>772</v>
      </c>
      <c r="F325" s="292"/>
      <c r="G325" s="217">
        <v>22</v>
      </c>
      <c r="H325" s="163">
        <f t="shared" si="15"/>
        <v>0.59604443240314275</v>
      </c>
    </row>
    <row r="326" spans="1:8" ht="20.149999999999999" customHeight="1">
      <c r="A326" s="302" t="s">
        <v>982</v>
      </c>
      <c r="B326" s="186" t="s">
        <v>802</v>
      </c>
      <c r="C326" s="293"/>
      <c r="D326" s="17"/>
      <c r="E326" s="18"/>
      <c r="F326" s="286"/>
      <c r="G326" s="120">
        <v>12</v>
      </c>
      <c r="H326" s="60"/>
    </row>
    <row r="327" spans="1:8" ht="20.149999999999999" customHeight="1">
      <c r="A327" s="303"/>
      <c r="B327" s="189"/>
      <c r="C327" s="294"/>
      <c r="D327" s="17">
        <v>1</v>
      </c>
      <c r="E327" s="18" t="s">
        <v>755</v>
      </c>
      <c r="F327" s="287"/>
      <c r="G327" s="30">
        <v>12</v>
      </c>
      <c r="H327" s="60">
        <v>100</v>
      </c>
    </row>
    <row r="328" spans="1:8" ht="20.149999999999999" customHeight="1">
      <c r="A328" s="304"/>
      <c r="B328" s="190"/>
      <c r="C328" s="295"/>
      <c r="D328" s="17">
        <v>2</v>
      </c>
      <c r="E328" s="18" t="s">
        <v>756</v>
      </c>
      <c r="F328" s="288"/>
      <c r="G328" s="30"/>
      <c r="H328" s="60" t="s">
        <v>577</v>
      </c>
    </row>
    <row r="329" spans="1:8" ht="20.149999999999999" customHeight="1">
      <c r="A329" s="54" t="s">
        <v>954</v>
      </c>
      <c r="B329" s="18" t="s">
        <v>803</v>
      </c>
      <c r="C329" s="18" t="s">
        <v>984</v>
      </c>
      <c r="D329" s="17"/>
      <c r="E329" s="18"/>
      <c r="F329" s="17"/>
      <c r="G329" s="120">
        <v>12</v>
      </c>
      <c r="H329" s="60"/>
    </row>
    <row r="330" spans="1:8" ht="20.149999999999999" customHeight="1">
      <c r="A330" s="302" t="s">
        <v>985</v>
      </c>
      <c r="B330" s="186" t="s">
        <v>804</v>
      </c>
      <c r="C330" s="293" t="s">
        <v>983</v>
      </c>
      <c r="D330" s="17"/>
      <c r="E330" s="18"/>
      <c r="F330" s="286" t="s">
        <v>940</v>
      </c>
      <c r="G330" s="120">
        <v>12</v>
      </c>
      <c r="H330" s="60"/>
    </row>
    <row r="331" spans="1:8" ht="20.149999999999999" customHeight="1">
      <c r="A331" s="303"/>
      <c r="B331" s="189"/>
      <c r="C331" s="294"/>
      <c r="D331" s="17">
        <v>9999998</v>
      </c>
      <c r="E331" s="18" t="s">
        <v>589</v>
      </c>
      <c r="F331" s="287"/>
      <c r="G331" s="30"/>
      <c r="H331" s="60" t="s">
        <v>577</v>
      </c>
    </row>
    <row r="332" spans="1:8" ht="20.149999999999999" customHeight="1">
      <c r="A332" s="304"/>
      <c r="B332" s="190"/>
      <c r="C332" s="295"/>
      <c r="D332" s="17">
        <v>9999999</v>
      </c>
      <c r="E332" s="18" t="s">
        <v>621</v>
      </c>
      <c r="F332" s="288"/>
      <c r="G332" s="30"/>
      <c r="H332" s="60" t="s">
        <v>577</v>
      </c>
    </row>
    <row r="333" spans="1:8" ht="20.149999999999999" customHeight="1">
      <c r="A333" s="302" t="s">
        <v>805</v>
      </c>
      <c r="B333" s="186" t="s">
        <v>806</v>
      </c>
      <c r="C333" s="293" t="s">
        <v>986</v>
      </c>
      <c r="D333" s="17"/>
      <c r="E333" s="18"/>
      <c r="F333" s="286" t="s">
        <v>16</v>
      </c>
      <c r="G333" s="121" t="s">
        <v>577</v>
      </c>
      <c r="H333" s="60"/>
    </row>
    <row r="334" spans="1:8" ht="20.149999999999999" customHeight="1">
      <c r="A334" s="303"/>
      <c r="B334" s="187"/>
      <c r="C334" s="294"/>
      <c r="D334" s="17">
        <v>1</v>
      </c>
      <c r="E334" s="18" t="s">
        <v>759</v>
      </c>
      <c r="F334" s="287"/>
      <c r="G334" s="30"/>
      <c r="H334" s="60" t="s">
        <v>577</v>
      </c>
    </row>
    <row r="335" spans="1:8" ht="20.149999999999999" customHeight="1">
      <c r="A335" s="303"/>
      <c r="B335" s="187"/>
      <c r="C335" s="294"/>
      <c r="D335" s="17">
        <v>2</v>
      </c>
      <c r="E335" s="18" t="s">
        <v>760</v>
      </c>
      <c r="F335" s="287"/>
      <c r="G335" s="30"/>
      <c r="H335" s="60" t="s">
        <v>577</v>
      </c>
    </row>
    <row r="336" spans="1:8" ht="20.149999999999999" customHeight="1">
      <c r="A336" s="303"/>
      <c r="B336" s="187"/>
      <c r="C336" s="294"/>
      <c r="D336" s="17">
        <v>3</v>
      </c>
      <c r="E336" s="18" t="s">
        <v>761</v>
      </c>
      <c r="F336" s="287"/>
      <c r="G336" s="30"/>
      <c r="H336" s="60" t="s">
        <v>577</v>
      </c>
    </row>
    <row r="337" spans="1:8" ht="20.149999999999999" customHeight="1">
      <c r="A337" s="303"/>
      <c r="B337" s="187"/>
      <c r="C337" s="294"/>
      <c r="D337" s="17">
        <v>4</v>
      </c>
      <c r="E337" s="18" t="s">
        <v>762</v>
      </c>
      <c r="F337" s="287"/>
      <c r="G337" s="30"/>
      <c r="H337" s="60" t="s">
        <v>577</v>
      </c>
    </row>
    <row r="338" spans="1:8" ht="20.149999999999999" customHeight="1">
      <c r="A338" s="303"/>
      <c r="B338" s="187"/>
      <c r="C338" s="294"/>
      <c r="D338" s="17">
        <v>5</v>
      </c>
      <c r="E338" s="18" t="s">
        <v>763</v>
      </c>
      <c r="F338" s="287"/>
      <c r="G338" s="30"/>
      <c r="H338" s="60" t="s">
        <v>577</v>
      </c>
    </row>
    <row r="339" spans="1:8" ht="20.149999999999999" customHeight="1">
      <c r="A339" s="303"/>
      <c r="B339" s="187"/>
      <c r="C339" s="294"/>
      <c r="D339" s="17">
        <v>6</v>
      </c>
      <c r="E339" s="18" t="s">
        <v>764</v>
      </c>
      <c r="F339" s="287"/>
      <c r="G339" s="30"/>
      <c r="H339" s="60" t="s">
        <v>577</v>
      </c>
    </row>
    <row r="340" spans="1:8" ht="20.149999999999999" customHeight="1">
      <c r="A340" s="303"/>
      <c r="B340" s="187"/>
      <c r="C340" s="294"/>
      <c r="D340" s="17">
        <v>7</v>
      </c>
      <c r="E340" s="18" t="s">
        <v>765</v>
      </c>
      <c r="F340" s="287"/>
      <c r="G340" s="30"/>
      <c r="H340" s="60" t="s">
        <v>577</v>
      </c>
    </row>
    <row r="341" spans="1:8" ht="20.149999999999999" customHeight="1">
      <c r="A341" s="303"/>
      <c r="B341" s="187"/>
      <c r="C341" s="294"/>
      <c r="D341" s="17">
        <v>8</v>
      </c>
      <c r="E341" s="18" t="s">
        <v>766</v>
      </c>
      <c r="F341" s="287"/>
      <c r="G341" s="30"/>
      <c r="H341" s="60" t="s">
        <v>577</v>
      </c>
    </row>
    <row r="342" spans="1:8" ht="20.149999999999999" customHeight="1">
      <c r="A342" s="303"/>
      <c r="B342" s="187"/>
      <c r="C342" s="294"/>
      <c r="D342" s="17">
        <v>98</v>
      </c>
      <c r="E342" s="18" t="s">
        <v>589</v>
      </c>
      <c r="F342" s="287"/>
      <c r="G342" s="30"/>
      <c r="H342" s="60" t="s">
        <v>577</v>
      </c>
    </row>
    <row r="343" spans="1:8" ht="20.149999999999999" customHeight="1">
      <c r="A343" s="304"/>
      <c r="B343" s="188"/>
      <c r="C343" s="295"/>
      <c r="D343" s="17">
        <v>99</v>
      </c>
      <c r="E343" s="18" t="s">
        <v>621</v>
      </c>
      <c r="F343" s="288"/>
      <c r="G343" s="30"/>
      <c r="H343" s="60" t="s">
        <v>577</v>
      </c>
    </row>
    <row r="344" spans="1:8" ht="20.149999999999999" customHeight="1">
      <c r="A344" s="302" t="s">
        <v>807</v>
      </c>
      <c r="B344" s="186" t="s">
        <v>808</v>
      </c>
      <c r="C344" s="293" t="s">
        <v>983</v>
      </c>
      <c r="D344" s="17"/>
      <c r="E344" s="18"/>
      <c r="F344" s="286"/>
      <c r="G344" s="120">
        <v>12</v>
      </c>
      <c r="H344" s="60"/>
    </row>
    <row r="345" spans="1:8" ht="20.149999999999999" customHeight="1">
      <c r="A345" s="303"/>
      <c r="B345" s="189"/>
      <c r="C345" s="294"/>
      <c r="D345" s="17">
        <v>1</v>
      </c>
      <c r="E345" s="18" t="s">
        <v>769</v>
      </c>
      <c r="F345" s="287"/>
      <c r="G345" s="30"/>
      <c r="H345" s="60" t="s">
        <v>577</v>
      </c>
    </row>
    <row r="346" spans="1:8" ht="20.149999999999999" customHeight="1">
      <c r="A346" s="303"/>
      <c r="B346" s="189"/>
      <c r="C346" s="294"/>
      <c r="D346" s="17">
        <v>2</v>
      </c>
      <c r="E346" s="18" t="s">
        <v>770</v>
      </c>
      <c r="F346" s="287"/>
      <c r="G346" s="30">
        <v>3</v>
      </c>
      <c r="H346" s="60">
        <f>G346/12*100</f>
        <v>25</v>
      </c>
    </row>
    <row r="347" spans="1:8" ht="20.149999999999999" customHeight="1">
      <c r="A347" s="303"/>
      <c r="B347" s="189"/>
      <c r="C347" s="294"/>
      <c r="D347" s="17">
        <v>3</v>
      </c>
      <c r="E347" s="18" t="s">
        <v>482</v>
      </c>
      <c r="F347" s="287"/>
      <c r="G347" s="30">
        <v>5</v>
      </c>
      <c r="H347" s="60">
        <f t="shared" ref="H347:H348" si="20">G347/12*100</f>
        <v>41.666666666666671</v>
      </c>
    </row>
    <row r="348" spans="1:8" ht="20.149999999999999" customHeight="1">
      <c r="A348" s="303"/>
      <c r="B348" s="189"/>
      <c r="C348" s="294"/>
      <c r="D348" s="17">
        <v>4</v>
      </c>
      <c r="E348" s="18" t="s">
        <v>771</v>
      </c>
      <c r="F348" s="287"/>
      <c r="G348" s="30">
        <v>4</v>
      </c>
      <c r="H348" s="60">
        <f t="shared" si="20"/>
        <v>33.333333333333329</v>
      </c>
    </row>
    <row r="349" spans="1:8" ht="20.149999999999999" customHeight="1">
      <c r="A349" s="304"/>
      <c r="B349" s="190"/>
      <c r="C349" s="295"/>
      <c r="D349" s="17">
        <v>5</v>
      </c>
      <c r="E349" s="18" t="s">
        <v>772</v>
      </c>
      <c r="F349" s="288"/>
      <c r="G349" s="30"/>
      <c r="H349" s="60" t="s">
        <v>577</v>
      </c>
    </row>
    <row r="350" spans="1:8" ht="20.149999999999999" customHeight="1">
      <c r="A350" s="308" t="s">
        <v>987</v>
      </c>
      <c r="B350" s="192" t="s">
        <v>809</v>
      </c>
      <c r="C350" s="297" t="s">
        <v>188</v>
      </c>
      <c r="D350" s="148"/>
      <c r="E350" s="149"/>
      <c r="F350" s="290"/>
      <c r="G350" s="150">
        <v>3691</v>
      </c>
      <c r="H350" s="163"/>
    </row>
    <row r="351" spans="1:8" ht="20.149999999999999" customHeight="1">
      <c r="A351" s="306"/>
      <c r="B351" s="193"/>
      <c r="C351" s="298"/>
      <c r="D351" s="148">
        <v>1</v>
      </c>
      <c r="E351" s="149" t="s">
        <v>810</v>
      </c>
      <c r="F351" s="291"/>
      <c r="G351" s="217">
        <v>2593</v>
      </c>
      <c r="H351" s="163">
        <f t="shared" ref="H351:H404" si="21">G351/3691*100</f>
        <v>70.25196423733405</v>
      </c>
    </row>
    <row r="352" spans="1:8" ht="20.149999999999999" customHeight="1">
      <c r="A352" s="306"/>
      <c r="B352" s="193"/>
      <c r="C352" s="298"/>
      <c r="D352" s="148">
        <v>2</v>
      </c>
      <c r="E352" s="149" t="s">
        <v>811</v>
      </c>
      <c r="F352" s="291"/>
      <c r="G352" s="217">
        <v>942</v>
      </c>
      <c r="H352" s="163">
        <f t="shared" si="21"/>
        <v>25.52153887835275</v>
      </c>
    </row>
    <row r="353" spans="1:8" ht="20.149999999999999" customHeight="1">
      <c r="A353" s="307"/>
      <c r="B353" s="194"/>
      <c r="C353" s="299"/>
      <c r="D353" s="148">
        <v>3</v>
      </c>
      <c r="E353" s="149" t="s">
        <v>812</v>
      </c>
      <c r="F353" s="292"/>
      <c r="G353" s="217">
        <v>156</v>
      </c>
      <c r="H353" s="163">
        <f t="shared" si="21"/>
        <v>4.2264968843131943</v>
      </c>
    </row>
    <row r="354" spans="1:8" ht="20.149999999999999" customHeight="1">
      <c r="A354" s="308" t="s">
        <v>989</v>
      </c>
      <c r="B354" s="192" t="s">
        <v>813</v>
      </c>
      <c r="C354" s="297" t="s">
        <v>988</v>
      </c>
      <c r="D354" s="148"/>
      <c r="E354" s="149"/>
      <c r="F354" s="290"/>
      <c r="G354" s="150">
        <v>2593</v>
      </c>
      <c r="H354" s="163"/>
    </row>
    <row r="355" spans="1:8" ht="20.149999999999999" customHeight="1">
      <c r="A355" s="306"/>
      <c r="B355" s="193"/>
      <c r="C355" s="298"/>
      <c r="D355" s="148">
        <v>9998</v>
      </c>
      <c r="E355" s="149" t="s">
        <v>589</v>
      </c>
      <c r="F355" s="291"/>
      <c r="G355" s="217"/>
      <c r="H355" s="163" t="s">
        <v>577</v>
      </c>
    </row>
    <row r="356" spans="1:8" ht="20.149999999999999" customHeight="1">
      <c r="A356" s="307"/>
      <c r="B356" s="194"/>
      <c r="C356" s="299"/>
      <c r="D356" s="148">
        <v>9999</v>
      </c>
      <c r="E356" s="149" t="s">
        <v>621</v>
      </c>
      <c r="F356" s="292"/>
      <c r="G356" s="217">
        <v>875</v>
      </c>
      <c r="H356" s="163">
        <f>G356/2593*100</f>
        <v>33.744697261858853</v>
      </c>
    </row>
    <row r="357" spans="1:8" ht="20.149999999999999" customHeight="1">
      <c r="A357" s="308" t="s">
        <v>4365</v>
      </c>
      <c r="B357" s="192" t="s">
        <v>814</v>
      </c>
      <c r="C357" s="297" t="s">
        <v>990</v>
      </c>
      <c r="D357" s="148"/>
      <c r="E357" s="149"/>
      <c r="F357" s="290"/>
      <c r="G357" s="150">
        <v>875</v>
      </c>
      <c r="H357" s="163"/>
    </row>
    <row r="358" spans="1:8" ht="20.149999999999999" customHeight="1">
      <c r="A358" s="306"/>
      <c r="B358" s="193"/>
      <c r="C358" s="298"/>
      <c r="D358" s="148">
        <v>1</v>
      </c>
      <c r="E358" s="149" t="s">
        <v>815</v>
      </c>
      <c r="F358" s="291"/>
      <c r="G358" s="217">
        <v>861</v>
      </c>
      <c r="H358" s="163">
        <f>G358/875*100</f>
        <v>98.4</v>
      </c>
    </row>
    <row r="359" spans="1:8" ht="20.149999999999999" customHeight="1">
      <c r="A359" s="307"/>
      <c r="B359" s="194"/>
      <c r="C359" s="299"/>
      <c r="D359" s="148">
        <v>2</v>
      </c>
      <c r="E359" s="149" t="s">
        <v>816</v>
      </c>
      <c r="F359" s="292"/>
      <c r="G359" s="217">
        <v>14</v>
      </c>
      <c r="H359" s="163">
        <f>G359/875*100</f>
        <v>1.6</v>
      </c>
    </row>
    <row r="360" spans="1:8" ht="20.149999999999999" customHeight="1">
      <c r="A360" s="308" t="s">
        <v>991</v>
      </c>
      <c r="B360" s="186" t="s">
        <v>817</v>
      </c>
      <c r="C360" s="293" t="s">
        <v>280</v>
      </c>
      <c r="D360" s="17"/>
      <c r="E360" s="18"/>
      <c r="F360" s="286"/>
      <c r="G360" s="120">
        <v>3691</v>
      </c>
      <c r="H360" s="60"/>
    </row>
    <row r="361" spans="1:8" ht="20.149999999999999" customHeight="1">
      <c r="A361" s="306"/>
      <c r="B361" s="189"/>
      <c r="C361" s="294"/>
      <c r="D361" s="17">
        <v>1</v>
      </c>
      <c r="E361" s="18" t="s">
        <v>438</v>
      </c>
      <c r="F361" s="287"/>
      <c r="G361" s="30">
        <v>2118</v>
      </c>
      <c r="H361" s="60">
        <f t="shared" si="21"/>
        <v>57.382823083175296</v>
      </c>
    </row>
    <row r="362" spans="1:8" ht="20.149999999999999" customHeight="1">
      <c r="A362" s="307"/>
      <c r="B362" s="190"/>
      <c r="C362" s="295"/>
      <c r="D362" s="17">
        <v>2</v>
      </c>
      <c r="E362" s="18" t="s">
        <v>439</v>
      </c>
      <c r="F362" s="288"/>
      <c r="G362" s="30">
        <v>1573</v>
      </c>
      <c r="H362" s="60">
        <f t="shared" si="21"/>
        <v>42.617176916824704</v>
      </c>
    </row>
    <row r="363" spans="1:8" ht="20.149999999999999" customHeight="1">
      <c r="A363" s="308" t="s">
        <v>4553</v>
      </c>
      <c r="B363" s="186" t="s">
        <v>818</v>
      </c>
      <c r="C363" s="293" t="s">
        <v>280</v>
      </c>
      <c r="D363" s="17"/>
      <c r="E363" s="18"/>
      <c r="F363" s="286"/>
      <c r="G363" s="120">
        <v>3691</v>
      </c>
      <c r="H363" s="60"/>
    </row>
    <row r="364" spans="1:8" ht="20.149999999999999" customHeight="1">
      <c r="A364" s="306"/>
      <c r="B364" s="189"/>
      <c r="C364" s="294"/>
      <c r="D364" s="17">
        <v>1</v>
      </c>
      <c r="E364" s="18" t="s">
        <v>438</v>
      </c>
      <c r="F364" s="287"/>
      <c r="G364" s="30">
        <v>2312</v>
      </c>
      <c r="H364" s="60">
        <f t="shared" si="21"/>
        <v>62.63885125982118</v>
      </c>
    </row>
    <row r="365" spans="1:8" ht="20.149999999999999" customHeight="1">
      <c r="A365" s="307"/>
      <c r="B365" s="190"/>
      <c r="C365" s="295"/>
      <c r="D365" s="17">
        <v>2</v>
      </c>
      <c r="E365" s="18" t="s">
        <v>439</v>
      </c>
      <c r="F365" s="288"/>
      <c r="G365" s="30">
        <v>1379</v>
      </c>
      <c r="H365" s="60">
        <f t="shared" si="21"/>
        <v>37.361148740178812</v>
      </c>
    </row>
    <row r="366" spans="1:8" ht="20.149999999999999" customHeight="1">
      <c r="A366" s="308" t="s">
        <v>4554</v>
      </c>
      <c r="B366" s="186" t="s">
        <v>819</v>
      </c>
      <c r="C366" s="293" t="s">
        <v>280</v>
      </c>
      <c r="D366" s="17"/>
      <c r="E366" s="18"/>
      <c r="F366" s="286"/>
      <c r="G366" s="120">
        <v>3691</v>
      </c>
      <c r="H366" s="60"/>
    </row>
    <row r="367" spans="1:8" ht="20.149999999999999" customHeight="1">
      <c r="A367" s="306"/>
      <c r="B367" s="189"/>
      <c r="C367" s="294"/>
      <c r="D367" s="17">
        <v>1</v>
      </c>
      <c r="E367" s="18" t="s">
        <v>438</v>
      </c>
      <c r="F367" s="287"/>
      <c r="G367" s="30">
        <v>2016</v>
      </c>
      <c r="H367" s="60">
        <f t="shared" si="21"/>
        <v>54.619344351124354</v>
      </c>
    </row>
    <row r="368" spans="1:8" ht="20.149999999999999" customHeight="1">
      <c r="A368" s="307"/>
      <c r="B368" s="190"/>
      <c r="C368" s="295"/>
      <c r="D368" s="17">
        <v>2</v>
      </c>
      <c r="E368" s="18" t="s">
        <v>439</v>
      </c>
      <c r="F368" s="288"/>
      <c r="G368" s="30">
        <v>1675</v>
      </c>
      <c r="H368" s="60">
        <f t="shared" si="21"/>
        <v>45.380655648875646</v>
      </c>
    </row>
    <row r="369" spans="1:8" ht="20.149999999999999" customHeight="1">
      <c r="A369" s="308" t="s">
        <v>4555</v>
      </c>
      <c r="B369" s="186" t="s">
        <v>820</v>
      </c>
      <c r="C369" s="293" t="s">
        <v>280</v>
      </c>
      <c r="D369" s="17"/>
      <c r="E369" s="18"/>
      <c r="F369" s="286"/>
      <c r="G369" s="120">
        <v>3691</v>
      </c>
      <c r="H369" s="60"/>
    </row>
    <row r="370" spans="1:8" ht="20.149999999999999" customHeight="1">
      <c r="A370" s="306"/>
      <c r="B370" s="189"/>
      <c r="C370" s="294"/>
      <c r="D370" s="17">
        <v>1</v>
      </c>
      <c r="E370" s="18" t="s">
        <v>438</v>
      </c>
      <c r="F370" s="287"/>
      <c r="G370" s="30">
        <v>1781</v>
      </c>
      <c r="H370" s="60">
        <f t="shared" si="21"/>
        <v>48.25250609590897</v>
      </c>
    </row>
    <row r="371" spans="1:8" ht="20.149999999999999" customHeight="1">
      <c r="A371" s="307"/>
      <c r="B371" s="190"/>
      <c r="C371" s="295"/>
      <c r="D371" s="17">
        <v>2</v>
      </c>
      <c r="E371" s="18" t="s">
        <v>439</v>
      </c>
      <c r="F371" s="288"/>
      <c r="G371" s="30">
        <v>1910</v>
      </c>
      <c r="H371" s="60">
        <f t="shared" si="21"/>
        <v>51.747493904091037</v>
      </c>
    </row>
    <row r="372" spans="1:8" ht="20.149999999999999" customHeight="1">
      <c r="A372" s="308" t="s">
        <v>4556</v>
      </c>
      <c r="B372" s="186" t="s">
        <v>821</v>
      </c>
      <c r="C372" s="293" t="s">
        <v>280</v>
      </c>
      <c r="D372" s="17"/>
      <c r="E372" s="18"/>
      <c r="F372" s="286"/>
      <c r="G372" s="120">
        <v>3691</v>
      </c>
      <c r="H372" s="60"/>
    </row>
    <row r="373" spans="1:8" ht="20.149999999999999" customHeight="1">
      <c r="A373" s="306"/>
      <c r="B373" s="189"/>
      <c r="C373" s="294"/>
      <c r="D373" s="17">
        <v>1</v>
      </c>
      <c r="E373" s="18" t="s">
        <v>438</v>
      </c>
      <c r="F373" s="287"/>
      <c r="G373" s="30">
        <v>2035</v>
      </c>
      <c r="H373" s="60">
        <f t="shared" si="21"/>
        <v>55.1341099972907</v>
      </c>
    </row>
    <row r="374" spans="1:8" ht="20.149999999999999" customHeight="1">
      <c r="A374" s="307"/>
      <c r="B374" s="190"/>
      <c r="C374" s="295"/>
      <c r="D374" s="17">
        <v>2</v>
      </c>
      <c r="E374" s="18" t="s">
        <v>439</v>
      </c>
      <c r="F374" s="288"/>
      <c r="G374" s="30">
        <v>1656</v>
      </c>
      <c r="H374" s="60">
        <f t="shared" si="21"/>
        <v>44.865890002709293</v>
      </c>
    </row>
    <row r="375" spans="1:8" ht="20.149999999999999" customHeight="1">
      <c r="A375" s="308" t="s">
        <v>4557</v>
      </c>
      <c r="B375" s="186" t="s">
        <v>822</v>
      </c>
      <c r="C375" s="293" t="s">
        <v>280</v>
      </c>
      <c r="D375" s="17"/>
      <c r="E375" s="18"/>
      <c r="F375" s="286"/>
      <c r="G375" s="120">
        <v>3691</v>
      </c>
      <c r="H375" s="60"/>
    </row>
    <row r="376" spans="1:8" ht="20.149999999999999" customHeight="1">
      <c r="A376" s="306"/>
      <c r="B376" s="189"/>
      <c r="C376" s="294"/>
      <c r="D376" s="17">
        <v>1</v>
      </c>
      <c r="E376" s="18" t="s">
        <v>438</v>
      </c>
      <c r="F376" s="287"/>
      <c r="G376" s="30">
        <v>2046</v>
      </c>
      <c r="H376" s="60">
        <f t="shared" si="21"/>
        <v>55.432132213492281</v>
      </c>
    </row>
    <row r="377" spans="1:8" ht="20.149999999999999" customHeight="1">
      <c r="A377" s="307"/>
      <c r="B377" s="190"/>
      <c r="C377" s="295"/>
      <c r="D377" s="17">
        <v>2</v>
      </c>
      <c r="E377" s="18" t="s">
        <v>439</v>
      </c>
      <c r="F377" s="288"/>
      <c r="G377" s="30">
        <v>1645</v>
      </c>
      <c r="H377" s="60">
        <f t="shared" si="21"/>
        <v>44.567867786507719</v>
      </c>
    </row>
    <row r="378" spans="1:8" ht="20.149999999999999" customHeight="1">
      <c r="A378" s="308" t="s">
        <v>4558</v>
      </c>
      <c r="B378" s="186" t="s">
        <v>823</v>
      </c>
      <c r="C378" s="293" t="s">
        <v>280</v>
      </c>
      <c r="D378" s="17"/>
      <c r="E378" s="18"/>
      <c r="F378" s="286"/>
      <c r="G378" s="120">
        <v>3691</v>
      </c>
      <c r="H378" s="60"/>
    </row>
    <row r="379" spans="1:8" ht="20.149999999999999" customHeight="1">
      <c r="A379" s="306"/>
      <c r="B379" s="189"/>
      <c r="C379" s="294"/>
      <c r="D379" s="17">
        <v>1</v>
      </c>
      <c r="E379" s="18" t="s">
        <v>438</v>
      </c>
      <c r="F379" s="287"/>
      <c r="G379" s="30">
        <v>1942</v>
      </c>
      <c r="H379" s="60">
        <f t="shared" si="21"/>
        <v>52.614467623950148</v>
      </c>
    </row>
    <row r="380" spans="1:8" ht="20.149999999999999" customHeight="1">
      <c r="A380" s="307"/>
      <c r="B380" s="190"/>
      <c r="C380" s="295"/>
      <c r="D380" s="17">
        <v>2</v>
      </c>
      <c r="E380" s="18" t="s">
        <v>439</v>
      </c>
      <c r="F380" s="288"/>
      <c r="G380" s="30">
        <v>1749</v>
      </c>
      <c r="H380" s="60">
        <f t="shared" si="21"/>
        <v>47.385532376049852</v>
      </c>
    </row>
    <row r="381" spans="1:8" ht="20.149999999999999" customHeight="1">
      <c r="A381" s="308" t="s">
        <v>4559</v>
      </c>
      <c r="B381" s="186" t="s">
        <v>824</v>
      </c>
      <c r="C381" s="293" t="s">
        <v>280</v>
      </c>
      <c r="D381" s="17"/>
      <c r="E381" s="18"/>
      <c r="F381" s="286"/>
      <c r="G381" s="120">
        <v>3691</v>
      </c>
      <c r="H381" s="60"/>
    </row>
    <row r="382" spans="1:8" ht="20.149999999999999" customHeight="1">
      <c r="A382" s="306"/>
      <c r="B382" s="189"/>
      <c r="C382" s="294"/>
      <c r="D382" s="17">
        <v>1</v>
      </c>
      <c r="E382" s="18" t="s">
        <v>438</v>
      </c>
      <c r="F382" s="287"/>
      <c r="G382" s="30">
        <v>1635</v>
      </c>
      <c r="H382" s="60">
        <f t="shared" si="21"/>
        <v>44.296938499051748</v>
      </c>
    </row>
    <row r="383" spans="1:8" ht="20.149999999999999" customHeight="1">
      <c r="A383" s="307"/>
      <c r="B383" s="190"/>
      <c r="C383" s="295"/>
      <c r="D383" s="17">
        <v>2</v>
      </c>
      <c r="E383" s="18" t="s">
        <v>439</v>
      </c>
      <c r="F383" s="288"/>
      <c r="G383" s="30">
        <v>2056</v>
      </c>
      <c r="H383" s="60">
        <f t="shared" si="21"/>
        <v>55.703061500948245</v>
      </c>
    </row>
    <row r="384" spans="1:8" ht="20.149999999999999" customHeight="1">
      <c r="A384" s="308" t="s">
        <v>993</v>
      </c>
      <c r="B384" s="186" t="s">
        <v>825</v>
      </c>
      <c r="C384" s="293" t="s">
        <v>992</v>
      </c>
      <c r="D384" s="17"/>
      <c r="E384" s="18"/>
      <c r="F384" s="286"/>
      <c r="G384" s="120">
        <v>2637</v>
      </c>
      <c r="H384" s="60"/>
    </row>
    <row r="385" spans="1:8" ht="20.149999999999999" customHeight="1">
      <c r="A385" s="306"/>
      <c r="B385" s="189"/>
      <c r="C385" s="294"/>
      <c r="D385" s="17">
        <v>1</v>
      </c>
      <c r="E385" s="18" t="s">
        <v>826</v>
      </c>
      <c r="F385" s="287"/>
      <c r="G385" s="30">
        <v>2097</v>
      </c>
      <c r="H385" s="60">
        <f>G385/2637*100</f>
        <v>79.522184300341294</v>
      </c>
    </row>
    <row r="386" spans="1:8" ht="20.149999999999999" customHeight="1">
      <c r="A386" s="306"/>
      <c r="B386" s="189"/>
      <c r="C386" s="294"/>
      <c r="D386" s="17">
        <v>2</v>
      </c>
      <c r="E386" s="18" t="s">
        <v>827</v>
      </c>
      <c r="F386" s="287"/>
      <c r="G386" s="30">
        <v>91</v>
      </c>
      <c r="H386" s="60">
        <f t="shared" ref="H386:H391" si="22">G386/2637*100</f>
        <v>3.4508911642017441</v>
      </c>
    </row>
    <row r="387" spans="1:8" ht="20.149999999999999" customHeight="1">
      <c r="A387" s="306"/>
      <c r="B387" s="189"/>
      <c r="C387" s="294"/>
      <c r="D387" s="17">
        <v>3</v>
      </c>
      <c r="E387" s="18" t="s">
        <v>828</v>
      </c>
      <c r="F387" s="287"/>
      <c r="G387" s="30">
        <v>29</v>
      </c>
      <c r="H387" s="60">
        <f t="shared" si="22"/>
        <v>1.0997345468335229</v>
      </c>
    </row>
    <row r="388" spans="1:8" ht="20.149999999999999" customHeight="1">
      <c r="A388" s="306"/>
      <c r="B388" s="189"/>
      <c r="C388" s="294"/>
      <c r="D388" s="17">
        <v>4</v>
      </c>
      <c r="E388" s="18" t="s">
        <v>829</v>
      </c>
      <c r="F388" s="287"/>
      <c r="G388" s="30">
        <v>171</v>
      </c>
      <c r="H388" s="60">
        <f t="shared" si="22"/>
        <v>6.4846416382252556</v>
      </c>
    </row>
    <row r="389" spans="1:8" ht="20.149999999999999" customHeight="1">
      <c r="A389" s="306"/>
      <c r="B389" s="189"/>
      <c r="C389" s="294"/>
      <c r="D389" s="17">
        <v>5</v>
      </c>
      <c r="E389" s="18" t="s">
        <v>830</v>
      </c>
      <c r="F389" s="287"/>
      <c r="G389" s="30">
        <v>67</v>
      </c>
      <c r="H389" s="60">
        <f t="shared" si="22"/>
        <v>2.540766021994691</v>
      </c>
    </row>
    <row r="390" spans="1:8" ht="20.149999999999999" customHeight="1">
      <c r="A390" s="306"/>
      <c r="B390" s="189"/>
      <c r="C390" s="294"/>
      <c r="D390" s="17">
        <v>6</v>
      </c>
      <c r="E390" s="18" t="s">
        <v>831</v>
      </c>
      <c r="F390" s="287"/>
      <c r="G390" s="30">
        <v>108</v>
      </c>
      <c r="H390" s="60">
        <f t="shared" si="22"/>
        <v>4.0955631399317403</v>
      </c>
    </row>
    <row r="391" spans="1:8" ht="20.149999999999999" customHeight="1">
      <c r="A391" s="307"/>
      <c r="B391" s="190"/>
      <c r="C391" s="295"/>
      <c r="D391" s="17">
        <v>7</v>
      </c>
      <c r="E391" s="18" t="s">
        <v>326</v>
      </c>
      <c r="F391" s="288"/>
      <c r="G391" s="30">
        <v>74</v>
      </c>
      <c r="H391" s="60">
        <f t="shared" si="22"/>
        <v>2.8062191884717484</v>
      </c>
    </row>
    <row r="392" spans="1:8" ht="20.149999999999999" customHeight="1">
      <c r="A392" s="54" t="s">
        <v>955</v>
      </c>
      <c r="B392" s="18" t="s">
        <v>832</v>
      </c>
      <c r="C392" s="18" t="s">
        <v>994</v>
      </c>
      <c r="D392" s="17"/>
      <c r="E392" s="18"/>
      <c r="F392" s="17"/>
      <c r="G392" s="120">
        <v>74</v>
      </c>
      <c r="H392" s="60"/>
    </row>
    <row r="393" spans="1:8" ht="20.149999999999999" customHeight="1">
      <c r="A393" s="308" t="s">
        <v>995</v>
      </c>
      <c r="B393" s="186" t="s">
        <v>833</v>
      </c>
      <c r="C393" s="293" t="s">
        <v>280</v>
      </c>
      <c r="D393" s="17"/>
      <c r="E393" s="18"/>
      <c r="F393" s="286"/>
      <c r="G393" s="120">
        <v>3691</v>
      </c>
      <c r="H393" s="60"/>
    </row>
    <row r="394" spans="1:8" ht="20.149999999999999" customHeight="1">
      <c r="A394" s="306"/>
      <c r="B394" s="189"/>
      <c r="C394" s="294"/>
      <c r="D394" s="17">
        <v>1</v>
      </c>
      <c r="E394" s="18" t="s">
        <v>438</v>
      </c>
      <c r="F394" s="287"/>
      <c r="G394" s="30">
        <v>1199</v>
      </c>
      <c r="H394" s="60">
        <f t="shared" si="21"/>
        <v>32.484421565971282</v>
      </c>
    </row>
    <row r="395" spans="1:8" ht="20.149999999999999" customHeight="1">
      <c r="A395" s="307"/>
      <c r="B395" s="190"/>
      <c r="C395" s="295"/>
      <c r="D395" s="17">
        <v>2</v>
      </c>
      <c r="E395" s="18" t="s">
        <v>439</v>
      </c>
      <c r="F395" s="288"/>
      <c r="G395" s="30">
        <v>2492</v>
      </c>
      <c r="H395" s="60">
        <f t="shared" si="21"/>
        <v>67.515578434028725</v>
      </c>
    </row>
    <row r="396" spans="1:8" ht="20.149999999999999" customHeight="1">
      <c r="A396" s="302" t="s">
        <v>834</v>
      </c>
      <c r="B396" s="186" t="s">
        <v>835</v>
      </c>
      <c r="C396" s="293" t="s">
        <v>996</v>
      </c>
      <c r="D396" s="17"/>
      <c r="E396" s="18"/>
      <c r="F396" s="286"/>
      <c r="G396" s="120">
        <v>1199</v>
      </c>
      <c r="H396" s="60"/>
    </row>
    <row r="397" spans="1:8" ht="20.149999999999999" customHeight="1">
      <c r="A397" s="303"/>
      <c r="B397" s="189"/>
      <c r="C397" s="294"/>
      <c r="D397" s="17">
        <v>1</v>
      </c>
      <c r="E397" s="18" t="s">
        <v>769</v>
      </c>
      <c r="F397" s="287"/>
      <c r="G397" s="30">
        <v>92</v>
      </c>
      <c r="H397" s="60">
        <f>G397/$G$396*100</f>
        <v>7.6730608840700585</v>
      </c>
    </row>
    <row r="398" spans="1:8" ht="20.149999999999999" customHeight="1">
      <c r="A398" s="303"/>
      <c r="B398" s="189"/>
      <c r="C398" s="294"/>
      <c r="D398" s="17">
        <v>2</v>
      </c>
      <c r="E398" s="18" t="s">
        <v>770</v>
      </c>
      <c r="F398" s="287"/>
      <c r="G398" s="30">
        <v>650</v>
      </c>
      <c r="H398" s="60">
        <f>G398/$G$396*100</f>
        <v>54.211843202668888</v>
      </c>
    </row>
    <row r="399" spans="1:8" ht="20.149999999999999" customHeight="1">
      <c r="A399" s="303"/>
      <c r="B399" s="189"/>
      <c r="C399" s="294"/>
      <c r="D399" s="17">
        <v>3</v>
      </c>
      <c r="E399" s="18" t="s">
        <v>482</v>
      </c>
      <c r="F399" s="287"/>
      <c r="G399" s="30">
        <v>402</v>
      </c>
      <c r="H399" s="60">
        <f>G399/$G$396*100</f>
        <v>33.527939949958295</v>
      </c>
    </row>
    <row r="400" spans="1:8" ht="20.149999999999999" customHeight="1">
      <c r="A400" s="303"/>
      <c r="B400" s="189"/>
      <c r="C400" s="294"/>
      <c r="D400" s="17">
        <v>4</v>
      </c>
      <c r="E400" s="18" t="s">
        <v>771</v>
      </c>
      <c r="F400" s="287"/>
      <c r="G400" s="30">
        <v>48</v>
      </c>
      <c r="H400" s="60">
        <f>G400/$G$396*100</f>
        <v>4.0033361134278564</v>
      </c>
    </row>
    <row r="401" spans="1:8" ht="20.149999999999999" customHeight="1">
      <c r="A401" s="304"/>
      <c r="B401" s="190"/>
      <c r="C401" s="295"/>
      <c r="D401" s="17">
        <v>5</v>
      </c>
      <c r="E401" s="18" t="s">
        <v>772</v>
      </c>
      <c r="F401" s="288"/>
      <c r="G401" s="30">
        <v>7</v>
      </c>
      <c r="H401" s="60">
        <f>G401/$G$396*100</f>
        <v>0.58381984987489577</v>
      </c>
    </row>
    <row r="402" spans="1:8" ht="20.149999999999999" customHeight="1">
      <c r="A402" s="308" t="s">
        <v>997</v>
      </c>
      <c r="B402" s="186" t="s">
        <v>836</v>
      </c>
      <c r="C402" s="293" t="s">
        <v>280</v>
      </c>
      <c r="D402" s="17"/>
      <c r="E402" s="18"/>
      <c r="F402" s="286"/>
      <c r="G402" s="120">
        <v>3691</v>
      </c>
      <c r="H402" s="60"/>
    </row>
    <row r="403" spans="1:8" ht="20.149999999999999" customHeight="1">
      <c r="A403" s="306"/>
      <c r="B403" s="189"/>
      <c r="C403" s="294"/>
      <c r="D403" s="17">
        <v>1</v>
      </c>
      <c r="E403" s="18" t="s">
        <v>438</v>
      </c>
      <c r="F403" s="287"/>
      <c r="G403" s="30">
        <v>508</v>
      </c>
      <c r="H403" s="60">
        <f t="shared" si="21"/>
        <v>13.763207802763478</v>
      </c>
    </row>
    <row r="404" spans="1:8" ht="20.149999999999999" customHeight="1">
      <c r="A404" s="307"/>
      <c r="B404" s="190"/>
      <c r="C404" s="295"/>
      <c r="D404" s="17">
        <v>2</v>
      </c>
      <c r="E404" s="18" t="s">
        <v>439</v>
      </c>
      <c r="F404" s="288"/>
      <c r="G404" s="30">
        <v>3183</v>
      </c>
      <c r="H404" s="60">
        <f t="shared" si="21"/>
        <v>86.236792197236525</v>
      </c>
    </row>
    <row r="405" spans="1:8" ht="20.149999999999999" customHeight="1">
      <c r="A405" s="302" t="s">
        <v>837</v>
      </c>
      <c r="B405" s="186" t="s">
        <v>838</v>
      </c>
      <c r="C405" s="293" t="s">
        <v>998</v>
      </c>
      <c r="D405" s="17"/>
      <c r="E405" s="18"/>
      <c r="F405" s="286"/>
      <c r="G405" s="120">
        <v>508</v>
      </c>
      <c r="H405" s="60"/>
    </row>
    <row r="406" spans="1:8" ht="20.149999999999999" customHeight="1">
      <c r="A406" s="303"/>
      <c r="B406" s="189"/>
      <c r="C406" s="294"/>
      <c r="D406" s="17">
        <v>1</v>
      </c>
      <c r="E406" s="18" t="s">
        <v>839</v>
      </c>
      <c r="F406" s="287"/>
      <c r="G406" s="30">
        <v>19</v>
      </c>
      <c r="H406" s="60">
        <f>G406/508*100</f>
        <v>3.7401574803149611</v>
      </c>
    </row>
    <row r="407" spans="1:8" ht="20.149999999999999" customHeight="1">
      <c r="A407" s="303"/>
      <c r="B407" s="189"/>
      <c r="C407" s="294"/>
      <c r="D407" s="17">
        <v>2</v>
      </c>
      <c r="E407" s="18" t="s">
        <v>840</v>
      </c>
      <c r="F407" s="287"/>
      <c r="G407" s="30">
        <v>235</v>
      </c>
      <c r="H407" s="60">
        <f t="shared" ref="H407:H410" si="23">G407/508*100</f>
        <v>46.259842519685037</v>
      </c>
    </row>
    <row r="408" spans="1:8" ht="20.149999999999999" customHeight="1">
      <c r="A408" s="303"/>
      <c r="B408" s="189"/>
      <c r="C408" s="294"/>
      <c r="D408" s="17">
        <v>3</v>
      </c>
      <c r="E408" s="18" t="s">
        <v>841</v>
      </c>
      <c r="F408" s="287"/>
      <c r="G408" s="30">
        <v>184</v>
      </c>
      <c r="H408" s="60">
        <f t="shared" si="23"/>
        <v>36.220472440944881</v>
      </c>
    </row>
    <row r="409" spans="1:8" ht="20.149999999999999" customHeight="1">
      <c r="A409" s="303"/>
      <c r="B409" s="189"/>
      <c r="C409" s="294"/>
      <c r="D409" s="17">
        <v>4</v>
      </c>
      <c r="E409" s="18" t="s">
        <v>842</v>
      </c>
      <c r="F409" s="287"/>
      <c r="G409" s="30">
        <v>53</v>
      </c>
      <c r="H409" s="60">
        <f t="shared" si="23"/>
        <v>10.433070866141732</v>
      </c>
    </row>
    <row r="410" spans="1:8" ht="20.149999999999999" customHeight="1">
      <c r="A410" s="304"/>
      <c r="B410" s="190"/>
      <c r="C410" s="295"/>
      <c r="D410" s="17">
        <v>5</v>
      </c>
      <c r="E410" s="18" t="s">
        <v>843</v>
      </c>
      <c r="F410" s="288"/>
      <c r="G410" s="30">
        <v>17</v>
      </c>
      <c r="H410" s="60">
        <f t="shared" si="23"/>
        <v>3.3464566929133861</v>
      </c>
    </row>
    <row r="411" spans="1:8" ht="20.149999999999999" customHeight="1">
      <c r="A411" s="308" t="s">
        <v>999</v>
      </c>
      <c r="B411" s="192" t="s">
        <v>844</v>
      </c>
      <c r="C411" s="297" t="s">
        <v>280</v>
      </c>
      <c r="D411" s="148"/>
      <c r="E411" s="149"/>
      <c r="F411" s="290"/>
      <c r="G411" s="150">
        <v>3691</v>
      </c>
      <c r="H411" s="163"/>
    </row>
    <row r="412" spans="1:8" ht="20.149999999999999" customHeight="1">
      <c r="A412" s="306"/>
      <c r="B412" s="193"/>
      <c r="C412" s="298"/>
      <c r="D412" s="148">
        <v>1</v>
      </c>
      <c r="E412" s="149" t="s">
        <v>4321</v>
      </c>
      <c r="F412" s="291"/>
      <c r="G412" s="217">
        <v>3547</v>
      </c>
      <c r="H412" s="163">
        <f t="shared" ref="H412:H413" si="24">G412/3691*100</f>
        <v>96.09861826063397</v>
      </c>
    </row>
    <row r="413" spans="1:8" ht="20.149999999999999" customHeight="1">
      <c r="A413" s="307"/>
      <c r="B413" s="193"/>
      <c r="C413" s="299"/>
      <c r="D413" s="148">
        <v>2</v>
      </c>
      <c r="E413" s="149" t="s">
        <v>4322</v>
      </c>
      <c r="F413" s="292"/>
      <c r="G413" s="217">
        <v>144</v>
      </c>
      <c r="H413" s="163">
        <f t="shared" si="24"/>
        <v>3.9013817393660255</v>
      </c>
    </row>
    <row r="414" spans="1:8" ht="20.149999999999999" customHeight="1">
      <c r="A414" s="54" t="s">
        <v>1001</v>
      </c>
      <c r="B414" s="18" t="s">
        <v>845</v>
      </c>
      <c r="C414" s="18" t="s">
        <v>1000</v>
      </c>
      <c r="D414" s="17"/>
      <c r="E414" s="18"/>
      <c r="F414" s="17"/>
      <c r="G414" s="120">
        <v>144</v>
      </c>
      <c r="H414" s="60"/>
    </row>
    <row r="415" spans="1:8" ht="20.149999999999999" customHeight="1">
      <c r="A415" s="302" t="s">
        <v>1004</v>
      </c>
      <c r="B415" s="186" t="s">
        <v>29</v>
      </c>
      <c r="C415" s="293" t="s">
        <v>1003</v>
      </c>
      <c r="D415" s="17"/>
      <c r="E415" s="18"/>
      <c r="F415" s="286"/>
      <c r="G415" s="120">
        <v>144</v>
      </c>
      <c r="H415" s="60"/>
    </row>
    <row r="416" spans="1:8" ht="20.149999999999999" customHeight="1">
      <c r="A416" s="303"/>
      <c r="B416" s="189"/>
      <c r="C416" s="294"/>
      <c r="D416" s="17">
        <v>1</v>
      </c>
      <c r="E416" s="18" t="s">
        <v>846</v>
      </c>
      <c r="F416" s="287"/>
      <c r="G416" s="30">
        <v>1</v>
      </c>
      <c r="H416" s="60">
        <f>G416/144*100</f>
        <v>0.69444444444444442</v>
      </c>
    </row>
    <row r="417" spans="1:8" ht="20.149999999999999" customHeight="1">
      <c r="A417" s="303"/>
      <c r="B417" s="189"/>
      <c r="C417" s="294"/>
      <c r="D417" s="17">
        <v>2</v>
      </c>
      <c r="E417" s="18" t="s">
        <v>847</v>
      </c>
      <c r="F417" s="287"/>
      <c r="G417" s="30">
        <v>1</v>
      </c>
      <c r="H417" s="60">
        <f t="shared" ref="H417:H432" si="25">G417/144*100</f>
        <v>0.69444444444444442</v>
      </c>
    </row>
    <row r="418" spans="1:8" ht="20.149999999999999" customHeight="1">
      <c r="A418" s="303"/>
      <c r="B418" s="189"/>
      <c r="C418" s="294"/>
      <c r="D418" s="17">
        <v>3</v>
      </c>
      <c r="E418" s="18" t="s">
        <v>848</v>
      </c>
      <c r="F418" s="287"/>
      <c r="G418" s="30">
        <v>1</v>
      </c>
      <c r="H418" s="60">
        <f t="shared" si="25"/>
        <v>0.69444444444444442</v>
      </c>
    </row>
    <row r="419" spans="1:8" ht="20.149999999999999" customHeight="1">
      <c r="A419" s="303"/>
      <c r="B419" s="189"/>
      <c r="C419" s="294"/>
      <c r="D419" s="17">
        <v>4</v>
      </c>
      <c r="E419" s="18" t="s">
        <v>849</v>
      </c>
      <c r="F419" s="287"/>
      <c r="G419" s="30">
        <v>1</v>
      </c>
      <c r="H419" s="60">
        <f t="shared" si="25"/>
        <v>0.69444444444444442</v>
      </c>
    </row>
    <row r="420" spans="1:8" ht="20.149999999999999" customHeight="1">
      <c r="A420" s="303"/>
      <c r="B420" s="189"/>
      <c r="C420" s="294"/>
      <c r="D420" s="17">
        <v>5</v>
      </c>
      <c r="E420" s="18" t="s">
        <v>850</v>
      </c>
      <c r="F420" s="287"/>
      <c r="G420" s="30">
        <v>19</v>
      </c>
      <c r="H420" s="60">
        <f t="shared" si="25"/>
        <v>13.194444444444445</v>
      </c>
    </row>
    <row r="421" spans="1:8" ht="20.149999999999999" customHeight="1">
      <c r="A421" s="303"/>
      <c r="B421" s="189"/>
      <c r="C421" s="294"/>
      <c r="D421" s="17">
        <v>6</v>
      </c>
      <c r="E421" s="18" t="s">
        <v>851</v>
      </c>
      <c r="F421" s="287"/>
      <c r="G421" s="30">
        <v>16</v>
      </c>
      <c r="H421" s="60">
        <f t="shared" si="25"/>
        <v>11.111111111111111</v>
      </c>
    </row>
    <row r="422" spans="1:8" ht="20.149999999999999" customHeight="1">
      <c r="A422" s="303"/>
      <c r="B422" s="189"/>
      <c r="C422" s="294"/>
      <c r="D422" s="17">
        <v>7</v>
      </c>
      <c r="E422" s="18" t="s">
        <v>852</v>
      </c>
      <c r="F422" s="287"/>
      <c r="G422" s="30">
        <v>14</v>
      </c>
      <c r="H422" s="60">
        <f t="shared" si="25"/>
        <v>9.7222222222222232</v>
      </c>
    </row>
    <row r="423" spans="1:8" ht="20.149999999999999" customHeight="1">
      <c r="A423" s="303"/>
      <c r="B423" s="189"/>
      <c r="C423" s="294"/>
      <c r="D423" s="17">
        <v>8</v>
      </c>
      <c r="E423" s="18" t="s">
        <v>853</v>
      </c>
      <c r="F423" s="287"/>
      <c r="G423" s="30">
        <v>16</v>
      </c>
      <c r="H423" s="60">
        <f t="shared" si="25"/>
        <v>11.111111111111111</v>
      </c>
    </row>
    <row r="424" spans="1:8" ht="20.149999999999999" customHeight="1">
      <c r="A424" s="303"/>
      <c r="B424" s="189"/>
      <c r="C424" s="294"/>
      <c r="D424" s="17">
        <v>9</v>
      </c>
      <c r="E424" s="18" t="s">
        <v>854</v>
      </c>
      <c r="F424" s="287"/>
      <c r="G424" s="30">
        <v>41</v>
      </c>
      <c r="H424" s="60">
        <f t="shared" si="25"/>
        <v>28.472222222222221</v>
      </c>
    </row>
    <row r="425" spans="1:8" ht="20.149999999999999" customHeight="1">
      <c r="A425" s="303"/>
      <c r="B425" s="189"/>
      <c r="C425" s="294"/>
      <c r="D425" s="17">
        <v>10</v>
      </c>
      <c r="E425" s="18" t="s">
        <v>855</v>
      </c>
      <c r="F425" s="287"/>
      <c r="G425" s="30">
        <v>3</v>
      </c>
      <c r="H425" s="60">
        <f t="shared" si="25"/>
        <v>2.083333333333333</v>
      </c>
    </row>
    <row r="426" spans="1:8" ht="20.149999999999999" customHeight="1">
      <c r="A426" s="303"/>
      <c r="B426" s="189"/>
      <c r="C426" s="294"/>
      <c r="D426" s="17">
        <v>11</v>
      </c>
      <c r="E426" s="18" t="s">
        <v>856</v>
      </c>
      <c r="F426" s="287"/>
      <c r="G426" s="30">
        <v>13</v>
      </c>
      <c r="H426" s="60">
        <f t="shared" si="25"/>
        <v>9.0277777777777768</v>
      </c>
    </row>
    <row r="427" spans="1:8" ht="20.149999999999999" customHeight="1">
      <c r="A427" s="303"/>
      <c r="B427" s="189"/>
      <c r="C427" s="294"/>
      <c r="D427" s="17">
        <v>12</v>
      </c>
      <c r="E427" s="18" t="s">
        <v>857</v>
      </c>
      <c r="F427" s="287"/>
      <c r="G427" s="30">
        <v>7</v>
      </c>
      <c r="H427" s="60">
        <f t="shared" si="25"/>
        <v>4.8611111111111116</v>
      </c>
    </row>
    <row r="428" spans="1:8" ht="20.149999999999999" customHeight="1">
      <c r="A428" s="303"/>
      <c r="B428" s="189"/>
      <c r="C428" s="294"/>
      <c r="D428" s="17">
        <v>13</v>
      </c>
      <c r="E428" s="18" t="s">
        <v>858</v>
      </c>
      <c r="F428" s="287"/>
      <c r="G428" s="30">
        <v>1</v>
      </c>
      <c r="H428" s="60">
        <f t="shared" si="25"/>
        <v>0.69444444444444442</v>
      </c>
    </row>
    <row r="429" spans="1:8" ht="20.149999999999999" customHeight="1">
      <c r="A429" s="303"/>
      <c r="B429" s="189"/>
      <c r="C429" s="294"/>
      <c r="D429" s="17">
        <v>14</v>
      </c>
      <c r="E429" s="18" t="s">
        <v>859</v>
      </c>
      <c r="F429" s="287"/>
      <c r="G429" s="30"/>
      <c r="H429" s="60">
        <f t="shared" si="25"/>
        <v>0</v>
      </c>
    </row>
    <row r="430" spans="1:8" ht="20.149999999999999" customHeight="1">
      <c r="A430" s="303"/>
      <c r="B430" s="189"/>
      <c r="C430" s="294"/>
      <c r="D430" s="17">
        <v>15</v>
      </c>
      <c r="E430" s="18" t="s">
        <v>860</v>
      </c>
      <c r="F430" s="287"/>
      <c r="G430" s="30">
        <v>1</v>
      </c>
      <c r="H430" s="60">
        <f t="shared" si="25"/>
        <v>0.69444444444444442</v>
      </c>
    </row>
    <row r="431" spans="1:8" ht="20.149999999999999" customHeight="1">
      <c r="A431" s="303"/>
      <c r="B431" s="189"/>
      <c r="C431" s="294"/>
      <c r="D431" s="17">
        <v>16</v>
      </c>
      <c r="E431" s="18" t="s">
        <v>861</v>
      </c>
      <c r="F431" s="287"/>
      <c r="G431" s="30">
        <v>1</v>
      </c>
      <c r="H431" s="60">
        <f t="shared" si="25"/>
        <v>0.69444444444444442</v>
      </c>
    </row>
    <row r="432" spans="1:8" ht="20.149999999999999" customHeight="1">
      <c r="A432" s="304"/>
      <c r="B432" s="190"/>
      <c r="C432" s="295"/>
      <c r="D432" s="17">
        <v>17</v>
      </c>
      <c r="E432" s="18" t="s">
        <v>326</v>
      </c>
      <c r="F432" s="288"/>
      <c r="G432" s="30">
        <v>8</v>
      </c>
      <c r="H432" s="60">
        <f t="shared" si="25"/>
        <v>5.5555555555555554</v>
      </c>
    </row>
    <row r="433" spans="1:8" ht="20.149999999999999" customHeight="1">
      <c r="A433" s="54" t="s">
        <v>956</v>
      </c>
      <c r="B433" s="18" t="s">
        <v>30</v>
      </c>
      <c r="C433" s="18" t="s">
        <v>1005</v>
      </c>
      <c r="D433" s="17"/>
      <c r="E433" s="18"/>
      <c r="F433" s="17"/>
      <c r="G433" s="120">
        <v>8</v>
      </c>
      <c r="H433" s="60"/>
    </row>
    <row r="434" spans="1:8" ht="20.149999999999999" customHeight="1">
      <c r="A434" s="54" t="s">
        <v>862</v>
      </c>
      <c r="B434" s="18" t="s">
        <v>31</v>
      </c>
      <c r="C434" s="18" t="s">
        <v>1002</v>
      </c>
      <c r="D434" s="17"/>
      <c r="E434" s="18"/>
      <c r="F434" s="17"/>
      <c r="G434" s="120">
        <v>144</v>
      </c>
      <c r="H434" s="60"/>
    </row>
    <row r="435" spans="1:8" ht="20.149999999999999" customHeight="1">
      <c r="A435" s="54" t="s">
        <v>863</v>
      </c>
      <c r="B435" s="18" t="s">
        <v>32</v>
      </c>
      <c r="C435" s="18" t="s">
        <v>1002</v>
      </c>
      <c r="D435" s="17"/>
      <c r="E435" s="18"/>
      <c r="F435" s="17"/>
      <c r="G435" s="120">
        <v>144</v>
      </c>
      <c r="H435" s="60"/>
    </row>
    <row r="436" spans="1:8" ht="20.149999999999999" customHeight="1">
      <c r="A436" s="302" t="s">
        <v>864</v>
      </c>
      <c r="B436" s="186" t="s">
        <v>33</v>
      </c>
      <c r="C436" s="293" t="s">
        <v>1002</v>
      </c>
      <c r="D436" s="17"/>
      <c r="E436" s="18"/>
      <c r="F436" s="286"/>
      <c r="G436" s="120">
        <v>144</v>
      </c>
      <c r="H436" s="60"/>
    </row>
    <row r="437" spans="1:8" ht="20.149999999999999" customHeight="1">
      <c r="A437" s="303"/>
      <c r="B437" s="189"/>
      <c r="C437" s="294"/>
      <c r="D437" s="17">
        <v>1</v>
      </c>
      <c r="E437" s="18" t="s">
        <v>865</v>
      </c>
      <c r="F437" s="287"/>
      <c r="G437" s="30">
        <v>101</v>
      </c>
      <c r="H437" s="60">
        <f t="shared" ref="H437:H439" si="26">G437/144*100</f>
        <v>70.138888888888886</v>
      </c>
    </row>
    <row r="438" spans="1:8" ht="20.149999999999999" customHeight="1">
      <c r="A438" s="303"/>
      <c r="B438" s="189"/>
      <c r="C438" s="294"/>
      <c r="D438" s="17">
        <v>2</v>
      </c>
      <c r="E438" s="18" t="s">
        <v>866</v>
      </c>
      <c r="F438" s="287"/>
      <c r="G438" s="30">
        <v>22</v>
      </c>
      <c r="H438" s="60">
        <f t="shared" si="26"/>
        <v>15.277777777777779</v>
      </c>
    </row>
    <row r="439" spans="1:8" ht="20.149999999999999" customHeight="1">
      <c r="A439" s="304"/>
      <c r="B439" s="190"/>
      <c r="C439" s="295"/>
      <c r="D439" s="17">
        <v>3</v>
      </c>
      <c r="E439" s="18" t="s">
        <v>867</v>
      </c>
      <c r="F439" s="288"/>
      <c r="G439" s="30">
        <v>21</v>
      </c>
      <c r="H439" s="60">
        <f t="shared" si="26"/>
        <v>14.583333333333334</v>
      </c>
    </row>
    <row r="440" spans="1:8" ht="20.149999999999999" customHeight="1">
      <c r="A440" s="302" t="s">
        <v>1008</v>
      </c>
      <c r="B440" s="186" t="s">
        <v>34</v>
      </c>
      <c r="C440" s="293" t="s">
        <v>1007</v>
      </c>
      <c r="D440" s="17"/>
      <c r="E440" s="18"/>
      <c r="F440" s="286"/>
      <c r="G440" s="120">
        <v>37</v>
      </c>
      <c r="H440" s="60"/>
    </row>
    <row r="441" spans="1:8" ht="20.149999999999999" customHeight="1">
      <c r="A441" s="303"/>
      <c r="B441" s="189"/>
      <c r="C441" s="294"/>
      <c r="D441" s="17">
        <v>1</v>
      </c>
      <c r="E441" s="18" t="s">
        <v>846</v>
      </c>
      <c r="F441" s="287"/>
      <c r="G441" s="30">
        <v>1</v>
      </c>
      <c r="H441" s="60">
        <f>G441/37*100</f>
        <v>2.7027027027027026</v>
      </c>
    </row>
    <row r="442" spans="1:8" ht="20.149999999999999" customHeight="1">
      <c r="A442" s="303"/>
      <c r="B442" s="189"/>
      <c r="C442" s="294"/>
      <c r="D442" s="17">
        <v>2</v>
      </c>
      <c r="E442" s="18" t="s">
        <v>847</v>
      </c>
      <c r="F442" s="287"/>
      <c r="G442" s="30"/>
      <c r="H442" s="60" t="s">
        <v>577</v>
      </c>
    </row>
    <row r="443" spans="1:8" ht="20.149999999999999" customHeight="1">
      <c r="A443" s="303"/>
      <c r="B443" s="189"/>
      <c r="C443" s="294"/>
      <c r="D443" s="17">
        <v>3</v>
      </c>
      <c r="E443" s="18" t="s">
        <v>848</v>
      </c>
      <c r="F443" s="287"/>
      <c r="G443" s="30">
        <v>1</v>
      </c>
      <c r="H443" s="60">
        <f t="shared" ref="H443:H457" si="27">G443/37*100</f>
        <v>2.7027027027027026</v>
      </c>
    </row>
    <row r="444" spans="1:8" ht="20.149999999999999" customHeight="1">
      <c r="A444" s="303"/>
      <c r="B444" s="189"/>
      <c r="C444" s="294"/>
      <c r="D444" s="17">
        <v>4</v>
      </c>
      <c r="E444" s="18" t="s">
        <v>849</v>
      </c>
      <c r="F444" s="287"/>
      <c r="G444" s="30">
        <v>1</v>
      </c>
      <c r="H444" s="60">
        <f t="shared" si="27"/>
        <v>2.7027027027027026</v>
      </c>
    </row>
    <row r="445" spans="1:8" ht="20.149999999999999" customHeight="1">
      <c r="A445" s="303"/>
      <c r="B445" s="189"/>
      <c r="C445" s="294"/>
      <c r="D445" s="17">
        <v>5</v>
      </c>
      <c r="E445" s="18" t="s">
        <v>850</v>
      </c>
      <c r="F445" s="287"/>
      <c r="G445" s="30">
        <v>7</v>
      </c>
      <c r="H445" s="60">
        <f t="shared" si="27"/>
        <v>18.918918918918919</v>
      </c>
    </row>
    <row r="446" spans="1:8" ht="20.149999999999999" customHeight="1">
      <c r="A446" s="303"/>
      <c r="B446" s="189"/>
      <c r="C446" s="294"/>
      <c r="D446" s="17">
        <v>6</v>
      </c>
      <c r="E446" s="18" t="s">
        <v>851</v>
      </c>
      <c r="F446" s="287"/>
      <c r="G446" s="30">
        <v>10</v>
      </c>
      <c r="H446" s="60">
        <f t="shared" si="27"/>
        <v>27.027027027027028</v>
      </c>
    </row>
    <row r="447" spans="1:8" ht="20.149999999999999" customHeight="1">
      <c r="A447" s="303"/>
      <c r="B447" s="189"/>
      <c r="C447" s="294"/>
      <c r="D447" s="17">
        <v>7</v>
      </c>
      <c r="E447" s="18" t="s">
        <v>852</v>
      </c>
      <c r="F447" s="287"/>
      <c r="G447" s="30">
        <v>4</v>
      </c>
      <c r="H447" s="60">
        <f t="shared" si="27"/>
        <v>10.810810810810811</v>
      </c>
    </row>
    <row r="448" spans="1:8" ht="20.149999999999999" customHeight="1">
      <c r="A448" s="303"/>
      <c r="B448" s="189"/>
      <c r="C448" s="294"/>
      <c r="D448" s="17">
        <v>8</v>
      </c>
      <c r="E448" s="18" t="s">
        <v>853</v>
      </c>
      <c r="F448" s="287"/>
      <c r="G448" s="30">
        <v>1</v>
      </c>
      <c r="H448" s="60">
        <f t="shared" si="27"/>
        <v>2.7027027027027026</v>
      </c>
    </row>
    <row r="449" spans="1:8" ht="20.149999999999999" customHeight="1">
      <c r="A449" s="303"/>
      <c r="B449" s="189"/>
      <c r="C449" s="294"/>
      <c r="D449" s="17">
        <v>9</v>
      </c>
      <c r="E449" s="18" t="s">
        <v>854</v>
      </c>
      <c r="F449" s="287"/>
      <c r="G449" s="30">
        <v>6</v>
      </c>
      <c r="H449" s="60">
        <f t="shared" si="27"/>
        <v>16.216216216216218</v>
      </c>
    </row>
    <row r="450" spans="1:8" ht="20.149999999999999" customHeight="1">
      <c r="A450" s="303"/>
      <c r="B450" s="189"/>
      <c r="C450" s="294"/>
      <c r="D450" s="17">
        <v>10</v>
      </c>
      <c r="E450" s="18" t="s">
        <v>855</v>
      </c>
      <c r="F450" s="287"/>
      <c r="G450" s="30">
        <v>2</v>
      </c>
      <c r="H450" s="60">
        <f t="shared" si="27"/>
        <v>5.4054054054054053</v>
      </c>
    </row>
    <row r="451" spans="1:8" ht="20.149999999999999" customHeight="1">
      <c r="A451" s="303"/>
      <c r="B451" s="189"/>
      <c r="C451" s="294"/>
      <c r="D451" s="17">
        <v>11</v>
      </c>
      <c r="E451" s="18" t="s">
        <v>856</v>
      </c>
      <c r="F451" s="287"/>
      <c r="G451" s="30">
        <v>1</v>
      </c>
      <c r="H451" s="60">
        <f t="shared" si="27"/>
        <v>2.7027027027027026</v>
      </c>
    </row>
    <row r="452" spans="1:8" ht="20.149999999999999" customHeight="1">
      <c r="A452" s="303"/>
      <c r="B452" s="189"/>
      <c r="C452" s="294"/>
      <c r="D452" s="17">
        <v>12</v>
      </c>
      <c r="E452" s="18" t="s">
        <v>857</v>
      </c>
      <c r="F452" s="287"/>
      <c r="G452" s="30"/>
      <c r="H452" s="60" t="s">
        <v>577</v>
      </c>
    </row>
    <row r="453" spans="1:8" ht="20.149999999999999" customHeight="1">
      <c r="A453" s="303"/>
      <c r="B453" s="189"/>
      <c r="C453" s="294"/>
      <c r="D453" s="17">
        <v>13</v>
      </c>
      <c r="E453" s="18" t="s">
        <v>858</v>
      </c>
      <c r="F453" s="287"/>
      <c r="G453" s="30"/>
      <c r="H453" s="60" t="s">
        <v>577</v>
      </c>
    </row>
    <row r="454" spans="1:8" ht="20.149999999999999" customHeight="1">
      <c r="A454" s="303"/>
      <c r="B454" s="189"/>
      <c r="C454" s="294"/>
      <c r="D454" s="17">
        <v>14</v>
      </c>
      <c r="E454" s="18" t="s">
        <v>859</v>
      </c>
      <c r="F454" s="287"/>
      <c r="G454" s="30"/>
      <c r="H454" s="60" t="s">
        <v>577</v>
      </c>
    </row>
    <row r="455" spans="1:8" ht="20.149999999999999" customHeight="1">
      <c r="A455" s="303"/>
      <c r="B455" s="189"/>
      <c r="C455" s="294"/>
      <c r="D455" s="17">
        <v>15</v>
      </c>
      <c r="E455" s="18" t="s">
        <v>860</v>
      </c>
      <c r="F455" s="287"/>
      <c r="G455" s="30"/>
      <c r="H455" s="60" t="s">
        <v>577</v>
      </c>
    </row>
    <row r="456" spans="1:8" ht="20.149999999999999" customHeight="1">
      <c r="A456" s="303"/>
      <c r="B456" s="189"/>
      <c r="C456" s="294"/>
      <c r="D456" s="17">
        <v>16</v>
      </c>
      <c r="E456" s="18" t="s">
        <v>861</v>
      </c>
      <c r="F456" s="287"/>
      <c r="G456" s="30"/>
      <c r="H456" s="60" t="s">
        <v>577</v>
      </c>
    </row>
    <row r="457" spans="1:8" ht="20.149999999999999" customHeight="1">
      <c r="A457" s="304"/>
      <c r="B457" s="190"/>
      <c r="C457" s="295"/>
      <c r="D457" s="17">
        <v>17</v>
      </c>
      <c r="E457" s="18" t="s">
        <v>326</v>
      </c>
      <c r="F457" s="288"/>
      <c r="G457" s="30">
        <v>3</v>
      </c>
      <c r="H457" s="60">
        <f t="shared" si="27"/>
        <v>8.1081081081081088</v>
      </c>
    </row>
    <row r="458" spans="1:8" ht="20.149999999999999" customHeight="1">
      <c r="A458" s="54" t="s">
        <v>957</v>
      </c>
      <c r="B458" s="18" t="s">
        <v>35</v>
      </c>
      <c r="C458" s="18" t="s">
        <v>1009</v>
      </c>
      <c r="D458" s="17"/>
      <c r="E458" s="18"/>
      <c r="F458" s="17"/>
      <c r="G458" s="120">
        <v>3</v>
      </c>
      <c r="H458" s="60"/>
    </row>
    <row r="459" spans="1:8" ht="20.149999999999999" customHeight="1">
      <c r="A459" s="54" t="s">
        <v>868</v>
      </c>
      <c r="B459" s="18" t="s">
        <v>36</v>
      </c>
      <c r="C459" s="18" t="s">
        <v>1006</v>
      </c>
      <c r="D459" s="17"/>
      <c r="E459" s="18"/>
      <c r="F459" s="17"/>
      <c r="G459" s="120">
        <v>37</v>
      </c>
      <c r="H459" s="60"/>
    </row>
    <row r="460" spans="1:8" ht="20.149999999999999" customHeight="1">
      <c r="A460" s="54" t="s">
        <v>869</v>
      </c>
      <c r="B460" s="18" t="s">
        <v>37</v>
      </c>
      <c r="C460" s="18" t="s">
        <v>1006</v>
      </c>
      <c r="D460" s="17"/>
      <c r="E460" s="18"/>
      <c r="F460" s="17"/>
      <c r="G460" s="120">
        <v>37</v>
      </c>
      <c r="H460" s="60"/>
    </row>
    <row r="461" spans="1:8" ht="20.149999999999999" customHeight="1">
      <c r="A461" s="302" t="s">
        <v>870</v>
      </c>
      <c r="B461" s="186" t="s">
        <v>871</v>
      </c>
      <c r="C461" s="293" t="s">
        <v>1006</v>
      </c>
      <c r="D461" s="17"/>
      <c r="E461" s="18"/>
      <c r="F461" s="286"/>
      <c r="G461" s="120">
        <v>37</v>
      </c>
      <c r="H461" s="60"/>
    </row>
    <row r="462" spans="1:8" ht="20.149999999999999" customHeight="1">
      <c r="A462" s="303"/>
      <c r="B462" s="189"/>
      <c r="C462" s="294"/>
      <c r="D462" s="17">
        <v>1</v>
      </c>
      <c r="E462" s="18" t="s">
        <v>865</v>
      </c>
      <c r="F462" s="287"/>
      <c r="G462" s="30">
        <v>29</v>
      </c>
      <c r="H462" s="60">
        <f t="shared" ref="H462:H464" si="28">G462/37*100</f>
        <v>78.378378378378372</v>
      </c>
    </row>
    <row r="463" spans="1:8" ht="20.149999999999999" customHeight="1">
      <c r="A463" s="303"/>
      <c r="B463" s="189"/>
      <c r="C463" s="294"/>
      <c r="D463" s="17">
        <v>2</v>
      </c>
      <c r="E463" s="18" t="s">
        <v>866</v>
      </c>
      <c r="F463" s="287"/>
      <c r="G463" s="30">
        <v>5</v>
      </c>
      <c r="H463" s="60">
        <f t="shared" si="28"/>
        <v>13.513513513513514</v>
      </c>
    </row>
    <row r="464" spans="1:8" ht="20.149999999999999" customHeight="1">
      <c r="A464" s="304"/>
      <c r="B464" s="190"/>
      <c r="C464" s="295"/>
      <c r="D464" s="17">
        <v>3</v>
      </c>
      <c r="E464" s="18" t="s">
        <v>867</v>
      </c>
      <c r="F464" s="288"/>
      <c r="G464" s="30">
        <v>3</v>
      </c>
      <c r="H464" s="60">
        <f t="shared" si="28"/>
        <v>8.1081081081081088</v>
      </c>
    </row>
    <row r="465" spans="1:8" ht="20.149999999999999" customHeight="1">
      <c r="A465" s="302" t="s">
        <v>1012</v>
      </c>
      <c r="B465" s="186" t="s">
        <v>39</v>
      </c>
      <c r="C465" s="293" t="s">
        <v>1011</v>
      </c>
      <c r="D465" s="17"/>
      <c r="E465" s="18"/>
      <c r="F465" s="286"/>
      <c r="G465" s="120">
        <v>5</v>
      </c>
      <c r="H465" s="60"/>
    </row>
    <row r="466" spans="1:8" ht="20.149999999999999" customHeight="1">
      <c r="A466" s="303"/>
      <c r="B466" s="189"/>
      <c r="C466" s="294"/>
      <c r="D466" s="17">
        <v>1</v>
      </c>
      <c r="E466" s="18" t="s">
        <v>846</v>
      </c>
      <c r="F466" s="287"/>
      <c r="G466" s="30"/>
      <c r="H466" s="60" t="s">
        <v>577</v>
      </c>
    </row>
    <row r="467" spans="1:8" ht="20.149999999999999" customHeight="1">
      <c r="A467" s="303"/>
      <c r="B467" s="189"/>
      <c r="C467" s="294"/>
      <c r="D467" s="17">
        <v>2</v>
      </c>
      <c r="E467" s="18" t="s">
        <v>847</v>
      </c>
      <c r="F467" s="287"/>
      <c r="G467" s="30"/>
      <c r="H467" s="60" t="s">
        <v>577</v>
      </c>
    </row>
    <row r="468" spans="1:8" ht="20.149999999999999" customHeight="1">
      <c r="A468" s="303"/>
      <c r="B468" s="189"/>
      <c r="C468" s="294"/>
      <c r="D468" s="17">
        <v>3</v>
      </c>
      <c r="E468" s="18" t="s">
        <v>848</v>
      </c>
      <c r="F468" s="287"/>
      <c r="G468" s="30"/>
      <c r="H468" s="60" t="s">
        <v>577</v>
      </c>
    </row>
    <row r="469" spans="1:8" ht="20.149999999999999" customHeight="1">
      <c r="A469" s="303"/>
      <c r="B469" s="189"/>
      <c r="C469" s="294"/>
      <c r="D469" s="17">
        <v>4</v>
      </c>
      <c r="E469" s="18" t="s">
        <v>849</v>
      </c>
      <c r="F469" s="287"/>
      <c r="G469" s="30"/>
      <c r="H469" s="60" t="s">
        <v>577</v>
      </c>
    </row>
    <row r="470" spans="1:8" ht="20.149999999999999" customHeight="1">
      <c r="A470" s="303"/>
      <c r="B470" s="189"/>
      <c r="C470" s="294"/>
      <c r="D470" s="17">
        <v>5</v>
      </c>
      <c r="E470" s="18" t="s">
        <v>850</v>
      </c>
      <c r="F470" s="287"/>
      <c r="G470" s="30"/>
      <c r="H470" s="60" t="s">
        <v>577</v>
      </c>
    </row>
    <row r="471" spans="1:8" ht="20.149999999999999" customHeight="1">
      <c r="A471" s="303"/>
      <c r="B471" s="189"/>
      <c r="C471" s="294"/>
      <c r="D471" s="17">
        <v>6</v>
      </c>
      <c r="E471" s="18" t="s">
        <v>851</v>
      </c>
      <c r="F471" s="287"/>
      <c r="G471" s="30">
        <v>1</v>
      </c>
      <c r="H471" s="60">
        <f t="shared" ref="H471:H482" si="29">G471/5*100</f>
        <v>20</v>
      </c>
    </row>
    <row r="472" spans="1:8" ht="20.149999999999999" customHeight="1">
      <c r="A472" s="303"/>
      <c r="B472" s="189"/>
      <c r="C472" s="294"/>
      <c r="D472" s="17">
        <v>7</v>
      </c>
      <c r="E472" s="18" t="s">
        <v>852</v>
      </c>
      <c r="F472" s="287"/>
      <c r="G472" s="30">
        <v>1</v>
      </c>
      <c r="H472" s="60">
        <f t="shared" si="29"/>
        <v>20</v>
      </c>
    </row>
    <row r="473" spans="1:8" ht="20.149999999999999" customHeight="1">
      <c r="A473" s="303"/>
      <c r="B473" s="189"/>
      <c r="C473" s="294"/>
      <c r="D473" s="17">
        <v>8</v>
      </c>
      <c r="E473" s="18" t="s">
        <v>853</v>
      </c>
      <c r="F473" s="287"/>
      <c r="G473" s="30"/>
      <c r="H473" s="60" t="s">
        <v>577</v>
      </c>
    </row>
    <row r="474" spans="1:8" ht="20.149999999999999" customHeight="1">
      <c r="A474" s="303"/>
      <c r="B474" s="189"/>
      <c r="C474" s="294"/>
      <c r="D474" s="17">
        <v>9</v>
      </c>
      <c r="E474" s="18" t="s">
        <v>854</v>
      </c>
      <c r="F474" s="287"/>
      <c r="G474" s="30">
        <v>2</v>
      </c>
      <c r="H474" s="60">
        <f t="shared" si="29"/>
        <v>40</v>
      </c>
    </row>
    <row r="475" spans="1:8" ht="20.149999999999999" customHeight="1">
      <c r="A475" s="303"/>
      <c r="B475" s="189"/>
      <c r="C475" s="294"/>
      <c r="D475" s="17">
        <v>10</v>
      </c>
      <c r="E475" s="18" t="s">
        <v>855</v>
      </c>
      <c r="F475" s="287"/>
      <c r="G475" s="30"/>
      <c r="H475" s="60" t="s">
        <v>577</v>
      </c>
    </row>
    <row r="476" spans="1:8" ht="20.149999999999999" customHeight="1">
      <c r="A476" s="303"/>
      <c r="B476" s="189"/>
      <c r="C476" s="294"/>
      <c r="D476" s="17">
        <v>11</v>
      </c>
      <c r="E476" s="18" t="s">
        <v>856</v>
      </c>
      <c r="F476" s="287"/>
      <c r="G476" s="30"/>
      <c r="H476" s="60" t="s">
        <v>577</v>
      </c>
    </row>
    <row r="477" spans="1:8" ht="20.149999999999999" customHeight="1">
      <c r="A477" s="303"/>
      <c r="B477" s="189"/>
      <c r="C477" s="294"/>
      <c r="D477" s="17">
        <v>12</v>
      </c>
      <c r="E477" s="18" t="s">
        <v>857</v>
      </c>
      <c r="F477" s="287"/>
      <c r="G477" s="30"/>
      <c r="H477" s="60" t="s">
        <v>577</v>
      </c>
    </row>
    <row r="478" spans="1:8" ht="20.149999999999999" customHeight="1">
      <c r="A478" s="303"/>
      <c r="B478" s="189"/>
      <c r="C478" s="294"/>
      <c r="D478" s="17">
        <v>13</v>
      </c>
      <c r="E478" s="18" t="s">
        <v>858</v>
      </c>
      <c r="F478" s="287"/>
      <c r="G478" s="30"/>
      <c r="H478" s="60" t="s">
        <v>577</v>
      </c>
    </row>
    <row r="479" spans="1:8" ht="20.149999999999999" customHeight="1">
      <c r="A479" s="303"/>
      <c r="B479" s="189"/>
      <c r="C479" s="294"/>
      <c r="D479" s="17">
        <v>14</v>
      </c>
      <c r="E479" s="18" t="s">
        <v>859</v>
      </c>
      <c r="F479" s="287"/>
      <c r="G479" s="30"/>
      <c r="H479" s="60" t="s">
        <v>577</v>
      </c>
    </row>
    <row r="480" spans="1:8" ht="20.149999999999999" customHeight="1">
      <c r="A480" s="303"/>
      <c r="B480" s="189"/>
      <c r="C480" s="294"/>
      <c r="D480" s="17">
        <v>15</v>
      </c>
      <c r="E480" s="18" t="s">
        <v>860</v>
      </c>
      <c r="F480" s="287"/>
      <c r="G480" s="30"/>
      <c r="H480" s="60" t="s">
        <v>577</v>
      </c>
    </row>
    <row r="481" spans="1:8" ht="20.149999999999999" customHeight="1">
      <c r="A481" s="303"/>
      <c r="B481" s="189"/>
      <c r="C481" s="294"/>
      <c r="D481" s="17">
        <v>16</v>
      </c>
      <c r="E481" s="18" t="s">
        <v>861</v>
      </c>
      <c r="F481" s="287"/>
      <c r="G481" s="30"/>
      <c r="H481" s="60" t="s">
        <v>577</v>
      </c>
    </row>
    <row r="482" spans="1:8" ht="20.149999999999999" customHeight="1">
      <c r="A482" s="304"/>
      <c r="B482" s="190"/>
      <c r="C482" s="295"/>
      <c r="D482" s="17">
        <v>17</v>
      </c>
      <c r="E482" s="18" t="s">
        <v>326</v>
      </c>
      <c r="F482" s="288"/>
      <c r="G482" s="30">
        <v>1</v>
      </c>
      <c r="H482" s="60">
        <f t="shared" si="29"/>
        <v>20</v>
      </c>
    </row>
    <row r="483" spans="1:8" ht="20.149999999999999" customHeight="1">
      <c r="A483" s="54" t="s">
        <v>958</v>
      </c>
      <c r="B483" s="18" t="s">
        <v>40</v>
      </c>
      <c r="C483" s="18" t="s">
        <v>1013</v>
      </c>
      <c r="D483" s="17"/>
      <c r="E483" s="18"/>
      <c r="F483" s="17"/>
      <c r="G483" s="120">
        <v>1</v>
      </c>
      <c r="H483" s="60"/>
    </row>
    <row r="484" spans="1:8" ht="20.149999999999999" customHeight="1">
      <c r="A484" s="54" t="s">
        <v>872</v>
      </c>
      <c r="B484" s="18" t="s">
        <v>41</v>
      </c>
      <c r="C484" s="18" t="s">
        <v>1010</v>
      </c>
      <c r="D484" s="17"/>
      <c r="E484" s="18"/>
      <c r="F484" s="17"/>
      <c r="G484" s="120">
        <v>5</v>
      </c>
      <c r="H484" s="60"/>
    </row>
    <row r="485" spans="1:8" ht="20.149999999999999" customHeight="1">
      <c r="A485" s="54" t="s">
        <v>873</v>
      </c>
      <c r="B485" s="18" t="s">
        <v>42</v>
      </c>
      <c r="C485" s="18" t="s">
        <v>1010</v>
      </c>
      <c r="D485" s="17"/>
      <c r="E485" s="18"/>
      <c r="F485" s="17"/>
      <c r="G485" s="120">
        <v>5</v>
      </c>
      <c r="H485" s="60"/>
    </row>
    <row r="486" spans="1:8" ht="20.149999999999999" customHeight="1">
      <c r="A486" s="302" t="s">
        <v>874</v>
      </c>
      <c r="B486" s="186" t="s">
        <v>38</v>
      </c>
      <c r="C486" s="293" t="s">
        <v>1010</v>
      </c>
      <c r="D486" s="17"/>
      <c r="E486" s="18"/>
      <c r="F486" s="286"/>
      <c r="G486" s="120">
        <v>5</v>
      </c>
      <c r="H486" s="60"/>
    </row>
    <row r="487" spans="1:8" ht="20.149999999999999" customHeight="1">
      <c r="A487" s="303"/>
      <c r="B487" s="189"/>
      <c r="C487" s="294"/>
      <c r="D487" s="17">
        <v>1</v>
      </c>
      <c r="E487" s="18" t="s">
        <v>865</v>
      </c>
      <c r="F487" s="287"/>
      <c r="G487" s="30">
        <v>4</v>
      </c>
      <c r="H487" s="60">
        <f t="shared" ref="H487" si="30">G487/5*100</f>
        <v>80</v>
      </c>
    </row>
    <row r="488" spans="1:8" ht="20.149999999999999" customHeight="1">
      <c r="A488" s="303"/>
      <c r="B488" s="189"/>
      <c r="C488" s="294"/>
      <c r="D488" s="17">
        <v>2</v>
      </c>
      <c r="E488" s="18" t="s">
        <v>866</v>
      </c>
      <c r="F488" s="287"/>
      <c r="G488" s="30"/>
      <c r="H488" s="60" t="s">
        <v>577</v>
      </c>
    </row>
    <row r="489" spans="1:8" ht="20.149999999999999" customHeight="1">
      <c r="A489" s="304"/>
      <c r="B489" s="190"/>
      <c r="C489" s="295"/>
      <c r="D489" s="17">
        <v>3</v>
      </c>
      <c r="E489" s="18" t="s">
        <v>867</v>
      </c>
      <c r="F489" s="288"/>
      <c r="G489" s="30">
        <v>1</v>
      </c>
      <c r="H489" s="60">
        <f t="shared" ref="H489" si="31">G489/5*100</f>
        <v>20</v>
      </c>
    </row>
    <row r="490" spans="1:8" ht="20.149999999999999" customHeight="1">
      <c r="A490" s="302" t="s">
        <v>1016</v>
      </c>
      <c r="B490" s="186" t="s">
        <v>43</v>
      </c>
      <c r="C490" s="293" t="s">
        <v>1015</v>
      </c>
      <c r="D490" s="17"/>
      <c r="E490" s="18"/>
      <c r="F490" s="286"/>
      <c r="G490" s="120">
        <v>2</v>
      </c>
      <c r="H490" s="60"/>
    </row>
    <row r="491" spans="1:8" ht="20.149999999999999" customHeight="1">
      <c r="A491" s="303"/>
      <c r="B491" s="189"/>
      <c r="C491" s="294"/>
      <c r="D491" s="17">
        <v>1</v>
      </c>
      <c r="E491" s="18" t="s">
        <v>846</v>
      </c>
      <c r="F491" s="287"/>
      <c r="G491" s="30"/>
      <c r="H491" s="60" t="s">
        <v>577</v>
      </c>
    </row>
    <row r="492" spans="1:8" ht="20.149999999999999" customHeight="1">
      <c r="A492" s="303"/>
      <c r="B492" s="189"/>
      <c r="C492" s="294"/>
      <c r="D492" s="17">
        <v>2</v>
      </c>
      <c r="E492" s="18" t="s">
        <v>847</v>
      </c>
      <c r="F492" s="287"/>
      <c r="G492" s="30"/>
      <c r="H492" s="60" t="s">
        <v>577</v>
      </c>
    </row>
    <row r="493" spans="1:8" ht="20.149999999999999" customHeight="1">
      <c r="A493" s="303"/>
      <c r="B493" s="189"/>
      <c r="C493" s="294"/>
      <c r="D493" s="17">
        <v>3</v>
      </c>
      <c r="E493" s="18" t="s">
        <v>848</v>
      </c>
      <c r="F493" s="287"/>
      <c r="G493" s="30"/>
      <c r="H493" s="60" t="s">
        <v>577</v>
      </c>
    </row>
    <row r="494" spans="1:8" ht="20.149999999999999" customHeight="1">
      <c r="A494" s="303"/>
      <c r="B494" s="189"/>
      <c r="C494" s="294"/>
      <c r="D494" s="17">
        <v>4</v>
      </c>
      <c r="E494" s="18" t="s">
        <v>849</v>
      </c>
      <c r="F494" s="287"/>
      <c r="G494" s="30"/>
      <c r="H494" s="60" t="s">
        <v>577</v>
      </c>
    </row>
    <row r="495" spans="1:8" ht="20.149999999999999" customHeight="1">
      <c r="A495" s="303"/>
      <c r="B495" s="189"/>
      <c r="C495" s="294"/>
      <c r="D495" s="17">
        <v>5</v>
      </c>
      <c r="E495" s="18" t="s">
        <v>850</v>
      </c>
      <c r="F495" s="287"/>
      <c r="G495" s="30"/>
      <c r="H495" s="60" t="s">
        <v>577</v>
      </c>
    </row>
    <row r="496" spans="1:8" ht="20.149999999999999" customHeight="1">
      <c r="A496" s="303"/>
      <c r="B496" s="189"/>
      <c r="C496" s="294"/>
      <c r="D496" s="17">
        <v>6</v>
      </c>
      <c r="E496" s="18" t="s">
        <v>851</v>
      </c>
      <c r="F496" s="287"/>
      <c r="G496" s="30"/>
      <c r="H496" s="60" t="s">
        <v>577</v>
      </c>
    </row>
    <row r="497" spans="1:8" ht="20.149999999999999" customHeight="1">
      <c r="A497" s="303"/>
      <c r="B497" s="189"/>
      <c r="C497" s="294"/>
      <c r="D497" s="17">
        <v>7</v>
      </c>
      <c r="E497" s="18" t="s">
        <v>852</v>
      </c>
      <c r="F497" s="287"/>
      <c r="G497" s="30"/>
      <c r="H497" s="60" t="s">
        <v>577</v>
      </c>
    </row>
    <row r="498" spans="1:8" ht="20.149999999999999" customHeight="1">
      <c r="A498" s="303"/>
      <c r="B498" s="189"/>
      <c r="C498" s="294"/>
      <c r="D498" s="17">
        <v>8</v>
      </c>
      <c r="E498" s="18" t="s">
        <v>853</v>
      </c>
      <c r="F498" s="287"/>
      <c r="G498" s="30"/>
      <c r="H498" s="60" t="s">
        <v>577</v>
      </c>
    </row>
    <row r="499" spans="1:8" ht="20.149999999999999" customHeight="1">
      <c r="A499" s="303"/>
      <c r="B499" s="189"/>
      <c r="C499" s="294"/>
      <c r="D499" s="17">
        <v>9</v>
      </c>
      <c r="E499" s="18" t="s">
        <v>854</v>
      </c>
      <c r="F499" s="287"/>
      <c r="G499" s="30">
        <v>1</v>
      </c>
      <c r="H499" s="60">
        <f t="shared" ref="H499:H507" si="32">G499/2*100</f>
        <v>50</v>
      </c>
    </row>
    <row r="500" spans="1:8" ht="20.149999999999999" customHeight="1">
      <c r="A500" s="303"/>
      <c r="B500" s="189"/>
      <c r="C500" s="294"/>
      <c r="D500" s="17">
        <v>10</v>
      </c>
      <c r="E500" s="18" t="s">
        <v>855</v>
      </c>
      <c r="F500" s="287"/>
      <c r="G500" s="30"/>
      <c r="H500" s="60" t="s">
        <v>577</v>
      </c>
    </row>
    <row r="501" spans="1:8" ht="20.149999999999999" customHeight="1">
      <c r="A501" s="303"/>
      <c r="B501" s="189"/>
      <c r="C501" s="294"/>
      <c r="D501" s="17">
        <v>11</v>
      </c>
      <c r="E501" s="18" t="s">
        <v>856</v>
      </c>
      <c r="F501" s="287"/>
      <c r="G501" s="30"/>
      <c r="H501" s="60" t="s">
        <v>577</v>
      </c>
    </row>
    <row r="502" spans="1:8" ht="20.149999999999999" customHeight="1">
      <c r="A502" s="303"/>
      <c r="B502" s="189"/>
      <c r="C502" s="294"/>
      <c r="D502" s="17">
        <v>12</v>
      </c>
      <c r="E502" s="18" t="s">
        <v>857</v>
      </c>
      <c r="F502" s="287"/>
      <c r="G502" s="30"/>
      <c r="H502" s="60" t="s">
        <v>577</v>
      </c>
    </row>
    <row r="503" spans="1:8" ht="20.149999999999999" customHeight="1">
      <c r="A503" s="303"/>
      <c r="B503" s="189"/>
      <c r="C503" s="294"/>
      <c r="D503" s="17">
        <v>13</v>
      </c>
      <c r="E503" s="18" t="s">
        <v>858</v>
      </c>
      <c r="F503" s="287"/>
      <c r="G503" s="30"/>
      <c r="H503" s="60" t="s">
        <v>577</v>
      </c>
    </row>
    <row r="504" spans="1:8" ht="20.149999999999999" customHeight="1">
      <c r="A504" s="303"/>
      <c r="B504" s="189"/>
      <c r="C504" s="294"/>
      <c r="D504" s="17">
        <v>14</v>
      </c>
      <c r="E504" s="18" t="s">
        <v>859</v>
      </c>
      <c r="F504" s="287"/>
      <c r="G504" s="30"/>
      <c r="H504" s="60" t="s">
        <v>577</v>
      </c>
    </row>
    <row r="505" spans="1:8" ht="20.149999999999999" customHeight="1">
      <c r="A505" s="303"/>
      <c r="B505" s="189"/>
      <c r="C505" s="294"/>
      <c r="D505" s="17">
        <v>15</v>
      </c>
      <c r="E505" s="18" t="s">
        <v>860</v>
      </c>
      <c r="F505" s="287"/>
      <c r="G505" s="30"/>
      <c r="H505" s="60" t="s">
        <v>577</v>
      </c>
    </row>
    <row r="506" spans="1:8" ht="20.149999999999999" customHeight="1">
      <c r="A506" s="303"/>
      <c r="B506" s="189"/>
      <c r="C506" s="294"/>
      <c r="D506" s="17">
        <v>16</v>
      </c>
      <c r="E506" s="18" t="s">
        <v>861</v>
      </c>
      <c r="F506" s="287"/>
      <c r="G506" s="30"/>
      <c r="H506" s="60" t="s">
        <v>577</v>
      </c>
    </row>
    <row r="507" spans="1:8" ht="20.149999999999999" customHeight="1">
      <c r="A507" s="304"/>
      <c r="B507" s="190"/>
      <c r="C507" s="295"/>
      <c r="D507" s="17">
        <v>17</v>
      </c>
      <c r="E507" s="18" t="s">
        <v>326</v>
      </c>
      <c r="F507" s="288"/>
      <c r="G507" s="30">
        <v>1</v>
      </c>
      <c r="H507" s="60">
        <f t="shared" si="32"/>
        <v>50</v>
      </c>
    </row>
    <row r="508" spans="1:8" ht="20.149999999999999" customHeight="1">
      <c r="A508" s="54" t="s">
        <v>959</v>
      </c>
      <c r="B508" s="18" t="s">
        <v>44</v>
      </c>
      <c r="C508" s="18" t="s">
        <v>1017</v>
      </c>
      <c r="D508" s="17"/>
      <c r="E508" s="18"/>
      <c r="F508" s="17"/>
      <c r="G508" s="120">
        <v>1</v>
      </c>
      <c r="H508" s="60"/>
    </row>
    <row r="509" spans="1:8" ht="20.149999999999999" customHeight="1">
      <c r="A509" s="54" t="s">
        <v>875</v>
      </c>
      <c r="B509" s="18" t="s">
        <v>45</v>
      </c>
      <c r="C509" s="18" t="s">
        <v>1014</v>
      </c>
      <c r="D509" s="17"/>
      <c r="E509" s="18"/>
      <c r="F509" s="17"/>
      <c r="G509" s="120">
        <v>2</v>
      </c>
      <c r="H509" s="60"/>
    </row>
    <row r="510" spans="1:8" ht="20.149999999999999" customHeight="1">
      <c r="A510" s="54" t="s">
        <v>876</v>
      </c>
      <c r="B510" s="18" t="s">
        <v>46</v>
      </c>
      <c r="C510" s="18" t="s">
        <v>1014</v>
      </c>
      <c r="D510" s="17"/>
      <c r="E510" s="18"/>
      <c r="F510" s="17"/>
      <c r="G510" s="120">
        <v>2</v>
      </c>
      <c r="H510" s="60"/>
    </row>
    <row r="511" spans="1:8" ht="20.149999999999999" customHeight="1">
      <c r="A511" s="302" t="s">
        <v>877</v>
      </c>
      <c r="B511" s="186" t="s">
        <v>47</v>
      </c>
      <c r="C511" s="293" t="s">
        <v>1014</v>
      </c>
      <c r="D511" s="17"/>
      <c r="E511" s="18"/>
      <c r="F511" s="286"/>
      <c r="G511" s="120">
        <v>2</v>
      </c>
      <c r="H511" s="60"/>
    </row>
    <row r="512" spans="1:8" ht="20.149999999999999" customHeight="1">
      <c r="A512" s="303"/>
      <c r="B512" s="189"/>
      <c r="C512" s="294"/>
      <c r="D512" s="17">
        <v>1</v>
      </c>
      <c r="E512" s="18" t="s">
        <v>865</v>
      </c>
      <c r="F512" s="287"/>
      <c r="G512" s="30">
        <v>1</v>
      </c>
      <c r="H512" s="60">
        <f t="shared" ref="H512:H514" si="33">G512/2*100</f>
        <v>50</v>
      </c>
    </row>
    <row r="513" spans="1:8" ht="20.149999999999999" customHeight="1">
      <c r="A513" s="303"/>
      <c r="B513" s="189"/>
      <c r="C513" s="294"/>
      <c r="D513" s="17">
        <v>2</v>
      </c>
      <c r="E513" s="18" t="s">
        <v>866</v>
      </c>
      <c r="F513" s="287"/>
      <c r="G513" s="30"/>
      <c r="H513" s="60" t="s">
        <v>577</v>
      </c>
    </row>
    <row r="514" spans="1:8" ht="20.149999999999999" customHeight="1">
      <c r="A514" s="304"/>
      <c r="B514" s="190"/>
      <c r="C514" s="295"/>
      <c r="D514" s="17">
        <v>3</v>
      </c>
      <c r="E514" s="18" t="s">
        <v>867</v>
      </c>
      <c r="F514" s="288"/>
      <c r="G514" s="30">
        <v>1</v>
      </c>
      <c r="H514" s="60">
        <f t="shared" si="33"/>
        <v>50</v>
      </c>
    </row>
    <row r="515" spans="1:8" ht="20.149999999999999" customHeight="1">
      <c r="A515" s="302" t="s">
        <v>1020</v>
      </c>
      <c r="B515" s="186" t="s">
        <v>48</v>
      </c>
      <c r="C515" s="293" t="s">
        <v>1019</v>
      </c>
      <c r="D515" s="17"/>
      <c r="E515" s="18"/>
      <c r="F515" s="286"/>
      <c r="G515" s="120">
        <v>1</v>
      </c>
      <c r="H515" s="60"/>
    </row>
    <row r="516" spans="1:8" ht="20.149999999999999" customHeight="1">
      <c r="A516" s="303"/>
      <c r="B516" s="189"/>
      <c r="C516" s="294"/>
      <c r="D516" s="17">
        <v>1</v>
      </c>
      <c r="E516" s="18" t="s">
        <v>846</v>
      </c>
      <c r="F516" s="287"/>
      <c r="G516" s="30"/>
      <c r="H516" s="60" t="s">
        <v>577</v>
      </c>
    </row>
    <row r="517" spans="1:8" ht="20.149999999999999" customHeight="1">
      <c r="A517" s="303"/>
      <c r="B517" s="189"/>
      <c r="C517" s="294"/>
      <c r="D517" s="17">
        <v>2</v>
      </c>
      <c r="E517" s="18" t="s">
        <v>847</v>
      </c>
      <c r="F517" s="287"/>
      <c r="G517" s="30"/>
      <c r="H517" s="60" t="s">
        <v>577</v>
      </c>
    </row>
    <row r="518" spans="1:8" ht="20.149999999999999" customHeight="1">
      <c r="A518" s="303"/>
      <c r="B518" s="189"/>
      <c r="C518" s="294"/>
      <c r="D518" s="17">
        <v>3</v>
      </c>
      <c r="E518" s="18" t="s">
        <v>848</v>
      </c>
      <c r="F518" s="287"/>
      <c r="G518" s="30"/>
      <c r="H518" s="60" t="s">
        <v>577</v>
      </c>
    </row>
    <row r="519" spans="1:8" ht="20.149999999999999" customHeight="1">
      <c r="A519" s="303"/>
      <c r="B519" s="189"/>
      <c r="C519" s="294"/>
      <c r="D519" s="17">
        <v>4</v>
      </c>
      <c r="E519" s="18" t="s">
        <v>849</v>
      </c>
      <c r="F519" s="287"/>
      <c r="G519" s="30"/>
      <c r="H519" s="60" t="s">
        <v>577</v>
      </c>
    </row>
    <row r="520" spans="1:8" ht="20.149999999999999" customHeight="1">
      <c r="A520" s="303"/>
      <c r="B520" s="189"/>
      <c r="C520" s="294"/>
      <c r="D520" s="17">
        <v>5</v>
      </c>
      <c r="E520" s="18" t="s">
        <v>850</v>
      </c>
      <c r="F520" s="287"/>
      <c r="G520" s="30"/>
      <c r="H520" s="60" t="s">
        <v>577</v>
      </c>
    </row>
    <row r="521" spans="1:8" ht="20.149999999999999" customHeight="1">
      <c r="A521" s="303"/>
      <c r="B521" s="189"/>
      <c r="C521" s="294"/>
      <c r="D521" s="17">
        <v>6</v>
      </c>
      <c r="E521" s="18" t="s">
        <v>851</v>
      </c>
      <c r="F521" s="287"/>
      <c r="G521" s="30"/>
      <c r="H521" s="60" t="s">
        <v>577</v>
      </c>
    </row>
    <row r="522" spans="1:8" ht="20.149999999999999" customHeight="1">
      <c r="A522" s="303"/>
      <c r="B522" s="189"/>
      <c r="C522" s="294"/>
      <c r="D522" s="17">
        <v>7</v>
      </c>
      <c r="E522" s="18" t="s">
        <v>852</v>
      </c>
      <c r="F522" s="287"/>
      <c r="G522" s="30"/>
      <c r="H522" s="60" t="s">
        <v>577</v>
      </c>
    </row>
    <row r="523" spans="1:8" ht="20.149999999999999" customHeight="1">
      <c r="A523" s="303"/>
      <c r="B523" s="189"/>
      <c r="C523" s="294"/>
      <c r="D523" s="17">
        <v>8</v>
      </c>
      <c r="E523" s="18" t="s">
        <v>853</v>
      </c>
      <c r="F523" s="287"/>
      <c r="G523" s="30"/>
      <c r="H523" s="60" t="s">
        <v>577</v>
      </c>
    </row>
    <row r="524" spans="1:8" ht="20.149999999999999" customHeight="1">
      <c r="A524" s="303"/>
      <c r="B524" s="189"/>
      <c r="C524" s="294"/>
      <c r="D524" s="17">
        <v>9</v>
      </c>
      <c r="E524" s="18" t="s">
        <v>854</v>
      </c>
      <c r="F524" s="287"/>
      <c r="G524" s="30">
        <v>1</v>
      </c>
      <c r="H524" s="60">
        <v>100</v>
      </c>
    </row>
    <row r="525" spans="1:8" ht="20.149999999999999" customHeight="1">
      <c r="A525" s="303"/>
      <c r="B525" s="189"/>
      <c r="C525" s="294"/>
      <c r="D525" s="17">
        <v>10</v>
      </c>
      <c r="E525" s="18" t="s">
        <v>855</v>
      </c>
      <c r="F525" s="287"/>
      <c r="G525" s="30"/>
      <c r="H525" s="60" t="s">
        <v>577</v>
      </c>
    </row>
    <row r="526" spans="1:8" ht="20.149999999999999" customHeight="1">
      <c r="A526" s="303"/>
      <c r="B526" s="189"/>
      <c r="C526" s="294"/>
      <c r="D526" s="17">
        <v>11</v>
      </c>
      <c r="E526" s="18" t="s">
        <v>856</v>
      </c>
      <c r="F526" s="287"/>
      <c r="G526" s="30"/>
      <c r="H526" s="60" t="s">
        <v>577</v>
      </c>
    </row>
    <row r="527" spans="1:8" ht="20.149999999999999" customHeight="1">
      <c r="A527" s="303"/>
      <c r="B527" s="189"/>
      <c r="C527" s="294"/>
      <c r="D527" s="17">
        <v>12</v>
      </c>
      <c r="E527" s="18" t="s">
        <v>857</v>
      </c>
      <c r="F527" s="287"/>
      <c r="G527" s="30"/>
      <c r="H527" s="60" t="s">
        <v>577</v>
      </c>
    </row>
    <row r="528" spans="1:8" ht="20.149999999999999" customHeight="1">
      <c r="A528" s="303"/>
      <c r="B528" s="189"/>
      <c r="C528" s="294"/>
      <c r="D528" s="17">
        <v>13</v>
      </c>
      <c r="E528" s="18" t="s">
        <v>858</v>
      </c>
      <c r="F528" s="287"/>
      <c r="G528" s="30"/>
      <c r="H528" s="60" t="s">
        <v>577</v>
      </c>
    </row>
    <row r="529" spans="1:8" ht="20.149999999999999" customHeight="1">
      <c r="A529" s="303"/>
      <c r="B529" s="189"/>
      <c r="C529" s="294"/>
      <c r="D529" s="17">
        <v>14</v>
      </c>
      <c r="E529" s="18" t="s">
        <v>859</v>
      </c>
      <c r="F529" s="287"/>
      <c r="G529" s="30"/>
      <c r="H529" s="60" t="s">
        <v>577</v>
      </c>
    </row>
    <row r="530" spans="1:8" ht="20.149999999999999" customHeight="1">
      <c r="A530" s="303"/>
      <c r="B530" s="189"/>
      <c r="C530" s="294"/>
      <c r="D530" s="17">
        <v>15</v>
      </c>
      <c r="E530" s="18" t="s">
        <v>860</v>
      </c>
      <c r="F530" s="287"/>
      <c r="G530" s="30"/>
      <c r="H530" s="60" t="s">
        <v>577</v>
      </c>
    </row>
    <row r="531" spans="1:8" ht="20.149999999999999" customHeight="1">
      <c r="A531" s="303"/>
      <c r="B531" s="189"/>
      <c r="C531" s="294"/>
      <c r="D531" s="17">
        <v>16</v>
      </c>
      <c r="E531" s="18" t="s">
        <v>861</v>
      </c>
      <c r="F531" s="287"/>
      <c r="G531" s="30"/>
      <c r="H531" s="60" t="s">
        <v>577</v>
      </c>
    </row>
    <row r="532" spans="1:8" ht="20.149999999999999" customHeight="1">
      <c r="A532" s="304"/>
      <c r="B532" s="190"/>
      <c r="C532" s="295"/>
      <c r="D532" s="17">
        <v>17</v>
      </c>
      <c r="E532" s="18" t="s">
        <v>326</v>
      </c>
      <c r="F532" s="288"/>
      <c r="G532" s="30"/>
      <c r="H532" s="60" t="s">
        <v>577</v>
      </c>
    </row>
    <row r="533" spans="1:8" ht="20.149999999999999" customHeight="1">
      <c r="A533" s="54" t="s">
        <v>960</v>
      </c>
      <c r="B533" s="18" t="s">
        <v>49</v>
      </c>
      <c r="C533" s="18" t="s">
        <v>1021</v>
      </c>
      <c r="D533" s="17"/>
      <c r="E533" s="18"/>
      <c r="F533" s="17"/>
      <c r="G533" s="25" t="s">
        <v>577</v>
      </c>
      <c r="H533" s="60" t="s">
        <v>577</v>
      </c>
    </row>
    <row r="534" spans="1:8" ht="20.149999999999999" customHeight="1">
      <c r="A534" s="54" t="s">
        <v>878</v>
      </c>
      <c r="B534" s="18" t="s">
        <v>50</v>
      </c>
      <c r="C534" s="18" t="s">
        <v>1018</v>
      </c>
      <c r="D534" s="17"/>
      <c r="E534" s="18"/>
      <c r="F534" s="17"/>
      <c r="G534" s="120">
        <v>1</v>
      </c>
      <c r="H534" s="60"/>
    </row>
    <row r="535" spans="1:8" ht="20.149999999999999" customHeight="1">
      <c r="A535" s="54" t="s">
        <v>879</v>
      </c>
      <c r="B535" s="18" t="s">
        <v>51</v>
      </c>
      <c r="C535" s="18" t="s">
        <v>1018</v>
      </c>
      <c r="D535" s="17"/>
      <c r="E535" s="18"/>
      <c r="F535" s="17"/>
      <c r="G535" s="120">
        <v>1</v>
      </c>
      <c r="H535" s="60"/>
    </row>
    <row r="536" spans="1:8" ht="20.149999999999999" customHeight="1">
      <c r="A536" s="302" t="s">
        <v>880</v>
      </c>
      <c r="B536" s="186" t="s">
        <v>52</v>
      </c>
      <c r="C536" s="293" t="s">
        <v>1018</v>
      </c>
      <c r="D536" s="17"/>
      <c r="E536" s="18"/>
      <c r="F536" s="286"/>
      <c r="G536" s="120">
        <v>1</v>
      </c>
      <c r="H536" s="60"/>
    </row>
    <row r="537" spans="1:8" ht="20.149999999999999" customHeight="1">
      <c r="A537" s="303"/>
      <c r="B537" s="189"/>
      <c r="C537" s="294"/>
      <c r="D537" s="17">
        <v>1</v>
      </c>
      <c r="E537" s="18" t="s">
        <v>865</v>
      </c>
      <c r="F537" s="287"/>
      <c r="G537" s="30"/>
      <c r="H537" s="60" t="s">
        <v>577</v>
      </c>
    </row>
    <row r="538" spans="1:8" ht="20.149999999999999" customHeight="1">
      <c r="A538" s="303"/>
      <c r="B538" s="189"/>
      <c r="C538" s="294"/>
      <c r="D538" s="17">
        <v>2</v>
      </c>
      <c r="E538" s="18" t="s">
        <v>866</v>
      </c>
      <c r="F538" s="287"/>
      <c r="G538" s="30"/>
      <c r="H538" s="60" t="s">
        <v>577</v>
      </c>
    </row>
    <row r="539" spans="1:8" ht="20.149999999999999" customHeight="1">
      <c r="A539" s="304"/>
      <c r="B539" s="190"/>
      <c r="C539" s="295"/>
      <c r="D539" s="17">
        <v>3</v>
      </c>
      <c r="E539" s="18" t="s">
        <v>867</v>
      </c>
      <c r="F539" s="288"/>
      <c r="G539" s="30">
        <v>1</v>
      </c>
      <c r="H539" s="60">
        <v>100</v>
      </c>
    </row>
    <row r="540" spans="1:8" ht="20.149999999999999" customHeight="1">
      <c r="A540" s="302" t="s">
        <v>1024</v>
      </c>
      <c r="B540" s="186" t="s">
        <v>53</v>
      </c>
      <c r="C540" s="293" t="s">
        <v>1023</v>
      </c>
      <c r="D540" s="17"/>
      <c r="E540" s="18"/>
      <c r="F540" s="286"/>
      <c r="G540" s="120">
        <v>1</v>
      </c>
      <c r="H540" s="60"/>
    </row>
    <row r="541" spans="1:8" ht="20.149999999999999" customHeight="1">
      <c r="A541" s="303"/>
      <c r="B541" s="189"/>
      <c r="C541" s="294"/>
      <c r="D541" s="17">
        <v>1</v>
      </c>
      <c r="E541" s="18" t="s">
        <v>846</v>
      </c>
      <c r="F541" s="287"/>
      <c r="G541" s="30"/>
      <c r="H541" s="60" t="s">
        <v>577</v>
      </c>
    </row>
    <row r="542" spans="1:8" ht="20.149999999999999" customHeight="1">
      <c r="A542" s="303"/>
      <c r="B542" s="189"/>
      <c r="C542" s="294"/>
      <c r="D542" s="17">
        <v>2</v>
      </c>
      <c r="E542" s="18" t="s">
        <v>847</v>
      </c>
      <c r="F542" s="287"/>
      <c r="G542" s="30"/>
      <c r="H542" s="60" t="s">
        <v>577</v>
      </c>
    </row>
    <row r="543" spans="1:8" ht="20.149999999999999" customHeight="1">
      <c r="A543" s="303"/>
      <c r="B543" s="189"/>
      <c r="C543" s="294"/>
      <c r="D543" s="17">
        <v>3</v>
      </c>
      <c r="E543" s="18" t="s">
        <v>848</v>
      </c>
      <c r="F543" s="287"/>
      <c r="G543" s="30"/>
      <c r="H543" s="60" t="s">
        <v>577</v>
      </c>
    </row>
    <row r="544" spans="1:8" ht="20.149999999999999" customHeight="1">
      <c r="A544" s="303"/>
      <c r="B544" s="189"/>
      <c r="C544" s="294"/>
      <c r="D544" s="17">
        <v>4</v>
      </c>
      <c r="E544" s="18" t="s">
        <v>849</v>
      </c>
      <c r="F544" s="287"/>
      <c r="G544" s="30"/>
      <c r="H544" s="60" t="s">
        <v>577</v>
      </c>
    </row>
    <row r="545" spans="1:8" ht="20.149999999999999" customHeight="1">
      <c r="A545" s="303"/>
      <c r="B545" s="189"/>
      <c r="C545" s="294"/>
      <c r="D545" s="17">
        <v>5</v>
      </c>
      <c r="E545" s="18" t="s">
        <v>850</v>
      </c>
      <c r="F545" s="287"/>
      <c r="G545" s="30"/>
      <c r="H545" s="60" t="s">
        <v>577</v>
      </c>
    </row>
    <row r="546" spans="1:8" ht="20.149999999999999" customHeight="1">
      <c r="A546" s="303"/>
      <c r="B546" s="189"/>
      <c r="C546" s="294"/>
      <c r="D546" s="17">
        <v>6</v>
      </c>
      <c r="E546" s="18" t="s">
        <v>851</v>
      </c>
      <c r="F546" s="287"/>
      <c r="G546" s="30"/>
      <c r="H546" s="60" t="s">
        <v>577</v>
      </c>
    </row>
    <row r="547" spans="1:8" ht="20.149999999999999" customHeight="1">
      <c r="A547" s="303"/>
      <c r="B547" s="189"/>
      <c r="C547" s="294"/>
      <c r="D547" s="17">
        <v>7</v>
      </c>
      <c r="E547" s="18" t="s">
        <v>852</v>
      </c>
      <c r="F547" s="287"/>
      <c r="G547" s="30"/>
      <c r="H547" s="60" t="s">
        <v>577</v>
      </c>
    </row>
    <row r="548" spans="1:8" ht="20.149999999999999" customHeight="1">
      <c r="A548" s="303"/>
      <c r="B548" s="189"/>
      <c r="C548" s="294"/>
      <c r="D548" s="17">
        <v>8</v>
      </c>
      <c r="E548" s="18" t="s">
        <v>853</v>
      </c>
      <c r="F548" s="287"/>
      <c r="G548" s="30"/>
      <c r="H548" s="60" t="s">
        <v>577</v>
      </c>
    </row>
    <row r="549" spans="1:8" ht="20.149999999999999" customHeight="1">
      <c r="A549" s="303"/>
      <c r="B549" s="189"/>
      <c r="C549" s="294"/>
      <c r="D549" s="17">
        <v>9</v>
      </c>
      <c r="E549" s="18" t="s">
        <v>854</v>
      </c>
      <c r="F549" s="287"/>
      <c r="G549" s="30">
        <v>1</v>
      </c>
      <c r="H549" s="60">
        <v>100</v>
      </c>
    </row>
    <row r="550" spans="1:8" ht="20.149999999999999" customHeight="1">
      <c r="A550" s="303"/>
      <c r="B550" s="189"/>
      <c r="C550" s="294"/>
      <c r="D550" s="17">
        <v>10</v>
      </c>
      <c r="E550" s="18" t="s">
        <v>855</v>
      </c>
      <c r="F550" s="287"/>
      <c r="G550" s="30"/>
      <c r="H550" s="60" t="s">
        <v>577</v>
      </c>
    </row>
    <row r="551" spans="1:8" ht="20.149999999999999" customHeight="1">
      <c r="A551" s="303"/>
      <c r="B551" s="189"/>
      <c r="C551" s="294"/>
      <c r="D551" s="17">
        <v>11</v>
      </c>
      <c r="E551" s="18" t="s">
        <v>856</v>
      </c>
      <c r="F551" s="287"/>
      <c r="G551" s="30"/>
      <c r="H551" s="60" t="s">
        <v>577</v>
      </c>
    </row>
    <row r="552" spans="1:8" ht="20.149999999999999" customHeight="1">
      <c r="A552" s="303"/>
      <c r="B552" s="189"/>
      <c r="C552" s="294"/>
      <c r="D552" s="17">
        <v>12</v>
      </c>
      <c r="E552" s="18" t="s">
        <v>857</v>
      </c>
      <c r="F552" s="287"/>
      <c r="G552" s="30"/>
      <c r="H552" s="60" t="s">
        <v>577</v>
      </c>
    </row>
    <row r="553" spans="1:8" ht="20.149999999999999" customHeight="1">
      <c r="A553" s="303"/>
      <c r="B553" s="189"/>
      <c r="C553" s="294"/>
      <c r="D553" s="17">
        <v>13</v>
      </c>
      <c r="E553" s="18" t="s">
        <v>858</v>
      </c>
      <c r="F553" s="287"/>
      <c r="G553" s="30"/>
      <c r="H553" s="60" t="s">
        <v>577</v>
      </c>
    </row>
    <row r="554" spans="1:8" ht="20.149999999999999" customHeight="1">
      <c r="A554" s="303"/>
      <c r="B554" s="189"/>
      <c r="C554" s="294"/>
      <c r="D554" s="17">
        <v>14</v>
      </c>
      <c r="E554" s="18" t="s">
        <v>859</v>
      </c>
      <c r="F554" s="287"/>
      <c r="G554" s="30"/>
      <c r="H554" s="60" t="s">
        <v>577</v>
      </c>
    </row>
    <row r="555" spans="1:8" ht="20.149999999999999" customHeight="1">
      <c r="A555" s="303"/>
      <c r="B555" s="189"/>
      <c r="C555" s="294"/>
      <c r="D555" s="17">
        <v>15</v>
      </c>
      <c r="E555" s="18" t="s">
        <v>860</v>
      </c>
      <c r="F555" s="287"/>
      <c r="G555" s="30"/>
      <c r="H555" s="60" t="s">
        <v>577</v>
      </c>
    </row>
    <row r="556" spans="1:8" ht="20.149999999999999" customHeight="1">
      <c r="A556" s="303"/>
      <c r="B556" s="189"/>
      <c r="C556" s="294"/>
      <c r="D556" s="17">
        <v>16</v>
      </c>
      <c r="E556" s="18" t="s">
        <v>861</v>
      </c>
      <c r="F556" s="287"/>
      <c r="G556" s="30"/>
      <c r="H556" s="60" t="s">
        <v>577</v>
      </c>
    </row>
    <row r="557" spans="1:8" ht="20.149999999999999" customHeight="1">
      <c r="A557" s="304"/>
      <c r="B557" s="190"/>
      <c r="C557" s="295"/>
      <c r="D557" s="17">
        <v>17</v>
      </c>
      <c r="E557" s="18" t="s">
        <v>326</v>
      </c>
      <c r="F557" s="288"/>
      <c r="G557" s="30"/>
      <c r="H557" s="60" t="s">
        <v>577</v>
      </c>
    </row>
    <row r="558" spans="1:8" ht="20.149999999999999" customHeight="1">
      <c r="A558" s="54" t="s">
        <v>961</v>
      </c>
      <c r="B558" s="18" t="s">
        <v>54</v>
      </c>
      <c r="C558" s="18" t="s">
        <v>1025</v>
      </c>
      <c r="D558" s="17"/>
      <c r="E558" s="18"/>
      <c r="F558" s="17"/>
      <c r="G558" s="30"/>
      <c r="H558" s="60" t="s">
        <v>577</v>
      </c>
    </row>
    <row r="559" spans="1:8" ht="20.149999999999999" customHeight="1">
      <c r="A559" s="54" t="s">
        <v>881</v>
      </c>
      <c r="B559" s="18" t="s">
        <v>55</v>
      </c>
      <c r="C559" s="18" t="s">
        <v>1022</v>
      </c>
      <c r="D559" s="17"/>
      <c r="E559" s="18"/>
      <c r="F559" s="17"/>
      <c r="G559" s="120">
        <v>1</v>
      </c>
      <c r="H559" s="60"/>
    </row>
    <row r="560" spans="1:8" ht="20.149999999999999" customHeight="1">
      <c r="A560" s="54" t="s">
        <v>882</v>
      </c>
      <c r="B560" s="18" t="s">
        <v>56</v>
      </c>
      <c r="C560" s="18" t="s">
        <v>1022</v>
      </c>
      <c r="D560" s="17"/>
      <c r="E560" s="18"/>
      <c r="F560" s="17"/>
      <c r="G560" s="120">
        <v>1</v>
      </c>
      <c r="H560" s="60"/>
    </row>
    <row r="561" spans="1:8" ht="20.149999999999999" customHeight="1">
      <c r="A561" s="302" t="s">
        <v>883</v>
      </c>
      <c r="B561" s="186" t="s">
        <v>57</v>
      </c>
      <c r="C561" s="293" t="s">
        <v>1022</v>
      </c>
      <c r="D561" s="17"/>
      <c r="E561" s="18"/>
      <c r="F561" s="286"/>
      <c r="G561" s="120">
        <v>1</v>
      </c>
      <c r="H561" s="60"/>
    </row>
    <row r="562" spans="1:8" ht="20.149999999999999" customHeight="1">
      <c r="A562" s="303"/>
      <c r="B562" s="189"/>
      <c r="C562" s="294"/>
      <c r="D562" s="17">
        <v>1</v>
      </c>
      <c r="E562" s="18" t="s">
        <v>865</v>
      </c>
      <c r="F562" s="287"/>
      <c r="G562" s="30"/>
      <c r="H562" s="60" t="s">
        <v>577</v>
      </c>
    </row>
    <row r="563" spans="1:8" ht="20.149999999999999" customHeight="1">
      <c r="A563" s="303"/>
      <c r="B563" s="189"/>
      <c r="C563" s="294"/>
      <c r="D563" s="17">
        <v>2</v>
      </c>
      <c r="E563" s="18" t="s">
        <v>866</v>
      </c>
      <c r="F563" s="287"/>
      <c r="G563" s="30"/>
      <c r="H563" s="60" t="s">
        <v>577</v>
      </c>
    </row>
    <row r="564" spans="1:8" ht="20.149999999999999" customHeight="1">
      <c r="A564" s="304"/>
      <c r="B564" s="190"/>
      <c r="C564" s="295"/>
      <c r="D564" s="17">
        <v>3</v>
      </c>
      <c r="E564" s="18" t="s">
        <v>867</v>
      </c>
      <c r="F564" s="288"/>
      <c r="G564" s="30">
        <v>1</v>
      </c>
      <c r="H564" s="60">
        <v>100</v>
      </c>
    </row>
    <row r="565" spans="1:8" ht="20.149999999999999" customHeight="1">
      <c r="A565" s="302" t="s">
        <v>1027</v>
      </c>
      <c r="B565" s="186" t="s">
        <v>58</v>
      </c>
      <c r="C565" s="293" t="s">
        <v>1026</v>
      </c>
      <c r="D565" s="17"/>
      <c r="E565" s="18"/>
      <c r="F565" s="286"/>
      <c r="G565" s="120">
        <v>1</v>
      </c>
      <c r="H565" s="60"/>
    </row>
    <row r="566" spans="1:8" ht="20.149999999999999" customHeight="1">
      <c r="A566" s="303"/>
      <c r="B566" s="189"/>
      <c r="C566" s="294"/>
      <c r="D566" s="17">
        <v>1</v>
      </c>
      <c r="E566" s="18" t="s">
        <v>846</v>
      </c>
      <c r="F566" s="287"/>
      <c r="G566" s="30"/>
      <c r="H566" s="60" t="s">
        <v>577</v>
      </c>
    </row>
    <row r="567" spans="1:8" ht="20.149999999999999" customHeight="1">
      <c r="A567" s="303"/>
      <c r="B567" s="189"/>
      <c r="C567" s="294"/>
      <c r="D567" s="17">
        <v>2</v>
      </c>
      <c r="E567" s="18" t="s">
        <v>847</v>
      </c>
      <c r="F567" s="287"/>
      <c r="G567" s="30"/>
      <c r="H567" s="60" t="s">
        <v>577</v>
      </c>
    </row>
    <row r="568" spans="1:8" ht="20.149999999999999" customHeight="1">
      <c r="A568" s="303"/>
      <c r="B568" s="189"/>
      <c r="C568" s="294"/>
      <c r="D568" s="17">
        <v>3</v>
      </c>
      <c r="E568" s="18" t="s">
        <v>848</v>
      </c>
      <c r="F568" s="287"/>
      <c r="G568" s="30"/>
      <c r="H568" s="60" t="s">
        <v>577</v>
      </c>
    </row>
    <row r="569" spans="1:8" ht="20.149999999999999" customHeight="1">
      <c r="A569" s="303"/>
      <c r="B569" s="189"/>
      <c r="C569" s="294"/>
      <c r="D569" s="17">
        <v>4</v>
      </c>
      <c r="E569" s="18" t="s">
        <v>849</v>
      </c>
      <c r="F569" s="287"/>
      <c r="G569" s="30"/>
      <c r="H569" s="60" t="s">
        <v>577</v>
      </c>
    </row>
    <row r="570" spans="1:8" ht="20.149999999999999" customHeight="1">
      <c r="A570" s="303"/>
      <c r="B570" s="189"/>
      <c r="C570" s="294"/>
      <c r="D570" s="17">
        <v>5</v>
      </c>
      <c r="E570" s="18" t="s">
        <v>850</v>
      </c>
      <c r="F570" s="287"/>
      <c r="G570" s="30"/>
      <c r="H570" s="60" t="s">
        <v>577</v>
      </c>
    </row>
    <row r="571" spans="1:8" ht="20.149999999999999" customHeight="1">
      <c r="A571" s="303"/>
      <c r="B571" s="189"/>
      <c r="C571" s="294"/>
      <c r="D571" s="17">
        <v>6</v>
      </c>
      <c r="E571" s="18" t="s">
        <v>851</v>
      </c>
      <c r="F571" s="287"/>
      <c r="G571" s="30"/>
      <c r="H571" s="60" t="s">
        <v>577</v>
      </c>
    </row>
    <row r="572" spans="1:8" ht="20.149999999999999" customHeight="1">
      <c r="A572" s="303"/>
      <c r="B572" s="189"/>
      <c r="C572" s="294"/>
      <c r="D572" s="17">
        <v>7</v>
      </c>
      <c r="E572" s="18" t="s">
        <v>852</v>
      </c>
      <c r="F572" s="287"/>
      <c r="G572" s="30"/>
      <c r="H572" s="60" t="s">
        <v>577</v>
      </c>
    </row>
    <row r="573" spans="1:8" ht="20.149999999999999" customHeight="1">
      <c r="A573" s="303"/>
      <c r="B573" s="189"/>
      <c r="C573" s="294"/>
      <c r="D573" s="17">
        <v>8</v>
      </c>
      <c r="E573" s="18" t="s">
        <v>853</v>
      </c>
      <c r="F573" s="287"/>
      <c r="G573" s="30"/>
      <c r="H573" s="60" t="s">
        <v>577</v>
      </c>
    </row>
    <row r="574" spans="1:8" ht="20.149999999999999" customHeight="1">
      <c r="A574" s="303"/>
      <c r="B574" s="189"/>
      <c r="C574" s="294"/>
      <c r="D574" s="17">
        <v>9</v>
      </c>
      <c r="E574" s="18" t="s">
        <v>854</v>
      </c>
      <c r="F574" s="287"/>
      <c r="G574" s="30">
        <v>1</v>
      </c>
      <c r="H574" s="60">
        <v>100</v>
      </c>
    </row>
    <row r="575" spans="1:8" ht="20.149999999999999" customHeight="1">
      <c r="A575" s="303"/>
      <c r="B575" s="189"/>
      <c r="C575" s="294"/>
      <c r="D575" s="17">
        <v>10</v>
      </c>
      <c r="E575" s="18" t="s">
        <v>855</v>
      </c>
      <c r="F575" s="287"/>
      <c r="G575" s="30"/>
      <c r="H575" s="60" t="s">
        <v>577</v>
      </c>
    </row>
    <row r="576" spans="1:8" ht="20.149999999999999" customHeight="1">
      <c r="A576" s="303"/>
      <c r="B576" s="189"/>
      <c r="C576" s="294"/>
      <c r="D576" s="17">
        <v>11</v>
      </c>
      <c r="E576" s="18" t="s">
        <v>856</v>
      </c>
      <c r="F576" s="287"/>
      <c r="G576" s="30"/>
      <c r="H576" s="60" t="s">
        <v>577</v>
      </c>
    </row>
    <row r="577" spans="1:8" ht="20.149999999999999" customHeight="1">
      <c r="A577" s="303"/>
      <c r="B577" s="189"/>
      <c r="C577" s="294"/>
      <c r="D577" s="17">
        <v>12</v>
      </c>
      <c r="E577" s="18" t="s">
        <v>857</v>
      </c>
      <c r="F577" s="287"/>
      <c r="G577" s="30"/>
      <c r="H577" s="60" t="s">
        <v>577</v>
      </c>
    </row>
    <row r="578" spans="1:8" ht="20.149999999999999" customHeight="1">
      <c r="A578" s="303"/>
      <c r="B578" s="189"/>
      <c r="C578" s="294"/>
      <c r="D578" s="17">
        <v>13</v>
      </c>
      <c r="E578" s="18" t="s">
        <v>858</v>
      </c>
      <c r="F578" s="287"/>
      <c r="G578" s="30"/>
      <c r="H578" s="60" t="s">
        <v>577</v>
      </c>
    </row>
    <row r="579" spans="1:8" ht="20.149999999999999" customHeight="1">
      <c r="A579" s="303"/>
      <c r="B579" s="189"/>
      <c r="C579" s="294"/>
      <c r="D579" s="17">
        <v>14</v>
      </c>
      <c r="E579" s="18" t="s">
        <v>859</v>
      </c>
      <c r="F579" s="287"/>
      <c r="G579" s="30"/>
      <c r="H579" s="60" t="s">
        <v>577</v>
      </c>
    </row>
    <row r="580" spans="1:8" ht="20.149999999999999" customHeight="1">
      <c r="A580" s="303"/>
      <c r="B580" s="189"/>
      <c r="C580" s="294"/>
      <c r="D580" s="17">
        <v>15</v>
      </c>
      <c r="E580" s="18" t="s">
        <v>860</v>
      </c>
      <c r="F580" s="287"/>
      <c r="G580" s="30"/>
      <c r="H580" s="60" t="s">
        <v>577</v>
      </c>
    </row>
    <row r="581" spans="1:8" ht="20.149999999999999" customHeight="1">
      <c r="A581" s="303"/>
      <c r="B581" s="189"/>
      <c r="C581" s="294"/>
      <c r="D581" s="17">
        <v>16</v>
      </c>
      <c r="E581" s="18" t="s">
        <v>861</v>
      </c>
      <c r="F581" s="287"/>
      <c r="G581" s="30"/>
      <c r="H581" s="60" t="s">
        <v>577</v>
      </c>
    </row>
    <row r="582" spans="1:8" ht="20.149999999999999" customHeight="1">
      <c r="A582" s="304"/>
      <c r="B582" s="190"/>
      <c r="C582" s="295"/>
      <c r="D582" s="17">
        <v>17</v>
      </c>
      <c r="E582" s="18" t="s">
        <v>326</v>
      </c>
      <c r="F582" s="288"/>
      <c r="G582" s="30"/>
      <c r="H582" s="60" t="s">
        <v>577</v>
      </c>
    </row>
    <row r="583" spans="1:8" ht="20.149999999999999" customHeight="1">
      <c r="A583" s="54" t="s">
        <v>962</v>
      </c>
      <c r="B583" s="18" t="s">
        <v>59</v>
      </c>
      <c r="C583" s="18" t="s">
        <v>1028</v>
      </c>
      <c r="D583" s="17"/>
      <c r="E583" s="18"/>
      <c r="F583" s="17"/>
      <c r="G583" s="30"/>
      <c r="H583" s="60" t="s">
        <v>577</v>
      </c>
    </row>
    <row r="584" spans="1:8" ht="20.149999999999999" customHeight="1">
      <c r="A584" s="54" t="s">
        <v>884</v>
      </c>
      <c r="B584" s="18" t="s">
        <v>60</v>
      </c>
      <c r="C584" s="18" t="s">
        <v>1026</v>
      </c>
      <c r="D584" s="17"/>
      <c r="E584" s="18"/>
      <c r="F584" s="17"/>
      <c r="G584" s="120">
        <v>1</v>
      </c>
      <c r="H584" s="60"/>
    </row>
    <row r="585" spans="1:8" ht="20.149999999999999" customHeight="1">
      <c r="A585" s="54" t="s">
        <v>885</v>
      </c>
      <c r="B585" s="18" t="s">
        <v>61</v>
      </c>
      <c r="C585" s="18" t="s">
        <v>1026</v>
      </c>
      <c r="D585" s="17"/>
      <c r="E585" s="18"/>
      <c r="F585" s="17"/>
      <c r="G585" s="120">
        <v>1</v>
      </c>
      <c r="H585" s="60"/>
    </row>
    <row r="586" spans="1:8" ht="20.149999999999999" customHeight="1">
      <c r="A586" s="302" t="s">
        <v>886</v>
      </c>
      <c r="B586" s="186" t="s">
        <v>62</v>
      </c>
      <c r="C586" s="293" t="s">
        <v>1026</v>
      </c>
      <c r="D586" s="17"/>
      <c r="E586" s="18"/>
      <c r="F586" s="286"/>
      <c r="G586" s="120">
        <v>1</v>
      </c>
      <c r="H586" s="60"/>
    </row>
    <row r="587" spans="1:8" ht="20.149999999999999" customHeight="1">
      <c r="A587" s="303"/>
      <c r="B587" s="189"/>
      <c r="C587" s="294"/>
      <c r="D587" s="17">
        <v>1</v>
      </c>
      <c r="E587" s="18" t="s">
        <v>865</v>
      </c>
      <c r="F587" s="287"/>
      <c r="G587" s="30"/>
      <c r="H587" s="60" t="s">
        <v>577</v>
      </c>
    </row>
    <row r="588" spans="1:8" ht="20.149999999999999" customHeight="1">
      <c r="A588" s="303"/>
      <c r="B588" s="189"/>
      <c r="C588" s="294"/>
      <c r="D588" s="17">
        <v>2</v>
      </c>
      <c r="E588" s="18" t="s">
        <v>866</v>
      </c>
      <c r="F588" s="287"/>
      <c r="G588" s="30"/>
      <c r="H588" s="60" t="s">
        <v>577</v>
      </c>
    </row>
    <row r="589" spans="1:8" ht="20.149999999999999" customHeight="1">
      <c r="A589" s="304"/>
      <c r="B589" s="190"/>
      <c r="C589" s="295"/>
      <c r="D589" s="17">
        <v>3</v>
      </c>
      <c r="E589" s="18" t="s">
        <v>867</v>
      </c>
      <c r="F589" s="288"/>
      <c r="G589" s="30">
        <v>1</v>
      </c>
      <c r="H589" s="60">
        <v>100</v>
      </c>
    </row>
    <row r="590" spans="1:8" ht="20.149999999999999" customHeight="1">
      <c r="A590" s="302" t="s">
        <v>887</v>
      </c>
      <c r="B590" s="186" t="s">
        <v>888</v>
      </c>
      <c r="C590" s="293" t="s">
        <v>188</v>
      </c>
      <c r="D590" s="17"/>
      <c r="E590" s="18"/>
      <c r="F590" s="286"/>
      <c r="G590" s="120">
        <v>3691</v>
      </c>
      <c r="H590" s="60"/>
    </row>
    <row r="591" spans="1:8" ht="20.149999999999999" customHeight="1">
      <c r="A591" s="303"/>
      <c r="B591" s="189"/>
      <c r="C591" s="294"/>
      <c r="D591" s="17">
        <v>0</v>
      </c>
      <c r="E591" s="18" t="s">
        <v>889</v>
      </c>
      <c r="F591" s="287"/>
      <c r="G591" s="30">
        <v>173</v>
      </c>
      <c r="H591" s="60">
        <f t="shared" ref="H591:H595" si="34">G591/3691*100</f>
        <v>4.6870766729883506</v>
      </c>
    </row>
    <row r="592" spans="1:8" ht="20.149999999999999" customHeight="1">
      <c r="A592" s="303"/>
      <c r="B592" s="189"/>
      <c r="C592" s="294"/>
      <c r="D592" s="17">
        <v>1</v>
      </c>
      <c r="E592" s="18" t="s">
        <v>890</v>
      </c>
      <c r="F592" s="287"/>
      <c r="G592" s="30">
        <v>193</v>
      </c>
      <c r="H592" s="60">
        <f t="shared" si="34"/>
        <v>5.2289352479002984</v>
      </c>
    </row>
    <row r="593" spans="1:8" ht="20.149999999999999" customHeight="1">
      <c r="A593" s="303"/>
      <c r="B593" s="189"/>
      <c r="C593" s="294"/>
      <c r="D593" s="17">
        <v>2</v>
      </c>
      <c r="E593" s="18" t="s">
        <v>891</v>
      </c>
      <c r="F593" s="287"/>
      <c r="G593" s="30">
        <v>204</v>
      </c>
      <c r="H593" s="60">
        <f t="shared" si="34"/>
        <v>5.5269574641018693</v>
      </c>
    </row>
    <row r="594" spans="1:8" ht="20.149999999999999" customHeight="1">
      <c r="A594" s="303"/>
      <c r="B594" s="189"/>
      <c r="C594" s="294"/>
      <c r="D594" s="17">
        <v>3</v>
      </c>
      <c r="E594" s="18" t="s">
        <v>892</v>
      </c>
      <c r="F594" s="287"/>
      <c r="G594" s="30">
        <v>305</v>
      </c>
      <c r="H594" s="60">
        <f t="shared" si="34"/>
        <v>8.2633432674072065</v>
      </c>
    </row>
    <row r="595" spans="1:8" ht="20.149999999999999" customHeight="1">
      <c r="A595" s="303"/>
      <c r="B595" s="189"/>
      <c r="C595" s="294"/>
      <c r="D595" s="17">
        <v>4</v>
      </c>
      <c r="E595" s="18" t="s">
        <v>893</v>
      </c>
      <c r="F595" s="287"/>
      <c r="G595" s="30">
        <v>272</v>
      </c>
      <c r="H595" s="60">
        <f t="shared" si="34"/>
        <v>7.3692766188024921</v>
      </c>
    </row>
    <row r="596" spans="1:8" ht="20.149999999999999" customHeight="1">
      <c r="A596" s="303"/>
      <c r="B596" s="189"/>
      <c r="C596" s="294"/>
      <c r="D596" s="17">
        <v>5</v>
      </c>
      <c r="E596" s="18" t="s">
        <v>894</v>
      </c>
      <c r="F596" s="287"/>
      <c r="G596" s="30">
        <v>620</v>
      </c>
      <c r="H596" s="60">
        <f t="shared" ref="H596:H658" si="35">G596/3691*100</f>
        <v>16.797615822270387</v>
      </c>
    </row>
    <row r="597" spans="1:8" ht="20.149999999999999" customHeight="1">
      <c r="A597" s="303"/>
      <c r="B597" s="189"/>
      <c r="C597" s="294"/>
      <c r="D597" s="17">
        <v>6</v>
      </c>
      <c r="E597" s="18" t="s">
        <v>895</v>
      </c>
      <c r="F597" s="287"/>
      <c r="G597" s="30">
        <v>534</v>
      </c>
      <c r="H597" s="60">
        <f t="shared" si="35"/>
        <v>14.467623950149012</v>
      </c>
    </row>
    <row r="598" spans="1:8" ht="20.149999999999999" customHeight="1">
      <c r="A598" s="303"/>
      <c r="B598" s="189"/>
      <c r="C598" s="294"/>
      <c r="D598" s="17">
        <v>7</v>
      </c>
      <c r="E598" s="18" t="s">
        <v>896</v>
      </c>
      <c r="F598" s="287"/>
      <c r="G598" s="30">
        <v>620</v>
      </c>
      <c r="H598" s="60">
        <f t="shared" si="35"/>
        <v>16.797615822270387</v>
      </c>
    </row>
    <row r="599" spans="1:8" ht="20.149999999999999" customHeight="1">
      <c r="A599" s="303"/>
      <c r="B599" s="189"/>
      <c r="C599" s="294"/>
      <c r="D599" s="17">
        <v>8</v>
      </c>
      <c r="E599" s="18" t="s">
        <v>897</v>
      </c>
      <c r="F599" s="287"/>
      <c r="G599" s="30">
        <v>463</v>
      </c>
      <c r="H599" s="60">
        <f t="shared" si="35"/>
        <v>12.544026009211596</v>
      </c>
    </row>
    <row r="600" spans="1:8" ht="20.149999999999999" customHeight="1">
      <c r="A600" s="303"/>
      <c r="B600" s="189"/>
      <c r="C600" s="294"/>
      <c r="D600" s="17">
        <v>9</v>
      </c>
      <c r="E600" s="18" t="s">
        <v>898</v>
      </c>
      <c r="F600" s="287"/>
      <c r="G600" s="30">
        <v>188</v>
      </c>
      <c r="H600" s="60">
        <f t="shared" si="35"/>
        <v>5.0934706041723103</v>
      </c>
    </row>
    <row r="601" spans="1:8" ht="20.149999999999999" customHeight="1">
      <c r="A601" s="304"/>
      <c r="B601" s="190"/>
      <c r="C601" s="295"/>
      <c r="D601" s="17">
        <v>10</v>
      </c>
      <c r="E601" s="18" t="s">
        <v>899</v>
      </c>
      <c r="F601" s="288"/>
      <c r="G601" s="30">
        <v>119</v>
      </c>
      <c r="H601" s="60">
        <f t="shared" si="35"/>
        <v>3.2240585207260906</v>
      </c>
    </row>
    <row r="602" spans="1:8" ht="20.149999999999999" customHeight="1">
      <c r="A602" s="302" t="s">
        <v>900</v>
      </c>
      <c r="B602" s="186" t="s">
        <v>63</v>
      </c>
      <c r="C602" s="293" t="s">
        <v>188</v>
      </c>
      <c r="D602" s="17"/>
      <c r="E602" s="18"/>
      <c r="F602" s="286"/>
      <c r="G602" s="120">
        <v>3691</v>
      </c>
      <c r="H602" s="60"/>
    </row>
    <row r="603" spans="1:8" ht="20.149999999999999" customHeight="1">
      <c r="A603" s="303"/>
      <c r="B603" s="189"/>
      <c r="C603" s="294"/>
      <c r="D603" s="17">
        <v>0</v>
      </c>
      <c r="E603" s="18" t="s">
        <v>889</v>
      </c>
      <c r="F603" s="287"/>
      <c r="G603" s="30">
        <v>143</v>
      </c>
      <c r="H603" s="60">
        <f t="shared" si="35"/>
        <v>3.8742888106204276</v>
      </c>
    </row>
    <row r="604" spans="1:8" ht="20.149999999999999" customHeight="1">
      <c r="A604" s="303"/>
      <c r="B604" s="189"/>
      <c r="C604" s="294"/>
      <c r="D604" s="17">
        <v>1</v>
      </c>
      <c r="E604" s="18" t="s">
        <v>890</v>
      </c>
      <c r="F604" s="287"/>
      <c r="G604" s="30">
        <v>119</v>
      </c>
      <c r="H604" s="60">
        <f t="shared" si="35"/>
        <v>3.2240585207260906</v>
      </c>
    </row>
    <row r="605" spans="1:8" ht="20.149999999999999" customHeight="1">
      <c r="A605" s="303"/>
      <c r="B605" s="189"/>
      <c r="C605" s="294"/>
      <c r="D605" s="17">
        <v>2</v>
      </c>
      <c r="E605" s="18" t="s">
        <v>891</v>
      </c>
      <c r="F605" s="287"/>
      <c r="G605" s="30">
        <v>190</v>
      </c>
      <c r="H605" s="60">
        <f t="shared" si="35"/>
        <v>5.1476564616635061</v>
      </c>
    </row>
    <row r="606" spans="1:8" ht="20.149999999999999" customHeight="1">
      <c r="A606" s="303"/>
      <c r="B606" s="189"/>
      <c r="C606" s="294"/>
      <c r="D606" s="17">
        <v>3</v>
      </c>
      <c r="E606" s="18" t="s">
        <v>892</v>
      </c>
      <c r="F606" s="287"/>
      <c r="G606" s="30">
        <v>276</v>
      </c>
      <c r="H606" s="60">
        <f t="shared" si="35"/>
        <v>7.4776483337848827</v>
      </c>
    </row>
    <row r="607" spans="1:8" ht="20.149999999999999" customHeight="1">
      <c r="A607" s="303"/>
      <c r="B607" s="189"/>
      <c r="C607" s="294"/>
      <c r="D607" s="17">
        <v>4</v>
      </c>
      <c r="E607" s="18" t="s">
        <v>893</v>
      </c>
      <c r="F607" s="287"/>
      <c r="G607" s="30">
        <v>236</v>
      </c>
      <c r="H607" s="60">
        <f t="shared" si="35"/>
        <v>6.3939311839609863</v>
      </c>
    </row>
    <row r="608" spans="1:8" ht="20.149999999999999" customHeight="1">
      <c r="A608" s="303"/>
      <c r="B608" s="189"/>
      <c r="C608" s="294"/>
      <c r="D608" s="17">
        <v>5</v>
      </c>
      <c r="E608" s="18" t="s">
        <v>894</v>
      </c>
      <c r="F608" s="287"/>
      <c r="G608" s="30">
        <v>574</v>
      </c>
      <c r="H608" s="60">
        <f t="shared" si="35"/>
        <v>15.551341099972907</v>
      </c>
    </row>
    <row r="609" spans="1:8" ht="20.149999999999999" customHeight="1">
      <c r="A609" s="303"/>
      <c r="B609" s="189"/>
      <c r="C609" s="294"/>
      <c r="D609" s="17">
        <v>6</v>
      </c>
      <c r="E609" s="18" t="s">
        <v>895</v>
      </c>
      <c r="F609" s="287"/>
      <c r="G609" s="30">
        <v>476</v>
      </c>
      <c r="H609" s="60">
        <f t="shared" si="35"/>
        <v>12.896234082904362</v>
      </c>
    </row>
    <row r="610" spans="1:8" ht="20.149999999999999" customHeight="1">
      <c r="A610" s="303"/>
      <c r="B610" s="189"/>
      <c r="C610" s="294"/>
      <c r="D610" s="17">
        <v>7</v>
      </c>
      <c r="E610" s="18" t="s">
        <v>896</v>
      </c>
      <c r="F610" s="287"/>
      <c r="G610" s="30">
        <v>686</v>
      </c>
      <c r="H610" s="60">
        <f t="shared" si="35"/>
        <v>18.585749119479818</v>
      </c>
    </row>
    <row r="611" spans="1:8" ht="20.149999999999999" customHeight="1">
      <c r="A611" s="303"/>
      <c r="B611" s="189"/>
      <c r="C611" s="294"/>
      <c r="D611" s="17">
        <v>8</v>
      </c>
      <c r="E611" s="18" t="s">
        <v>897</v>
      </c>
      <c r="F611" s="287"/>
      <c r="G611" s="30">
        <v>584</v>
      </c>
      <c r="H611" s="60">
        <f t="shared" si="35"/>
        <v>15.82227038742888</v>
      </c>
    </row>
    <row r="612" spans="1:8" ht="20.149999999999999" customHeight="1">
      <c r="A612" s="303"/>
      <c r="B612" s="189"/>
      <c r="C612" s="294"/>
      <c r="D612" s="17">
        <v>9</v>
      </c>
      <c r="E612" s="18" t="s">
        <v>898</v>
      </c>
      <c r="F612" s="287"/>
      <c r="G612" s="30">
        <v>256</v>
      </c>
      <c r="H612" s="60">
        <f t="shared" si="35"/>
        <v>6.935789758872934</v>
      </c>
    </row>
    <row r="613" spans="1:8" ht="20.149999999999999" customHeight="1">
      <c r="A613" s="304"/>
      <c r="B613" s="190"/>
      <c r="C613" s="295"/>
      <c r="D613" s="17">
        <v>10</v>
      </c>
      <c r="E613" s="18" t="s">
        <v>899</v>
      </c>
      <c r="F613" s="288"/>
      <c r="G613" s="30">
        <v>151</v>
      </c>
      <c r="H613" s="60">
        <f t="shared" si="35"/>
        <v>4.0910322405852071</v>
      </c>
    </row>
    <row r="614" spans="1:8" ht="20.149999999999999" customHeight="1">
      <c r="A614" s="302" t="s">
        <v>4074</v>
      </c>
      <c r="B614" s="186" t="s">
        <v>901</v>
      </c>
      <c r="C614" s="293" t="s">
        <v>280</v>
      </c>
      <c r="D614" s="17"/>
      <c r="E614" s="18"/>
      <c r="F614" s="286"/>
      <c r="G614" s="120">
        <v>3691</v>
      </c>
      <c r="H614" s="60"/>
    </row>
    <row r="615" spans="1:8" ht="20.149999999999999" customHeight="1">
      <c r="A615" s="303"/>
      <c r="B615" s="189"/>
      <c r="C615" s="294"/>
      <c r="D615" s="17">
        <v>1</v>
      </c>
      <c r="E615" s="18" t="s">
        <v>902</v>
      </c>
      <c r="F615" s="287"/>
      <c r="G615" s="30">
        <v>535</v>
      </c>
      <c r="H615" s="60">
        <f t="shared" si="35"/>
        <v>14.494716878894609</v>
      </c>
    </row>
    <row r="616" spans="1:8" ht="20.149999999999999" customHeight="1">
      <c r="A616" s="303"/>
      <c r="B616" s="189"/>
      <c r="C616" s="294"/>
      <c r="D616" s="17">
        <v>2</v>
      </c>
      <c r="E616" s="18" t="s">
        <v>903</v>
      </c>
      <c r="F616" s="287"/>
      <c r="G616" s="30">
        <v>1088</v>
      </c>
      <c r="H616" s="60">
        <f t="shared" si="35"/>
        <v>29.477106475209968</v>
      </c>
    </row>
    <row r="617" spans="1:8" ht="20.149999999999999" customHeight="1">
      <c r="A617" s="303"/>
      <c r="B617" s="189"/>
      <c r="C617" s="294"/>
      <c r="D617" s="17">
        <v>3</v>
      </c>
      <c r="E617" s="18" t="s">
        <v>904</v>
      </c>
      <c r="F617" s="287"/>
      <c r="G617" s="30">
        <v>1250</v>
      </c>
      <c r="H617" s="60">
        <f t="shared" si="35"/>
        <v>33.866160931996745</v>
      </c>
    </row>
    <row r="618" spans="1:8" ht="20.149999999999999" customHeight="1">
      <c r="A618" s="304"/>
      <c r="B618" s="190"/>
      <c r="C618" s="295"/>
      <c r="D618" s="17">
        <v>4</v>
      </c>
      <c r="E618" s="18" t="s">
        <v>905</v>
      </c>
      <c r="F618" s="288"/>
      <c r="G618" s="30">
        <v>818</v>
      </c>
      <c r="H618" s="60">
        <f t="shared" si="35"/>
        <v>22.162015713898672</v>
      </c>
    </row>
    <row r="619" spans="1:8" ht="20.149999999999999" customHeight="1">
      <c r="A619" s="302" t="s">
        <v>4560</v>
      </c>
      <c r="B619" s="186" t="s">
        <v>906</v>
      </c>
      <c r="C619" s="293" t="s">
        <v>280</v>
      </c>
      <c r="D619" s="17"/>
      <c r="E619" s="18"/>
      <c r="F619" s="286"/>
      <c r="G619" s="120">
        <v>3691</v>
      </c>
      <c r="H619" s="60"/>
    </row>
    <row r="620" spans="1:8" ht="20.149999999999999" customHeight="1">
      <c r="A620" s="303"/>
      <c r="B620" s="189"/>
      <c r="C620" s="294"/>
      <c r="D620" s="17">
        <v>1</v>
      </c>
      <c r="E620" s="18" t="s">
        <v>902</v>
      </c>
      <c r="F620" s="287"/>
      <c r="G620" s="30">
        <v>516</v>
      </c>
      <c r="H620" s="60">
        <f t="shared" si="35"/>
        <v>13.979951232728258</v>
      </c>
    </row>
    <row r="621" spans="1:8" ht="20.149999999999999" customHeight="1">
      <c r="A621" s="303"/>
      <c r="B621" s="189"/>
      <c r="C621" s="294"/>
      <c r="D621" s="17">
        <v>2</v>
      </c>
      <c r="E621" s="18" t="s">
        <v>903</v>
      </c>
      <c r="F621" s="287"/>
      <c r="G621" s="30">
        <v>1136</v>
      </c>
      <c r="H621" s="60">
        <f t="shared" si="35"/>
        <v>30.777567054998645</v>
      </c>
    </row>
    <row r="622" spans="1:8" ht="20.149999999999999" customHeight="1">
      <c r="A622" s="303"/>
      <c r="B622" s="189"/>
      <c r="C622" s="294"/>
      <c r="D622" s="17">
        <v>3</v>
      </c>
      <c r="E622" s="18" t="s">
        <v>904</v>
      </c>
      <c r="F622" s="287"/>
      <c r="G622" s="30">
        <v>1197</v>
      </c>
      <c r="H622" s="60">
        <f t="shared" si="35"/>
        <v>32.43023570848009</v>
      </c>
    </row>
    <row r="623" spans="1:8" ht="20.149999999999999" customHeight="1">
      <c r="A623" s="304"/>
      <c r="B623" s="190"/>
      <c r="C623" s="295"/>
      <c r="D623" s="17">
        <v>4</v>
      </c>
      <c r="E623" s="18" t="s">
        <v>905</v>
      </c>
      <c r="F623" s="288"/>
      <c r="G623" s="30">
        <v>842</v>
      </c>
      <c r="H623" s="60">
        <f t="shared" si="35"/>
        <v>22.81224600379301</v>
      </c>
    </row>
    <row r="624" spans="1:8" ht="20.149999999999999" customHeight="1">
      <c r="A624" s="302" t="s">
        <v>4561</v>
      </c>
      <c r="B624" s="186" t="s">
        <v>907</v>
      </c>
      <c r="C624" s="293" t="s">
        <v>280</v>
      </c>
      <c r="D624" s="17"/>
      <c r="E624" s="18"/>
      <c r="F624" s="286"/>
      <c r="G624" s="120">
        <v>3691</v>
      </c>
      <c r="H624" s="60"/>
    </row>
    <row r="625" spans="1:8" ht="20.149999999999999" customHeight="1">
      <c r="A625" s="303"/>
      <c r="B625" s="189"/>
      <c r="C625" s="294"/>
      <c r="D625" s="17">
        <v>1</v>
      </c>
      <c r="E625" s="18" t="s">
        <v>902</v>
      </c>
      <c r="F625" s="287"/>
      <c r="G625" s="30">
        <v>215</v>
      </c>
      <c r="H625" s="60">
        <f t="shared" si="35"/>
        <v>5.824979680303441</v>
      </c>
    </row>
    <row r="626" spans="1:8" ht="20.149999999999999" customHeight="1">
      <c r="A626" s="303"/>
      <c r="B626" s="189"/>
      <c r="C626" s="294"/>
      <c r="D626" s="17">
        <v>2</v>
      </c>
      <c r="E626" s="18" t="s">
        <v>903</v>
      </c>
      <c r="F626" s="287"/>
      <c r="G626" s="30">
        <v>625</v>
      </c>
      <c r="H626" s="60">
        <f t="shared" si="35"/>
        <v>16.933080465998373</v>
      </c>
    </row>
    <row r="627" spans="1:8" ht="20.149999999999999" customHeight="1">
      <c r="A627" s="303"/>
      <c r="B627" s="189"/>
      <c r="C627" s="294"/>
      <c r="D627" s="17">
        <v>3</v>
      </c>
      <c r="E627" s="18" t="s">
        <v>904</v>
      </c>
      <c r="F627" s="287"/>
      <c r="G627" s="30">
        <v>1564</v>
      </c>
      <c r="H627" s="60">
        <f t="shared" si="35"/>
        <v>42.373340558114329</v>
      </c>
    </row>
    <row r="628" spans="1:8" ht="20.149999999999999" customHeight="1">
      <c r="A628" s="304"/>
      <c r="B628" s="190"/>
      <c r="C628" s="295"/>
      <c r="D628" s="17">
        <v>4</v>
      </c>
      <c r="E628" s="18" t="s">
        <v>905</v>
      </c>
      <c r="F628" s="288"/>
      <c r="G628" s="30">
        <v>1287</v>
      </c>
      <c r="H628" s="60">
        <f t="shared" si="35"/>
        <v>34.868599295583849</v>
      </c>
    </row>
    <row r="629" spans="1:8" ht="20.149999999999999" customHeight="1">
      <c r="A629" s="302" t="s">
        <v>4562</v>
      </c>
      <c r="B629" s="186" t="s">
        <v>908</v>
      </c>
      <c r="C629" s="293" t="s">
        <v>280</v>
      </c>
      <c r="D629" s="17"/>
      <c r="E629" s="18"/>
      <c r="F629" s="286"/>
      <c r="G629" s="120">
        <v>3691</v>
      </c>
      <c r="H629" s="60"/>
    </row>
    <row r="630" spans="1:8" ht="20.149999999999999" customHeight="1">
      <c r="A630" s="303"/>
      <c r="B630" s="189"/>
      <c r="C630" s="294"/>
      <c r="D630" s="17">
        <v>1</v>
      </c>
      <c r="E630" s="18" t="s">
        <v>902</v>
      </c>
      <c r="F630" s="287"/>
      <c r="G630" s="30">
        <v>850</v>
      </c>
      <c r="H630" s="60">
        <f t="shared" si="35"/>
        <v>23.02898943375779</v>
      </c>
    </row>
    <row r="631" spans="1:8" ht="20.149999999999999" customHeight="1">
      <c r="A631" s="303"/>
      <c r="B631" s="189"/>
      <c r="C631" s="294"/>
      <c r="D631" s="17">
        <v>2</v>
      </c>
      <c r="E631" s="18" t="s">
        <v>903</v>
      </c>
      <c r="F631" s="287"/>
      <c r="G631" s="30">
        <v>1066</v>
      </c>
      <c r="H631" s="60">
        <f t="shared" si="35"/>
        <v>28.881062042806825</v>
      </c>
    </row>
    <row r="632" spans="1:8" ht="20.149999999999999" customHeight="1">
      <c r="A632" s="303"/>
      <c r="B632" s="189"/>
      <c r="C632" s="294"/>
      <c r="D632" s="17">
        <v>3</v>
      </c>
      <c r="E632" s="18" t="s">
        <v>904</v>
      </c>
      <c r="F632" s="287"/>
      <c r="G632" s="30">
        <v>999</v>
      </c>
      <c r="H632" s="60">
        <f t="shared" si="35"/>
        <v>27.065835816851802</v>
      </c>
    </row>
    <row r="633" spans="1:8" ht="20.149999999999999" customHeight="1">
      <c r="A633" s="304"/>
      <c r="B633" s="190"/>
      <c r="C633" s="295"/>
      <c r="D633" s="17">
        <v>4</v>
      </c>
      <c r="E633" s="18" t="s">
        <v>905</v>
      </c>
      <c r="F633" s="288"/>
      <c r="G633" s="30">
        <v>776</v>
      </c>
      <c r="H633" s="60">
        <f t="shared" si="35"/>
        <v>21.02411270658358</v>
      </c>
    </row>
    <row r="634" spans="1:8" ht="20.149999999999999" customHeight="1">
      <c r="A634" s="302" t="s">
        <v>4563</v>
      </c>
      <c r="B634" s="186" t="s">
        <v>909</v>
      </c>
      <c r="C634" s="293" t="s">
        <v>280</v>
      </c>
      <c r="D634" s="17"/>
      <c r="E634" s="18"/>
      <c r="F634" s="286"/>
      <c r="G634" s="120">
        <v>3691</v>
      </c>
      <c r="H634" s="60"/>
    </row>
    <row r="635" spans="1:8" ht="20.149999999999999" customHeight="1">
      <c r="A635" s="303"/>
      <c r="B635" s="189"/>
      <c r="C635" s="294"/>
      <c r="D635" s="17">
        <v>1</v>
      </c>
      <c r="E635" s="18" t="s">
        <v>902</v>
      </c>
      <c r="F635" s="287"/>
      <c r="G635" s="30">
        <v>928</v>
      </c>
      <c r="H635" s="60">
        <f t="shared" si="35"/>
        <v>25.142237875914386</v>
      </c>
    </row>
    <row r="636" spans="1:8" ht="20.149999999999999" customHeight="1">
      <c r="A636" s="303"/>
      <c r="B636" s="189"/>
      <c r="C636" s="294"/>
      <c r="D636" s="17">
        <v>2</v>
      </c>
      <c r="E636" s="18" t="s">
        <v>903</v>
      </c>
      <c r="F636" s="287"/>
      <c r="G636" s="30">
        <v>1120</v>
      </c>
      <c r="H636" s="60">
        <f t="shared" si="35"/>
        <v>30.34408019506909</v>
      </c>
    </row>
    <row r="637" spans="1:8" ht="20.149999999999999" customHeight="1">
      <c r="A637" s="303"/>
      <c r="B637" s="189"/>
      <c r="C637" s="294"/>
      <c r="D637" s="17">
        <v>3</v>
      </c>
      <c r="E637" s="18" t="s">
        <v>904</v>
      </c>
      <c r="F637" s="287"/>
      <c r="G637" s="30">
        <v>939</v>
      </c>
      <c r="H637" s="60">
        <f t="shared" si="35"/>
        <v>25.440260092115956</v>
      </c>
    </row>
    <row r="638" spans="1:8" ht="20.149999999999999" customHeight="1">
      <c r="A638" s="304"/>
      <c r="B638" s="190"/>
      <c r="C638" s="295"/>
      <c r="D638" s="17">
        <v>4</v>
      </c>
      <c r="E638" s="18" t="s">
        <v>905</v>
      </c>
      <c r="F638" s="288"/>
      <c r="G638" s="30">
        <v>704</v>
      </c>
      <c r="H638" s="60">
        <f t="shared" si="35"/>
        <v>19.073421836900568</v>
      </c>
    </row>
    <row r="639" spans="1:8" ht="20.149999999999999" customHeight="1">
      <c r="A639" s="302" t="s">
        <v>4564</v>
      </c>
      <c r="B639" s="186" t="s">
        <v>910</v>
      </c>
      <c r="C639" s="293" t="s">
        <v>280</v>
      </c>
      <c r="D639" s="17"/>
      <c r="E639" s="18"/>
      <c r="F639" s="286"/>
      <c r="G639" s="120">
        <v>3691</v>
      </c>
      <c r="H639" s="60"/>
    </row>
    <row r="640" spans="1:8" ht="20.149999999999999" customHeight="1">
      <c r="A640" s="303"/>
      <c r="B640" s="189"/>
      <c r="C640" s="294"/>
      <c r="D640" s="17">
        <v>1</v>
      </c>
      <c r="E640" s="18" t="s">
        <v>902</v>
      </c>
      <c r="F640" s="287"/>
      <c r="G640" s="30">
        <v>507</v>
      </c>
      <c r="H640" s="60">
        <f t="shared" si="35"/>
        <v>13.736114874017883</v>
      </c>
    </row>
    <row r="641" spans="1:8" ht="20.149999999999999" customHeight="1">
      <c r="A641" s="303"/>
      <c r="B641" s="189"/>
      <c r="C641" s="294"/>
      <c r="D641" s="17">
        <v>2</v>
      </c>
      <c r="E641" s="18" t="s">
        <v>903</v>
      </c>
      <c r="F641" s="287"/>
      <c r="G641" s="30">
        <v>644</v>
      </c>
      <c r="H641" s="60">
        <f t="shared" si="35"/>
        <v>17.447846112164726</v>
      </c>
    </row>
    <row r="642" spans="1:8" ht="20.149999999999999" customHeight="1">
      <c r="A642" s="303"/>
      <c r="B642" s="189"/>
      <c r="C642" s="294"/>
      <c r="D642" s="17">
        <v>3</v>
      </c>
      <c r="E642" s="18" t="s">
        <v>904</v>
      </c>
      <c r="F642" s="287"/>
      <c r="G642" s="30">
        <v>1354</v>
      </c>
      <c r="H642" s="60">
        <f t="shared" si="35"/>
        <v>36.683825521538878</v>
      </c>
    </row>
    <row r="643" spans="1:8" ht="20.149999999999999" customHeight="1">
      <c r="A643" s="304"/>
      <c r="B643" s="190"/>
      <c r="C643" s="295"/>
      <c r="D643" s="17">
        <v>4</v>
      </c>
      <c r="E643" s="18" t="s">
        <v>905</v>
      </c>
      <c r="F643" s="288"/>
      <c r="G643" s="30">
        <v>1186</v>
      </c>
      <c r="H643" s="60">
        <f t="shared" si="35"/>
        <v>32.132213492278517</v>
      </c>
    </row>
    <row r="644" spans="1:8" ht="20.149999999999999" customHeight="1">
      <c r="A644" s="302" t="s">
        <v>4565</v>
      </c>
      <c r="B644" s="186" t="s">
        <v>911</v>
      </c>
      <c r="C644" s="293" t="s">
        <v>280</v>
      </c>
      <c r="D644" s="17"/>
      <c r="E644" s="18"/>
      <c r="F644" s="286"/>
      <c r="G644" s="120">
        <v>3691</v>
      </c>
      <c r="H644" s="60"/>
    </row>
    <row r="645" spans="1:8" ht="20.149999999999999" customHeight="1">
      <c r="A645" s="303"/>
      <c r="B645" s="189"/>
      <c r="C645" s="294"/>
      <c r="D645" s="17">
        <v>1</v>
      </c>
      <c r="E645" s="18" t="s">
        <v>902</v>
      </c>
      <c r="F645" s="287"/>
      <c r="G645" s="30">
        <v>319</v>
      </c>
      <c r="H645" s="60">
        <f t="shared" si="35"/>
        <v>8.6426442698455705</v>
      </c>
    </row>
    <row r="646" spans="1:8" ht="20.149999999999999" customHeight="1">
      <c r="A646" s="303"/>
      <c r="B646" s="189"/>
      <c r="C646" s="294"/>
      <c r="D646" s="17">
        <v>2</v>
      </c>
      <c r="E646" s="18" t="s">
        <v>903</v>
      </c>
      <c r="F646" s="287"/>
      <c r="G646" s="30">
        <v>565</v>
      </c>
      <c r="H646" s="60">
        <f t="shared" si="35"/>
        <v>15.307504741262532</v>
      </c>
    </row>
    <row r="647" spans="1:8" ht="20.149999999999999" customHeight="1">
      <c r="A647" s="303"/>
      <c r="B647" s="189"/>
      <c r="C647" s="294"/>
      <c r="D647" s="17">
        <v>3</v>
      </c>
      <c r="E647" s="18" t="s">
        <v>904</v>
      </c>
      <c r="F647" s="287"/>
      <c r="G647" s="30">
        <v>1439</v>
      </c>
      <c r="H647" s="60">
        <f t="shared" si="35"/>
        <v>38.986724464914658</v>
      </c>
    </row>
    <row r="648" spans="1:8" ht="20.149999999999999" customHeight="1">
      <c r="A648" s="304"/>
      <c r="B648" s="190"/>
      <c r="C648" s="295"/>
      <c r="D648" s="17">
        <v>4</v>
      </c>
      <c r="E648" s="18" t="s">
        <v>905</v>
      </c>
      <c r="F648" s="288"/>
      <c r="G648" s="30">
        <v>1368</v>
      </c>
      <c r="H648" s="60">
        <f t="shared" si="35"/>
        <v>37.063126523977239</v>
      </c>
    </row>
    <row r="649" spans="1:8" ht="20.149999999999999" customHeight="1">
      <c r="A649" s="302" t="s">
        <v>4566</v>
      </c>
      <c r="B649" s="186" t="s">
        <v>912</v>
      </c>
      <c r="C649" s="293" t="s">
        <v>280</v>
      </c>
      <c r="D649" s="17"/>
      <c r="E649" s="18"/>
      <c r="F649" s="286"/>
      <c r="G649" s="120">
        <v>3691</v>
      </c>
      <c r="H649" s="60"/>
    </row>
    <row r="650" spans="1:8" ht="20.149999999999999" customHeight="1">
      <c r="A650" s="303"/>
      <c r="B650" s="189"/>
      <c r="C650" s="294"/>
      <c r="D650" s="17">
        <v>1</v>
      </c>
      <c r="E650" s="18" t="s">
        <v>902</v>
      </c>
      <c r="F650" s="287"/>
      <c r="G650" s="30">
        <v>245</v>
      </c>
      <c r="H650" s="60">
        <f t="shared" si="35"/>
        <v>6.6377675426713632</v>
      </c>
    </row>
    <row r="651" spans="1:8" ht="20.149999999999999" customHeight="1">
      <c r="A651" s="303"/>
      <c r="B651" s="189"/>
      <c r="C651" s="294"/>
      <c r="D651" s="17">
        <v>2</v>
      </c>
      <c r="E651" s="18" t="s">
        <v>903</v>
      </c>
      <c r="F651" s="287"/>
      <c r="G651" s="30">
        <v>598</v>
      </c>
      <c r="H651" s="60">
        <f t="shared" si="35"/>
        <v>16.201571389867244</v>
      </c>
    </row>
    <row r="652" spans="1:8" ht="20.149999999999999" customHeight="1">
      <c r="A652" s="303"/>
      <c r="B652" s="189"/>
      <c r="C652" s="294"/>
      <c r="D652" s="17">
        <v>3</v>
      </c>
      <c r="E652" s="18" t="s">
        <v>904</v>
      </c>
      <c r="F652" s="287"/>
      <c r="G652" s="30">
        <v>1483</v>
      </c>
      <c r="H652" s="60">
        <f t="shared" si="35"/>
        <v>40.178813329720938</v>
      </c>
    </row>
    <row r="653" spans="1:8" ht="20.149999999999999" customHeight="1">
      <c r="A653" s="304"/>
      <c r="B653" s="190"/>
      <c r="C653" s="295"/>
      <c r="D653" s="17">
        <v>4</v>
      </c>
      <c r="E653" s="18" t="s">
        <v>905</v>
      </c>
      <c r="F653" s="288"/>
      <c r="G653" s="30">
        <v>1365</v>
      </c>
      <c r="H653" s="60">
        <f t="shared" si="35"/>
        <v>36.981847737740445</v>
      </c>
    </row>
    <row r="654" spans="1:8" ht="20.149999999999999" customHeight="1">
      <c r="A654" s="302" t="s">
        <v>4567</v>
      </c>
      <c r="B654" s="186" t="s">
        <v>913</v>
      </c>
      <c r="C654" s="293" t="s">
        <v>280</v>
      </c>
      <c r="D654" s="17"/>
      <c r="E654" s="18"/>
      <c r="F654" s="286"/>
      <c r="G654" s="120">
        <v>3691</v>
      </c>
      <c r="H654" s="60"/>
    </row>
    <row r="655" spans="1:8" ht="20.149999999999999" customHeight="1">
      <c r="A655" s="303"/>
      <c r="B655" s="189"/>
      <c r="C655" s="294"/>
      <c r="D655" s="17">
        <v>1</v>
      </c>
      <c r="E655" s="18" t="s">
        <v>902</v>
      </c>
      <c r="F655" s="287"/>
      <c r="G655" s="30">
        <v>535</v>
      </c>
      <c r="H655" s="60">
        <f t="shared" si="35"/>
        <v>14.494716878894609</v>
      </c>
    </row>
    <row r="656" spans="1:8" ht="20.149999999999999" customHeight="1">
      <c r="A656" s="303"/>
      <c r="B656" s="189"/>
      <c r="C656" s="294"/>
      <c r="D656" s="17">
        <v>2</v>
      </c>
      <c r="E656" s="18" t="s">
        <v>903</v>
      </c>
      <c r="F656" s="287"/>
      <c r="G656" s="30">
        <v>974</v>
      </c>
      <c r="H656" s="60">
        <f t="shared" si="35"/>
        <v>26.388512598211868</v>
      </c>
    </row>
    <row r="657" spans="1:8" ht="20.149999999999999" customHeight="1">
      <c r="A657" s="303"/>
      <c r="B657" s="189"/>
      <c r="C657" s="294"/>
      <c r="D657" s="17">
        <v>3</v>
      </c>
      <c r="E657" s="18" t="s">
        <v>904</v>
      </c>
      <c r="F657" s="287"/>
      <c r="G657" s="30">
        <v>1187</v>
      </c>
      <c r="H657" s="60">
        <f t="shared" si="35"/>
        <v>32.159306421024112</v>
      </c>
    </row>
    <row r="658" spans="1:8" ht="20.149999999999999" customHeight="1">
      <c r="A658" s="304"/>
      <c r="B658" s="190"/>
      <c r="C658" s="295"/>
      <c r="D658" s="17">
        <v>4</v>
      </c>
      <c r="E658" s="18" t="s">
        <v>905</v>
      </c>
      <c r="F658" s="288"/>
      <c r="G658" s="30">
        <v>995</v>
      </c>
      <c r="H658" s="60">
        <f t="shared" si="35"/>
        <v>26.957464101869412</v>
      </c>
    </row>
    <row r="659" spans="1:8" ht="20.149999999999999" customHeight="1">
      <c r="A659" s="302" t="s">
        <v>4568</v>
      </c>
      <c r="B659" s="186" t="s">
        <v>914</v>
      </c>
      <c r="C659" s="293" t="s">
        <v>280</v>
      </c>
      <c r="D659" s="17"/>
      <c r="E659" s="18"/>
      <c r="F659" s="286"/>
      <c r="G659" s="120">
        <v>3691</v>
      </c>
      <c r="H659" s="60"/>
    </row>
    <row r="660" spans="1:8" ht="20.149999999999999" customHeight="1">
      <c r="A660" s="303"/>
      <c r="B660" s="189"/>
      <c r="C660" s="294"/>
      <c r="D660" s="17">
        <v>1</v>
      </c>
      <c r="E660" s="18" t="s">
        <v>902</v>
      </c>
      <c r="F660" s="287"/>
      <c r="G660" s="30">
        <v>152</v>
      </c>
      <c r="H660" s="60">
        <f t="shared" ref="H660:H723" si="36">G660/3691*100</f>
        <v>4.1181251693308045</v>
      </c>
    </row>
    <row r="661" spans="1:8" ht="20.149999999999999" customHeight="1">
      <c r="A661" s="303"/>
      <c r="B661" s="189"/>
      <c r="C661" s="294"/>
      <c r="D661" s="17">
        <v>2</v>
      </c>
      <c r="E661" s="18" t="s">
        <v>903</v>
      </c>
      <c r="F661" s="287"/>
      <c r="G661" s="30">
        <v>432</v>
      </c>
      <c r="H661" s="60">
        <f t="shared" si="36"/>
        <v>11.704145218098077</v>
      </c>
    </row>
    <row r="662" spans="1:8" ht="20.149999999999999" customHeight="1">
      <c r="A662" s="303"/>
      <c r="B662" s="189"/>
      <c r="C662" s="294"/>
      <c r="D662" s="17">
        <v>3</v>
      </c>
      <c r="E662" s="18" t="s">
        <v>904</v>
      </c>
      <c r="F662" s="287"/>
      <c r="G662" s="30">
        <v>1503</v>
      </c>
      <c r="H662" s="60">
        <f t="shared" si="36"/>
        <v>40.720671904632894</v>
      </c>
    </row>
    <row r="663" spans="1:8" ht="20.149999999999999" customHeight="1">
      <c r="A663" s="304"/>
      <c r="B663" s="190"/>
      <c r="C663" s="295"/>
      <c r="D663" s="17">
        <v>4</v>
      </c>
      <c r="E663" s="18" t="s">
        <v>905</v>
      </c>
      <c r="F663" s="288"/>
      <c r="G663" s="30">
        <v>1604</v>
      </c>
      <c r="H663" s="60">
        <f t="shared" si="36"/>
        <v>43.457057707938226</v>
      </c>
    </row>
    <row r="664" spans="1:8" ht="20.149999999999999" customHeight="1">
      <c r="A664" s="302" t="s">
        <v>4569</v>
      </c>
      <c r="B664" s="186" t="s">
        <v>915</v>
      </c>
      <c r="C664" s="293" t="s">
        <v>280</v>
      </c>
      <c r="D664" s="17"/>
      <c r="E664" s="18"/>
      <c r="F664" s="286"/>
      <c r="G664" s="120">
        <v>3691</v>
      </c>
      <c r="H664" s="60"/>
    </row>
    <row r="665" spans="1:8" ht="20.149999999999999" customHeight="1">
      <c r="A665" s="303"/>
      <c r="B665" s="189"/>
      <c r="C665" s="294"/>
      <c r="D665" s="17">
        <v>1</v>
      </c>
      <c r="E665" s="18" t="s">
        <v>902</v>
      </c>
      <c r="F665" s="287"/>
      <c r="G665" s="30">
        <v>180</v>
      </c>
      <c r="H665" s="60">
        <f t="shared" si="36"/>
        <v>4.8767271742075318</v>
      </c>
    </row>
    <row r="666" spans="1:8" ht="20.149999999999999" customHeight="1">
      <c r="A666" s="303"/>
      <c r="B666" s="189"/>
      <c r="C666" s="294"/>
      <c r="D666" s="17">
        <v>2</v>
      </c>
      <c r="E666" s="18" t="s">
        <v>903</v>
      </c>
      <c r="F666" s="287"/>
      <c r="G666" s="30">
        <v>433</v>
      </c>
      <c r="H666" s="60">
        <f t="shared" si="36"/>
        <v>11.731238146843674</v>
      </c>
    </row>
    <row r="667" spans="1:8" ht="20.149999999999999" customHeight="1">
      <c r="A667" s="303"/>
      <c r="B667" s="189"/>
      <c r="C667" s="294"/>
      <c r="D667" s="17">
        <v>3</v>
      </c>
      <c r="E667" s="18" t="s">
        <v>904</v>
      </c>
      <c r="F667" s="287"/>
      <c r="G667" s="30">
        <v>1478</v>
      </c>
      <c r="H667" s="60">
        <f t="shared" si="36"/>
        <v>40.04334868599296</v>
      </c>
    </row>
    <row r="668" spans="1:8" ht="20.149999999999999" customHeight="1">
      <c r="A668" s="304"/>
      <c r="B668" s="190"/>
      <c r="C668" s="295"/>
      <c r="D668" s="17">
        <v>4</v>
      </c>
      <c r="E668" s="18" t="s">
        <v>905</v>
      </c>
      <c r="F668" s="288"/>
      <c r="G668" s="30">
        <v>1600</v>
      </c>
      <c r="H668" s="60">
        <f t="shared" si="36"/>
        <v>43.348685992955836</v>
      </c>
    </row>
    <row r="669" spans="1:8" ht="20.149999999999999" customHeight="1">
      <c r="A669" s="302" t="s">
        <v>4570</v>
      </c>
      <c r="B669" s="186" t="s">
        <v>916</v>
      </c>
      <c r="C669" s="293" t="s">
        <v>280</v>
      </c>
      <c r="D669" s="17"/>
      <c r="E669" s="18"/>
      <c r="F669" s="286"/>
      <c r="G669" s="120">
        <v>3691</v>
      </c>
      <c r="H669" s="60"/>
    </row>
    <row r="670" spans="1:8" ht="20.149999999999999" customHeight="1">
      <c r="A670" s="303"/>
      <c r="B670" s="189"/>
      <c r="C670" s="294"/>
      <c r="D670" s="17">
        <v>1</v>
      </c>
      <c r="E670" s="18" t="s">
        <v>902</v>
      </c>
      <c r="F670" s="287"/>
      <c r="G670" s="30">
        <v>223</v>
      </c>
      <c r="H670" s="60">
        <f t="shared" si="36"/>
        <v>6.0417231102682196</v>
      </c>
    </row>
    <row r="671" spans="1:8" ht="20.149999999999999" customHeight="1">
      <c r="A671" s="303"/>
      <c r="B671" s="189"/>
      <c r="C671" s="294"/>
      <c r="D671" s="17">
        <v>2</v>
      </c>
      <c r="E671" s="18" t="s">
        <v>903</v>
      </c>
      <c r="F671" s="287"/>
      <c r="G671" s="30">
        <v>592</v>
      </c>
      <c r="H671" s="60">
        <f t="shared" si="36"/>
        <v>16.039013817393659</v>
      </c>
    </row>
    <row r="672" spans="1:8" ht="20.149999999999999" customHeight="1">
      <c r="A672" s="303"/>
      <c r="B672" s="189"/>
      <c r="C672" s="294"/>
      <c r="D672" s="17">
        <v>3</v>
      </c>
      <c r="E672" s="18" t="s">
        <v>904</v>
      </c>
      <c r="F672" s="287"/>
      <c r="G672" s="30">
        <v>1483</v>
      </c>
      <c r="H672" s="60">
        <f t="shared" si="36"/>
        <v>40.178813329720938</v>
      </c>
    </row>
    <row r="673" spans="1:8" ht="20.149999999999999" customHeight="1">
      <c r="A673" s="304"/>
      <c r="B673" s="190"/>
      <c r="C673" s="295"/>
      <c r="D673" s="17">
        <v>4</v>
      </c>
      <c r="E673" s="18" t="s">
        <v>905</v>
      </c>
      <c r="F673" s="288"/>
      <c r="G673" s="30">
        <v>1393</v>
      </c>
      <c r="H673" s="60">
        <f t="shared" si="36"/>
        <v>37.74044974261718</v>
      </c>
    </row>
    <row r="674" spans="1:8" ht="20.149999999999999" customHeight="1">
      <c r="A674" s="302" t="s">
        <v>4571</v>
      </c>
      <c r="B674" s="186" t="s">
        <v>917</v>
      </c>
      <c r="C674" s="293" t="s">
        <v>280</v>
      </c>
      <c r="D674" s="17"/>
      <c r="E674" s="18"/>
      <c r="F674" s="286"/>
      <c r="G674" s="120">
        <v>3691</v>
      </c>
      <c r="H674" s="60"/>
    </row>
    <row r="675" spans="1:8" ht="20.149999999999999" customHeight="1">
      <c r="A675" s="303"/>
      <c r="B675" s="189"/>
      <c r="C675" s="294"/>
      <c r="D675" s="17">
        <v>1</v>
      </c>
      <c r="E675" s="18" t="s">
        <v>902</v>
      </c>
      <c r="F675" s="287"/>
      <c r="G675" s="30">
        <v>324</v>
      </c>
      <c r="H675" s="60">
        <f t="shared" si="36"/>
        <v>8.7781089135735577</v>
      </c>
    </row>
    <row r="676" spans="1:8" ht="20.149999999999999" customHeight="1">
      <c r="A676" s="303"/>
      <c r="B676" s="189"/>
      <c r="C676" s="294"/>
      <c r="D676" s="17">
        <v>2</v>
      </c>
      <c r="E676" s="18" t="s">
        <v>903</v>
      </c>
      <c r="F676" s="287"/>
      <c r="G676" s="30">
        <v>615</v>
      </c>
      <c r="H676" s="60">
        <f t="shared" si="36"/>
        <v>16.662151178542402</v>
      </c>
    </row>
    <row r="677" spans="1:8" ht="20.149999999999999" customHeight="1">
      <c r="A677" s="303"/>
      <c r="B677" s="189"/>
      <c r="C677" s="294"/>
      <c r="D677" s="17">
        <v>3</v>
      </c>
      <c r="E677" s="18" t="s">
        <v>904</v>
      </c>
      <c r="F677" s="287"/>
      <c r="G677" s="30">
        <v>1414</v>
      </c>
      <c r="H677" s="60">
        <f t="shared" si="36"/>
        <v>38.309401246274724</v>
      </c>
    </row>
    <row r="678" spans="1:8" ht="20.149999999999999" customHeight="1">
      <c r="A678" s="304"/>
      <c r="B678" s="190"/>
      <c r="C678" s="295"/>
      <c r="D678" s="17">
        <v>4</v>
      </c>
      <c r="E678" s="18" t="s">
        <v>905</v>
      </c>
      <c r="F678" s="288"/>
      <c r="G678" s="30">
        <v>1338</v>
      </c>
      <c r="H678" s="60">
        <f t="shared" si="36"/>
        <v>36.25033866160932</v>
      </c>
    </row>
    <row r="679" spans="1:8" ht="20.149999999999999" customHeight="1">
      <c r="A679" s="302" t="s">
        <v>4572</v>
      </c>
      <c r="B679" s="186" t="s">
        <v>918</v>
      </c>
      <c r="C679" s="293" t="s">
        <v>280</v>
      </c>
      <c r="D679" s="17"/>
      <c r="E679" s="18"/>
      <c r="F679" s="286"/>
      <c r="G679" s="120">
        <v>3691</v>
      </c>
      <c r="H679" s="60"/>
    </row>
    <row r="680" spans="1:8" ht="20.149999999999999" customHeight="1">
      <c r="A680" s="303"/>
      <c r="B680" s="189"/>
      <c r="C680" s="294"/>
      <c r="D680" s="17">
        <v>1</v>
      </c>
      <c r="E680" s="18" t="s">
        <v>902</v>
      </c>
      <c r="F680" s="287"/>
      <c r="G680" s="30">
        <v>479</v>
      </c>
      <c r="H680" s="60">
        <f t="shared" si="36"/>
        <v>12.977512869141153</v>
      </c>
    </row>
    <row r="681" spans="1:8" ht="20.149999999999999" customHeight="1">
      <c r="A681" s="303"/>
      <c r="B681" s="189"/>
      <c r="C681" s="294"/>
      <c r="D681" s="17">
        <v>2</v>
      </c>
      <c r="E681" s="18" t="s">
        <v>903</v>
      </c>
      <c r="F681" s="287"/>
      <c r="G681" s="30">
        <v>742</v>
      </c>
      <c r="H681" s="60">
        <f t="shared" si="36"/>
        <v>20.102953129233271</v>
      </c>
    </row>
    <row r="682" spans="1:8" ht="20.149999999999999" customHeight="1">
      <c r="A682" s="303"/>
      <c r="B682" s="189"/>
      <c r="C682" s="294"/>
      <c r="D682" s="17">
        <v>3</v>
      </c>
      <c r="E682" s="18" t="s">
        <v>904</v>
      </c>
      <c r="F682" s="287"/>
      <c r="G682" s="30">
        <v>1256</v>
      </c>
      <c r="H682" s="60">
        <f t="shared" si="36"/>
        <v>34.028718504470334</v>
      </c>
    </row>
    <row r="683" spans="1:8" ht="20.149999999999999" customHeight="1">
      <c r="A683" s="304"/>
      <c r="B683" s="190"/>
      <c r="C683" s="295"/>
      <c r="D683" s="17">
        <v>4</v>
      </c>
      <c r="E683" s="18" t="s">
        <v>905</v>
      </c>
      <c r="F683" s="288"/>
      <c r="G683" s="30">
        <v>1214</v>
      </c>
      <c r="H683" s="60">
        <f t="shared" si="36"/>
        <v>32.890815497155238</v>
      </c>
    </row>
    <row r="684" spans="1:8" ht="20.149999999999999" customHeight="1">
      <c r="A684" s="302" t="s">
        <v>4573</v>
      </c>
      <c r="B684" s="186" t="s">
        <v>919</v>
      </c>
      <c r="C684" s="293" t="s">
        <v>280</v>
      </c>
      <c r="D684" s="17"/>
      <c r="E684" s="18"/>
      <c r="F684" s="286"/>
      <c r="G684" s="120">
        <v>3691</v>
      </c>
      <c r="H684" s="60"/>
    </row>
    <row r="685" spans="1:8" ht="20.149999999999999" customHeight="1">
      <c r="A685" s="303"/>
      <c r="B685" s="189"/>
      <c r="C685" s="294"/>
      <c r="D685" s="17">
        <v>1</v>
      </c>
      <c r="E685" s="18" t="s">
        <v>902</v>
      </c>
      <c r="F685" s="287"/>
      <c r="G685" s="30">
        <v>173</v>
      </c>
      <c r="H685" s="60">
        <f t="shared" si="36"/>
        <v>4.6870766729883506</v>
      </c>
    </row>
    <row r="686" spans="1:8" ht="20.149999999999999" customHeight="1">
      <c r="A686" s="303"/>
      <c r="B686" s="189"/>
      <c r="C686" s="294"/>
      <c r="D686" s="17">
        <v>2</v>
      </c>
      <c r="E686" s="18" t="s">
        <v>903</v>
      </c>
      <c r="F686" s="287"/>
      <c r="G686" s="30">
        <v>481</v>
      </c>
      <c r="H686" s="60">
        <f t="shared" si="36"/>
        <v>13.031698726632349</v>
      </c>
    </row>
    <row r="687" spans="1:8" ht="20.149999999999999" customHeight="1">
      <c r="A687" s="303"/>
      <c r="B687" s="189"/>
      <c r="C687" s="294"/>
      <c r="D687" s="17">
        <v>3</v>
      </c>
      <c r="E687" s="18" t="s">
        <v>904</v>
      </c>
      <c r="F687" s="287"/>
      <c r="G687" s="30">
        <v>1480</v>
      </c>
      <c r="H687" s="60">
        <f t="shared" si="36"/>
        <v>40.097534543484144</v>
      </c>
    </row>
    <row r="688" spans="1:8" ht="20.149999999999999" customHeight="1">
      <c r="A688" s="304"/>
      <c r="B688" s="190"/>
      <c r="C688" s="295"/>
      <c r="D688" s="17">
        <v>4</v>
      </c>
      <c r="E688" s="18" t="s">
        <v>905</v>
      </c>
      <c r="F688" s="288"/>
      <c r="G688" s="30">
        <v>1557</v>
      </c>
      <c r="H688" s="60">
        <f t="shared" si="36"/>
        <v>42.183690056895152</v>
      </c>
    </row>
    <row r="689" spans="1:8" ht="20.149999999999999" customHeight="1">
      <c r="A689" s="302" t="s">
        <v>4574</v>
      </c>
      <c r="B689" s="186" t="s">
        <v>920</v>
      </c>
      <c r="C689" s="293" t="s">
        <v>280</v>
      </c>
      <c r="D689" s="17"/>
      <c r="E689" s="18"/>
      <c r="F689" s="286"/>
      <c r="G689" s="120">
        <v>3691</v>
      </c>
      <c r="H689" s="60"/>
    </row>
    <row r="690" spans="1:8" ht="20.149999999999999" customHeight="1">
      <c r="A690" s="303"/>
      <c r="B690" s="189"/>
      <c r="C690" s="294"/>
      <c r="D690" s="17">
        <v>1</v>
      </c>
      <c r="E690" s="18" t="s">
        <v>902</v>
      </c>
      <c r="F690" s="287"/>
      <c r="G690" s="30">
        <v>338</v>
      </c>
      <c r="H690" s="60">
        <f t="shared" si="36"/>
        <v>9.1574099160119218</v>
      </c>
    </row>
    <row r="691" spans="1:8" ht="20.149999999999999" customHeight="1">
      <c r="A691" s="303"/>
      <c r="B691" s="189"/>
      <c r="C691" s="294"/>
      <c r="D691" s="17">
        <v>2</v>
      </c>
      <c r="E691" s="18" t="s">
        <v>903</v>
      </c>
      <c r="F691" s="287"/>
      <c r="G691" s="30">
        <v>593</v>
      </c>
      <c r="H691" s="60">
        <f t="shared" si="36"/>
        <v>16.066106746139258</v>
      </c>
    </row>
    <row r="692" spans="1:8" ht="20.149999999999999" customHeight="1">
      <c r="A692" s="303"/>
      <c r="B692" s="189"/>
      <c r="C692" s="294"/>
      <c r="D692" s="17">
        <v>3</v>
      </c>
      <c r="E692" s="18" t="s">
        <v>904</v>
      </c>
      <c r="F692" s="287"/>
      <c r="G692" s="30">
        <v>1401</v>
      </c>
      <c r="H692" s="60">
        <f t="shared" si="36"/>
        <v>37.957193172581952</v>
      </c>
    </row>
    <row r="693" spans="1:8" ht="20.149999999999999" customHeight="1">
      <c r="A693" s="304"/>
      <c r="B693" s="190"/>
      <c r="C693" s="295"/>
      <c r="D693" s="17">
        <v>4</v>
      </c>
      <c r="E693" s="18" t="s">
        <v>905</v>
      </c>
      <c r="F693" s="288"/>
      <c r="G693" s="30">
        <v>1359</v>
      </c>
      <c r="H693" s="60">
        <f t="shared" si="36"/>
        <v>36.819290165266864</v>
      </c>
    </row>
    <row r="694" spans="1:8" ht="20.149999999999999" customHeight="1">
      <c r="A694" s="302" t="s">
        <v>4575</v>
      </c>
      <c r="B694" s="186" t="s">
        <v>921</v>
      </c>
      <c r="C694" s="293" t="s">
        <v>280</v>
      </c>
      <c r="D694" s="17"/>
      <c r="E694" s="18"/>
      <c r="F694" s="286"/>
      <c r="G694" s="120">
        <v>3691</v>
      </c>
      <c r="H694" s="60"/>
    </row>
    <row r="695" spans="1:8" ht="20.149999999999999" customHeight="1">
      <c r="A695" s="303"/>
      <c r="B695" s="189"/>
      <c r="C695" s="294"/>
      <c r="D695" s="17">
        <v>1</v>
      </c>
      <c r="E695" s="18" t="s">
        <v>902</v>
      </c>
      <c r="F695" s="287"/>
      <c r="G695" s="30">
        <v>216</v>
      </c>
      <c r="H695" s="60">
        <f t="shared" si="36"/>
        <v>5.8520726090490385</v>
      </c>
    </row>
    <row r="696" spans="1:8" ht="20.149999999999999" customHeight="1">
      <c r="A696" s="303"/>
      <c r="B696" s="189"/>
      <c r="C696" s="294"/>
      <c r="D696" s="17">
        <v>2</v>
      </c>
      <c r="E696" s="18" t="s">
        <v>903</v>
      </c>
      <c r="F696" s="287"/>
      <c r="G696" s="30">
        <v>485</v>
      </c>
      <c r="H696" s="60">
        <f t="shared" si="36"/>
        <v>13.140070441614737</v>
      </c>
    </row>
    <row r="697" spans="1:8" ht="20.149999999999999" customHeight="1">
      <c r="A697" s="303"/>
      <c r="B697" s="189"/>
      <c r="C697" s="294"/>
      <c r="D697" s="17">
        <v>3</v>
      </c>
      <c r="E697" s="18" t="s">
        <v>904</v>
      </c>
      <c r="F697" s="287"/>
      <c r="G697" s="30">
        <v>1486</v>
      </c>
      <c r="H697" s="60">
        <f t="shared" si="36"/>
        <v>40.260092115957733</v>
      </c>
    </row>
    <row r="698" spans="1:8" ht="20.149999999999999" customHeight="1">
      <c r="A698" s="304"/>
      <c r="B698" s="190"/>
      <c r="C698" s="295"/>
      <c r="D698" s="17">
        <v>4</v>
      </c>
      <c r="E698" s="18" t="s">
        <v>905</v>
      </c>
      <c r="F698" s="288"/>
      <c r="G698" s="30">
        <v>1504</v>
      </c>
      <c r="H698" s="60">
        <f t="shared" si="36"/>
        <v>40.747764833378483</v>
      </c>
    </row>
    <row r="699" spans="1:8" ht="20.149999999999999" customHeight="1">
      <c r="A699" s="302" t="s">
        <v>4576</v>
      </c>
      <c r="B699" s="186" t="s">
        <v>922</v>
      </c>
      <c r="C699" s="293" t="s">
        <v>280</v>
      </c>
      <c r="D699" s="17"/>
      <c r="E699" s="18"/>
      <c r="F699" s="286"/>
      <c r="G699" s="120">
        <v>3691</v>
      </c>
      <c r="H699" s="60"/>
    </row>
    <row r="700" spans="1:8" ht="20.149999999999999" customHeight="1">
      <c r="A700" s="303"/>
      <c r="B700" s="189"/>
      <c r="C700" s="294"/>
      <c r="D700" s="17">
        <v>1</v>
      </c>
      <c r="E700" s="18" t="s">
        <v>902</v>
      </c>
      <c r="F700" s="287"/>
      <c r="G700" s="30">
        <v>192</v>
      </c>
      <c r="H700" s="60">
        <f t="shared" si="36"/>
        <v>5.201842319154701</v>
      </c>
    </row>
    <row r="701" spans="1:8" ht="20.149999999999999" customHeight="1">
      <c r="A701" s="303"/>
      <c r="B701" s="189"/>
      <c r="C701" s="294"/>
      <c r="D701" s="17">
        <v>2</v>
      </c>
      <c r="E701" s="18" t="s">
        <v>903</v>
      </c>
      <c r="F701" s="287"/>
      <c r="G701" s="30">
        <v>513</v>
      </c>
      <c r="H701" s="60">
        <f t="shared" si="36"/>
        <v>13.898672446491467</v>
      </c>
    </row>
    <row r="702" spans="1:8" ht="20.149999999999999" customHeight="1">
      <c r="A702" s="303"/>
      <c r="B702" s="189"/>
      <c r="C702" s="294"/>
      <c r="D702" s="17">
        <v>3</v>
      </c>
      <c r="E702" s="18" t="s">
        <v>904</v>
      </c>
      <c r="F702" s="287"/>
      <c r="G702" s="30">
        <v>1478</v>
      </c>
      <c r="H702" s="60">
        <f t="shared" si="36"/>
        <v>40.04334868599296</v>
      </c>
    </row>
    <row r="703" spans="1:8" ht="20.149999999999999" customHeight="1">
      <c r="A703" s="304"/>
      <c r="B703" s="190"/>
      <c r="C703" s="295"/>
      <c r="D703" s="17">
        <v>4</v>
      </c>
      <c r="E703" s="18" t="s">
        <v>905</v>
      </c>
      <c r="F703" s="288"/>
      <c r="G703" s="30">
        <v>1508</v>
      </c>
      <c r="H703" s="60">
        <f t="shared" si="36"/>
        <v>40.85613654836088</v>
      </c>
    </row>
    <row r="704" spans="1:8" ht="20.149999999999999" customHeight="1">
      <c r="A704" s="302" t="s">
        <v>4577</v>
      </c>
      <c r="B704" s="186" t="s">
        <v>923</v>
      </c>
      <c r="C704" s="293" t="s">
        <v>280</v>
      </c>
      <c r="D704" s="17"/>
      <c r="E704" s="18"/>
      <c r="F704" s="286"/>
      <c r="G704" s="120">
        <v>3691</v>
      </c>
      <c r="H704" s="60"/>
    </row>
    <row r="705" spans="1:8" ht="20.149999999999999" customHeight="1">
      <c r="A705" s="303"/>
      <c r="B705" s="189"/>
      <c r="C705" s="294"/>
      <c r="D705" s="17">
        <v>1</v>
      </c>
      <c r="E705" s="18" t="s">
        <v>902</v>
      </c>
      <c r="F705" s="287"/>
      <c r="G705" s="30">
        <v>222</v>
      </c>
      <c r="H705" s="60">
        <f t="shared" si="36"/>
        <v>6.0146301815226222</v>
      </c>
    </row>
    <row r="706" spans="1:8" ht="20.149999999999999" customHeight="1">
      <c r="A706" s="303"/>
      <c r="B706" s="189"/>
      <c r="C706" s="294"/>
      <c r="D706" s="17">
        <v>2</v>
      </c>
      <c r="E706" s="18" t="s">
        <v>903</v>
      </c>
      <c r="F706" s="287"/>
      <c r="G706" s="30">
        <v>550</v>
      </c>
      <c r="H706" s="60">
        <f t="shared" si="36"/>
        <v>14.901110810078569</v>
      </c>
    </row>
    <row r="707" spans="1:8" ht="20.149999999999999" customHeight="1">
      <c r="A707" s="303"/>
      <c r="B707" s="189"/>
      <c r="C707" s="294"/>
      <c r="D707" s="17">
        <v>3</v>
      </c>
      <c r="E707" s="18" t="s">
        <v>904</v>
      </c>
      <c r="F707" s="287"/>
      <c r="G707" s="30">
        <v>1458</v>
      </c>
      <c r="H707" s="60">
        <f t="shared" si="36"/>
        <v>39.501490111081004</v>
      </c>
    </row>
    <row r="708" spans="1:8" ht="20.149999999999999" customHeight="1">
      <c r="A708" s="304"/>
      <c r="B708" s="190"/>
      <c r="C708" s="295"/>
      <c r="D708" s="17">
        <v>4</v>
      </c>
      <c r="E708" s="18" t="s">
        <v>905</v>
      </c>
      <c r="F708" s="288"/>
      <c r="G708" s="30">
        <v>1461</v>
      </c>
      <c r="H708" s="60">
        <f t="shared" si="36"/>
        <v>39.582768897317798</v>
      </c>
    </row>
    <row r="709" spans="1:8" ht="20.149999999999999" customHeight="1">
      <c r="A709" s="302" t="s">
        <v>4578</v>
      </c>
      <c r="B709" s="186" t="s">
        <v>924</v>
      </c>
      <c r="C709" s="293" t="s">
        <v>280</v>
      </c>
      <c r="D709" s="17"/>
      <c r="E709" s="18"/>
      <c r="F709" s="286"/>
      <c r="G709" s="120">
        <v>3691</v>
      </c>
      <c r="H709" s="60"/>
    </row>
    <row r="710" spans="1:8" ht="20.149999999999999" customHeight="1">
      <c r="A710" s="303"/>
      <c r="B710" s="189"/>
      <c r="C710" s="294"/>
      <c r="D710" s="17">
        <v>1</v>
      </c>
      <c r="E710" s="18" t="s">
        <v>902</v>
      </c>
      <c r="F710" s="287"/>
      <c r="G710" s="30">
        <v>225</v>
      </c>
      <c r="H710" s="60">
        <f t="shared" si="36"/>
        <v>6.0959089677594145</v>
      </c>
    </row>
    <row r="711" spans="1:8" ht="20.149999999999999" customHeight="1">
      <c r="A711" s="303"/>
      <c r="B711" s="189"/>
      <c r="C711" s="294"/>
      <c r="D711" s="17">
        <v>2</v>
      </c>
      <c r="E711" s="18" t="s">
        <v>903</v>
      </c>
      <c r="F711" s="287"/>
      <c r="G711" s="30">
        <v>511</v>
      </c>
      <c r="H711" s="60">
        <f t="shared" si="36"/>
        <v>13.844486589000271</v>
      </c>
    </row>
    <row r="712" spans="1:8" ht="20.149999999999999" customHeight="1">
      <c r="A712" s="303"/>
      <c r="B712" s="189"/>
      <c r="C712" s="294"/>
      <c r="D712" s="17">
        <v>3</v>
      </c>
      <c r="E712" s="18" t="s">
        <v>904</v>
      </c>
      <c r="F712" s="287"/>
      <c r="G712" s="30">
        <v>1474</v>
      </c>
      <c r="H712" s="60">
        <f t="shared" si="36"/>
        <v>39.934976971010563</v>
      </c>
    </row>
    <row r="713" spans="1:8" ht="20.149999999999999" customHeight="1">
      <c r="A713" s="304"/>
      <c r="B713" s="190"/>
      <c r="C713" s="295"/>
      <c r="D713" s="17">
        <v>4</v>
      </c>
      <c r="E713" s="18" t="s">
        <v>905</v>
      </c>
      <c r="F713" s="288"/>
      <c r="G713" s="30">
        <v>1481</v>
      </c>
      <c r="H713" s="60">
        <f t="shared" si="36"/>
        <v>40.124627472229747</v>
      </c>
    </row>
    <row r="714" spans="1:8" ht="20.149999999999999" customHeight="1">
      <c r="A714" s="302" t="s">
        <v>4579</v>
      </c>
      <c r="B714" s="186" t="s">
        <v>925</v>
      </c>
      <c r="C714" s="293" t="s">
        <v>280</v>
      </c>
      <c r="D714" s="17"/>
      <c r="E714" s="18"/>
      <c r="F714" s="286"/>
      <c r="G714" s="120">
        <v>3691</v>
      </c>
      <c r="H714" s="60"/>
    </row>
    <row r="715" spans="1:8" ht="20.149999999999999" customHeight="1">
      <c r="A715" s="303"/>
      <c r="B715" s="189"/>
      <c r="C715" s="294"/>
      <c r="D715" s="17">
        <v>1</v>
      </c>
      <c r="E715" s="18" t="s">
        <v>902</v>
      </c>
      <c r="F715" s="287"/>
      <c r="G715" s="30">
        <v>413</v>
      </c>
      <c r="H715" s="60">
        <f t="shared" si="36"/>
        <v>11.189379571931726</v>
      </c>
    </row>
    <row r="716" spans="1:8" ht="20.149999999999999" customHeight="1">
      <c r="A716" s="303"/>
      <c r="B716" s="189"/>
      <c r="C716" s="294"/>
      <c r="D716" s="17">
        <v>2</v>
      </c>
      <c r="E716" s="18" t="s">
        <v>903</v>
      </c>
      <c r="F716" s="287"/>
      <c r="G716" s="30">
        <v>754</v>
      </c>
      <c r="H716" s="60">
        <f t="shared" si="36"/>
        <v>20.42806827418044</v>
      </c>
    </row>
    <row r="717" spans="1:8" ht="20.149999999999999" customHeight="1">
      <c r="A717" s="303"/>
      <c r="B717" s="189"/>
      <c r="C717" s="294"/>
      <c r="D717" s="17">
        <v>3</v>
      </c>
      <c r="E717" s="18" t="s">
        <v>904</v>
      </c>
      <c r="F717" s="287"/>
      <c r="G717" s="30">
        <v>1278</v>
      </c>
      <c r="H717" s="60">
        <f t="shared" si="36"/>
        <v>34.624762936873474</v>
      </c>
    </row>
    <row r="718" spans="1:8" ht="20.149999999999999" customHeight="1">
      <c r="A718" s="304"/>
      <c r="B718" s="190"/>
      <c r="C718" s="295"/>
      <c r="D718" s="17">
        <v>4</v>
      </c>
      <c r="E718" s="18" t="s">
        <v>905</v>
      </c>
      <c r="F718" s="288"/>
      <c r="G718" s="30">
        <v>1246</v>
      </c>
      <c r="H718" s="60">
        <f t="shared" si="36"/>
        <v>33.757789217014363</v>
      </c>
    </row>
    <row r="719" spans="1:8" ht="20.149999999999999" customHeight="1">
      <c r="A719" s="302" t="s">
        <v>4580</v>
      </c>
      <c r="B719" s="186" t="s">
        <v>926</v>
      </c>
      <c r="C719" s="293" t="s">
        <v>280</v>
      </c>
      <c r="D719" s="17"/>
      <c r="E719" s="18"/>
      <c r="F719" s="286"/>
      <c r="G719" s="120">
        <v>3691</v>
      </c>
      <c r="H719" s="60"/>
    </row>
    <row r="720" spans="1:8" ht="20.149999999999999" customHeight="1">
      <c r="A720" s="303"/>
      <c r="B720" s="189"/>
      <c r="C720" s="294"/>
      <c r="D720" s="17">
        <v>1</v>
      </c>
      <c r="E720" s="18" t="s">
        <v>902</v>
      </c>
      <c r="F720" s="287"/>
      <c r="G720" s="30">
        <v>277</v>
      </c>
      <c r="H720" s="60">
        <f t="shared" si="36"/>
        <v>7.5047412625304801</v>
      </c>
    </row>
    <row r="721" spans="1:8" ht="20.149999999999999" customHeight="1">
      <c r="A721" s="303"/>
      <c r="B721" s="189"/>
      <c r="C721" s="294"/>
      <c r="D721" s="17">
        <v>2</v>
      </c>
      <c r="E721" s="18" t="s">
        <v>903</v>
      </c>
      <c r="F721" s="287"/>
      <c r="G721" s="30">
        <v>666</v>
      </c>
      <c r="H721" s="60">
        <f t="shared" si="36"/>
        <v>18.043890544567866</v>
      </c>
    </row>
    <row r="722" spans="1:8" ht="20.149999999999999" customHeight="1">
      <c r="A722" s="303"/>
      <c r="B722" s="189"/>
      <c r="C722" s="294"/>
      <c r="D722" s="17">
        <v>3</v>
      </c>
      <c r="E722" s="18" t="s">
        <v>904</v>
      </c>
      <c r="F722" s="287"/>
      <c r="G722" s="30">
        <v>1410</v>
      </c>
      <c r="H722" s="60">
        <f t="shared" si="36"/>
        <v>38.201029531292335</v>
      </c>
    </row>
    <row r="723" spans="1:8" ht="20.149999999999999" customHeight="1">
      <c r="A723" s="304"/>
      <c r="B723" s="190"/>
      <c r="C723" s="295"/>
      <c r="D723" s="17">
        <v>4</v>
      </c>
      <c r="E723" s="18" t="s">
        <v>905</v>
      </c>
      <c r="F723" s="288"/>
      <c r="G723" s="30">
        <v>1338</v>
      </c>
      <c r="H723" s="60">
        <f t="shared" si="36"/>
        <v>36.25033866160932</v>
      </c>
    </row>
    <row r="724" spans="1:8" ht="20.149999999999999" customHeight="1">
      <c r="A724" s="302" t="s">
        <v>4581</v>
      </c>
      <c r="B724" s="186" t="s">
        <v>927</v>
      </c>
      <c r="C724" s="293" t="s">
        <v>280</v>
      </c>
      <c r="D724" s="17"/>
      <c r="E724" s="18"/>
      <c r="F724" s="286"/>
      <c r="G724" s="120">
        <v>3691</v>
      </c>
      <c r="H724" s="60"/>
    </row>
    <row r="725" spans="1:8" ht="20.149999999999999" customHeight="1">
      <c r="A725" s="303"/>
      <c r="B725" s="189"/>
      <c r="C725" s="294"/>
      <c r="D725" s="17">
        <v>1</v>
      </c>
      <c r="E725" s="18" t="s">
        <v>902</v>
      </c>
      <c r="F725" s="287"/>
      <c r="G725" s="30">
        <v>482</v>
      </c>
      <c r="H725" s="60">
        <f t="shared" ref="H725:H728" si="37">G725/3691*100</f>
        <v>13.058791655377947</v>
      </c>
    </row>
    <row r="726" spans="1:8" ht="20.149999999999999" customHeight="1">
      <c r="A726" s="303"/>
      <c r="B726" s="189"/>
      <c r="C726" s="294"/>
      <c r="D726" s="17">
        <v>2</v>
      </c>
      <c r="E726" s="18" t="s">
        <v>903</v>
      </c>
      <c r="F726" s="287"/>
      <c r="G726" s="30">
        <v>740</v>
      </c>
      <c r="H726" s="60">
        <f t="shared" si="37"/>
        <v>20.048767271742072</v>
      </c>
    </row>
    <row r="727" spans="1:8" ht="20.149999999999999" customHeight="1">
      <c r="A727" s="303"/>
      <c r="B727" s="189"/>
      <c r="C727" s="294"/>
      <c r="D727" s="17">
        <v>3</v>
      </c>
      <c r="E727" s="18" t="s">
        <v>904</v>
      </c>
      <c r="F727" s="287"/>
      <c r="G727" s="30">
        <v>1289</v>
      </c>
      <c r="H727" s="60">
        <f t="shared" si="37"/>
        <v>34.922785153075047</v>
      </c>
    </row>
    <row r="728" spans="1:8" ht="20.149999999999999" customHeight="1" thickBot="1">
      <c r="A728" s="309"/>
      <c r="B728" s="191"/>
      <c r="C728" s="296"/>
      <c r="D728" s="56">
        <v>4</v>
      </c>
      <c r="E728" s="55" t="s">
        <v>905</v>
      </c>
      <c r="F728" s="289"/>
      <c r="G728" s="57">
        <v>1180</v>
      </c>
      <c r="H728" s="61">
        <f t="shared" si="37"/>
        <v>31.969655919804929</v>
      </c>
    </row>
  </sheetData>
  <mergeCells count="339">
    <mergeCell ref="A719:A723"/>
    <mergeCell ref="A724:A728"/>
    <mergeCell ref="A674:A678"/>
    <mergeCell ref="A679:A683"/>
    <mergeCell ref="A684:A688"/>
    <mergeCell ref="A689:A693"/>
    <mergeCell ref="A694:A698"/>
    <mergeCell ref="A699:A703"/>
    <mergeCell ref="A704:A708"/>
    <mergeCell ref="A709:A713"/>
    <mergeCell ref="A714:A718"/>
    <mergeCell ref="A629:A633"/>
    <mergeCell ref="A634:A638"/>
    <mergeCell ref="A639:A643"/>
    <mergeCell ref="A644:A648"/>
    <mergeCell ref="A649:A653"/>
    <mergeCell ref="A654:A658"/>
    <mergeCell ref="A659:A663"/>
    <mergeCell ref="A664:A668"/>
    <mergeCell ref="A669:A673"/>
    <mergeCell ref="A540:A557"/>
    <mergeCell ref="A561:A564"/>
    <mergeCell ref="A565:A582"/>
    <mergeCell ref="A586:A589"/>
    <mergeCell ref="A590:A601"/>
    <mergeCell ref="A602:A613"/>
    <mergeCell ref="A614:A618"/>
    <mergeCell ref="A619:A623"/>
    <mergeCell ref="A624:A628"/>
    <mergeCell ref="A436:A439"/>
    <mergeCell ref="A440:A457"/>
    <mergeCell ref="A461:A464"/>
    <mergeCell ref="A465:A482"/>
    <mergeCell ref="A486:A489"/>
    <mergeCell ref="A490:A507"/>
    <mergeCell ref="A511:A514"/>
    <mergeCell ref="A515:A532"/>
    <mergeCell ref="A536:A539"/>
    <mergeCell ref="A381:A383"/>
    <mergeCell ref="A384:A391"/>
    <mergeCell ref="A393:A395"/>
    <mergeCell ref="A396:A401"/>
    <mergeCell ref="A402:A404"/>
    <mergeCell ref="A405:A410"/>
    <mergeCell ref="A411:A413"/>
    <mergeCell ref="A415:A432"/>
    <mergeCell ref="A354:A356"/>
    <mergeCell ref="A357:A359"/>
    <mergeCell ref="A360:A362"/>
    <mergeCell ref="A363:A365"/>
    <mergeCell ref="A366:A368"/>
    <mergeCell ref="A369:A371"/>
    <mergeCell ref="A372:A374"/>
    <mergeCell ref="A375:A377"/>
    <mergeCell ref="A378:A380"/>
    <mergeCell ref="A303:A305"/>
    <mergeCell ref="A306:A308"/>
    <mergeCell ref="A309:A319"/>
    <mergeCell ref="A320:A325"/>
    <mergeCell ref="A326:A328"/>
    <mergeCell ref="A330:A332"/>
    <mergeCell ref="A333:A343"/>
    <mergeCell ref="A344:A349"/>
    <mergeCell ref="A350:A353"/>
    <mergeCell ref="A251:A256"/>
    <mergeCell ref="A257:A259"/>
    <mergeCell ref="A260:A262"/>
    <mergeCell ref="A263:A273"/>
    <mergeCell ref="A274:A279"/>
    <mergeCell ref="A280:A282"/>
    <mergeCell ref="A283:A285"/>
    <mergeCell ref="A286:A296"/>
    <mergeCell ref="A297:A302"/>
    <mergeCell ref="A207:A210"/>
    <mergeCell ref="A211:A213"/>
    <mergeCell ref="A214:A216"/>
    <mergeCell ref="A217:A227"/>
    <mergeCell ref="A228:A233"/>
    <mergeCell ref="A234:A236"/>
    <mergeCell ref="A237:A239"/>
    <mergeCell ref="A240:A250"/>
    <mergeCell ref="A165:A175"/>
    <mergeCell ref="A176:A178"/>
    <mergeCell ref="A180:A186"/>
    <mergeCell ref="A188:A190"/>
    <mergeCell ref="A191:A195"/>
    <mergeCell ref="A196:A198"/>
    <mergeCell ref="A199:A202"/>
    <mergeCell ref="A203:A206"/>
    <mergeCell ref="A134:A142"/>
    <mergeCell ref="A130:A133"/>
    <mergeCell ref="A144:A146"/>
    <mergeCell ref="A147:A152"/>
    <mergeCell ref="A153:A160"/>
    <mergeCell ref="A162:A164"/>
    <mergeCell ref="A60:A65"/>
    <mergeCell ref="A66:A68"/>
    <mergeCell ref="A69:A75"/>
    <mergeCell ref="A77:A80"/>
    <mergeCell ref="A81:A88"/>
    <mergeCell ref="A89:A96"/>
    <mergeCell ref="A97:A104"/>
    <mergeCell ref="A105:A112"/>
    <mergeCell ref="C121:C128"/>
    <mergeCell ref="C2:C6"/>
    <mergeCell ref="C7:C12"/>
    <mergeCell ref="C13:C20"/>
    <mergeCell ref="C21:C28"/>
    <mergeCell ref="C29:C36"/>
    <mergeCell ref="C37:C44"/>
    <mergeCell ref="A113:A120"/>
    <mergeCell ref="A121:A128"/>
    <mergeCell ref="C113:C120"/>
    <mergeCell ref="C46:C53"/>
    <mergeCell ref="C55:C59"/>
    <mergeCell ref="C60:C65"/>
    <mergeCell ref="C66:C68"/>
    <mergeCell ref="C69:C75"/>
    <mergeCell ref="C77:C80"/>
    <mergeCell ref="A2:A6"/>
    <mergeCell ref="A7:A12"/>
    <mergeCell ref="A13:A20"/>
    <mergeCell ref="A21:A28"/>
    <mergeCell ref="A29:A36"/>
    <mergeCell ref="A37:A44"/>
    <mergeCell ref="A46:A53"/>
    <mergeCell ref="A55:A59"/>
    <mergeCell ref="F2:F6"/>
    <mergeCell ref="F7:F12"/>
    <mergeCell ref="F13:F20"/>
    <mergeCell ref="F21:F28"/>
    <mergeCell ref="F29:F36"/>
    <mergeCell ref="C81:C88"/>
    <mergeCell ref="C89:C96"/>
    <mergeCell ref="C97:C104"/>
    <mergeCell ref="C176:C178"/>
    <mergeCell ref="C105:C112"/>
    <mergeCell ref="F77:F80"/>
    <mergeCell ref="F81:F88"/>
    <mergeCell ref="F89:F96"/>
    <mergeCell ref="F97:F104"/>
    <mergeCell ref="F105:F112"/>
    <mergeCell ref="F113:F120"/>
    <mergeCell ref="F37:F44"/>
    <mergeCell ref="F46:F53"/>
    <mergeCell ref="F55:F59"/>
    <mergeCell ref="F60:F65"/>
    <mergeCell ref="F66:F68"/>
    <mergeCell ref="F69:F75"/>
    <mergeCell ref="F162:F164"/>
    <mergeCell ref="F176:F178"/>
    <mergeCell ref="C180:C186"/>
    <mergeCell ref="C188:C190"/>
    <mergeCell ref="C191:C195"/>
    <mergeCell ref="C196:C198"/>
    <mergeCell ref="C130:C133"/>
    <mergeCell ref="C134:C142"/>
    <mergeCell ref="C144:C146"/>
    <mergeCell ref="C147:C152"/>
    <mergeCell ref="C153:C160"/>
    <mergeCell ref="C162:C164"/>
    <mergeCell ref="C165:C175"/>
    <mergeCell ref="C228:C233"/>
    <mergeCell ref="C234:C236"/>
    <mergeCell ref="C237:C239"/>
    <mergeCell ref="C251:C256"/>
    <mergeCell ref="C257:C259"/>
    <mergeCell ref="C199:C202"/>
    <mergeCell ref="C203:C206"/>
    <mergeCell ref="C207:C210"/>
    <mergeCell ref="C211:C213"/>
    <mergeCell ref="C214:C216"/>
    <mergeCell ref="C217:C227"/>
    <mergeCell ref="C240:C250"/>
    <mergeCell ref="C297:C302"/>
    <mergeCell ref="C303:C305"/>
    <mergeCell ref="C306:C308"/>
    <mergeCell ref="C320:C325"/>
    <mergeCell ref="C326:C328"/>
    <mergeCell ref="C260:C262"/>
    <mergeCell ref="C274:C279"/>
    <mergeCell ref="C280:C282"/>
    <mergeCell ref="C283:C285"/>
    <mergeCell ref="C309:C319"/>
    <mergeCell ref="C263:C273"/>
    <mergeCell ref="C286:C296"/>
    <mergeCell ref="C360:C362"/>
    <mergeCell ref="C363:C365"/>
    <mergeCell ref="C366:C368"/>
    <mergeCell ref="C369:C371"/>
    <mergeCell ref="C372:C374"/>
    <mergeCell ref="C375:C377"/>
    <mergeCell ref="C330:C332"/>
    <mergeCell ref="C344:C349"/>
    <mergeCell ref="C350:C353"/>
    <mergeCell ref="C354:C356"/>
    <mergeCell ref="C357:C359"/>
    <mergeCell ref="C333:C343"/>
    <mergeCell ref="C405:C410"/>
    <mergeCell ref="C411:C413"/>
    <mergeCell ref="C415:C432"/>
    <mergeCell ref="C436:C439"/>
    <mergeCell ref="C440:C457"/>
    <mergeCell ref="C461:C464"/>
    <mergeCell ref="C378:C380"/>
    <mergeCell ref="C381:C383"/>
    <mergeCell ref="C384:C391"/>
    <mergeCell ref="C393:C395"/>
    <mergeCell ref="C396:C401"/>
    <mergeCell ref="C402:C404"/>
    <mergeCell ref="C586:C589"/>
    <mergeCell ref="C590:C601"/>
    <mergeCell ref="C602:C613"/>
    <mergeCell ref="C465:C482"/>
    <mergeCell ref="C486:C489"/>
    <mergeCell ref="C490:C507"/>
    <mergeCell ref="C511:C514"/>
    <mergeCell ref="C515:C532"/>
    <mergeCell ref="C536:C539"/>
    <mergeCell ref="C540:C557"/>
    <mergeCell ref="C561:C564"/>
    <mergeCell ref="C565:C582"/>
    <mergeCell ref="C714:C718"/>
    <mergeCell ref="C719:C723"/>
    <mergeCell ref="C724:C728"/>
    <mergeCell ref="C674:C678"/>
    <mergeCell ref="C679:C683"/>
    <mergeCell ref="C684:C688"/>
    <mergeCell ref="C689:C693"/>
    <mergeCell ref="C694:C698"/>
    <mergeCell ref="C699:C703"/>
    <mergeCell ref="C704:C708"/>
    <mergeCell ref="C709:C713"/>
    <mergeCell ref="C644:C648"/>
    <mergeCell ref="C649:C653"/>
    <mergeCell ref="C654:C658"/>
    <mergeCell ref="C659:C663"/>
    <mergeCell ref="C664:C668"/>
    <mergeCell ref="C669:C673"/>
    <mergeCell ref="C614:C618"/>
    <mergeCell ref="C619:C623"/>
    <mergeCell ref="C624:C628"/>
    <mergeCell ref="C629:C633"/>
    <mergeCell ref="C634:C638"/>
    <mergeCell ref="C639:C643"/>
    <mergeCell ref="F180:F186"/>
    <mergeCell ref="F188:F190"/>
    <mergeCell ref="F191:F195"/>
    <mergeCell ref="F121:F128"/>
    <mergeCell ref="F130:F133"/>
    <mergeCell ref="F134:F142"/>
    <mergeCell ref="F144:F146"/>
    <mergeCell ref="F147:F152"/>
    <mergeCell ref="F153:F160"/>
    <mergeCell ref="F165:F175"/>
    <mergeCell ref="F228:F233"/>
    <mergeCell ref="F234:F236"/>
    <mergeCell ref="F237:F239"/>
    <mergeCell ref="F251:F256"/>
    <mergeCell ref="F196:F198"/>
    <mergeCell ref="F199:F202"/>
    <mergeCell ref="F203:F206"/>
    <mergeCell ref="F207:F210"/>
    <mergeCell ref="F211:F213"/>
    <mergeCell ref="F214:F216"/>
    <mergeCell ref="F217:F227"/>
    <mergeCell ref="F240:F250"/>
    <mergeCell ref="F297:F302"/>
    <mergeCell ref="F303:F305"/>
    <mergeCell ref="F306:F308"/>
    <mergeCell ref="F320:F325"/>
    <mergeCell ref="F257:F259"/>
    <mergeCell ref="F260:F262"/>
    <mergeCell ref="F274:F279"/>
    <mergeCell ref="F280:F282"/>
    <mergeCell ref="F283:F285"/>
    <mergeCell ref="F309:F319"/>
    <mergeCell ref="F263:F273"/>
    <mergeCell ref="F286:F296"/>
    <mergeCell ref="F357:F359"/>
    <mergeCell ref="F360:F362"/>
    <mergeCell ref="F363:F365"/>
    <mergeCell ref="F366:F368"/>
    <mergeCell ref="F369:F371"/>
    <mergeCell ref="F372:F374"/>
    <mergeCell ref="F326:F328"/>
    <mergeCell ref="F330:F332"/>
    <mergeCell ref="F344:F349"/>
    <mergeCell ref="F350:F353"/>
    <mergeCell ref="F354:F356"/>
    <mergeCell ref="F333:F343"/>
    <mergeCell ref="F402:F404"/>
    <mergeCell ref="F405:F410"/>
    <mergeCell ref="F411:F413"/>
    <mergeCell ref="F415:F432"/>
    <mergeCell ref="F436:F439"/>
    <mergeCell ref="F440:F457"/>
    <mergeCell ref="F375:F377"/>
    <mergeCell ref="F378:F380"/>
    <mergeCell ref="F381:F383"/>
    <mergeCell ref="F384:F391"/>
    <mergeCell ref="F393:F395"/>
    <mergeCell ref="F396:F401"/>
    <mergeCell ref="F536:F539"/>
    <mergeCell ref="F540:F557"/>
    <mergeCell ref="F561:F564"/>
    <mergeCell ref="F565:F582"/>
    <mergeCell ref="F586:F589"/>
    <mergeCell ref="F590:F601"/>
    <mergeCell ref="F461:F464"/>
    <mergeCell ref="F465:F482"/>
    <mergeCell ref="F486:F489"/>
    <mergeCell ref="F490:F507"/>
    <mergeCell ref="F511:F514"/>
    <mergeCell ref="F515:F532"/>
    <mergeCell ref="F639:F643"/>
    <mergeCell ref="F644:F648"/>
    <mergeCell ref="F649:F653"/>
    <mergeCell ref="F654:F658"/>
    <mergeCell ref="F659:F663"/>
    <mergeCell ref="F664:F668"/>
    <mergeCell ref="F602:F613"/>
    <mergeCell ref="F614:F618"/>
    <mergeCell ref="F619:F623"/>
    <mergeCell ref="F624:F628"/>
    <mergeCell ref="F629:F633"/>
    <mergeCell ref="F634:F638"/>
    <mergeCell ref="F699:F703"/>
    <mergeCell ref="F704:F708"/>
    <mergeCell ref="F709:F713"/>
    <mergeCell ref="F714:F718"/>
    <mergeCell ref="F719:F723"/>
    <mergeCell ref="F724:F728"/>
    <mergeCell ref="F669:F673"/>
    <mergeCell ref="F674:F678"/>
    <mergeCell ref="F679:F683"/>
    <mergeCell ref="F684:F688"/>
    <mergeCell ref="F689:F693"/>
    <mergeCell ref="F694:F698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/>
    <pageSetUpPr fitToPage="1"/>
  </sheetPr>
  <dimension ref="A1:M742"/>
  <sheetViews>
    <sheetView zoomScaleNormal="100" workbookViewId="0">
      <pane ySplit="1" topLeftCell="A2" activePane="bottomLeft" state="frozen"/>
      <selection sqref="A1:XFD1"/>
      <selection pane="bottomLeft"/>
    </sheetView>
  </sheetViews>
  <sheetFormatPr defaultRowHeight="20.149999999999999" customHeight="1"/>
  <cols>
    <col min="1" max="1" width="16.08203125" style="19" bestFit="1" customWidth="1"/>
    <col min="2" max="2" width="43" style="19" customWidth="1"/>
    <col min="3" max="3" width="23.5" style="19" customWidth="1"/>
    <col min="4" max="4" width="7.33203125" style="20" customWidth="1"/>
    <col min="5" max="5" width="53.75" style="19" customWidth="1"/>
    <col min="6" max="6" width="10.25" style="20" customWidth="1"/>
    <col min="7" max="7" width="9" style="21"/>
    <col min="8" max="8" width="9" style="24"/>
  </cols>
  <sheetData>
    <row r="1" spans="1:12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52" t="s">
        <v>417</v>
      </c>
    </row>
    <row r="2" spans="1:12" ht="20.149999999999999" customHeight="1">
      <c r="A2" s="54" t="s">
        <v>1029</v>
      </c>
      <c r="B2" s="18" t="s">
        <v>8</v>
      </c>
      <c r="C2" s="18" t="s">
        <v>188</v>
      </c>
      <c r="D2" s="17"/>
      <c r="E2" s="18"/>
      <c r="F2" s="17"/>
      <c r="G2" s="120">
        <v>3691</v>
      </c>
      <c r="H2" s="53"/>
    </row>
    <row r="3" spans="1:12" ht="20.149999999999999" customHeight="1">
      <c r="A3" s="302" t="s">
        <v>1269</v>
      </c>
      <c r="B3" s="293" t="s">
        <v>9</v>
      </c>
      <c r="C3" s="293" t="s">
        <v>188</v>
      </c>
      <c r="D3" s="17"/>
      <c r="E3" s="18"/>
      <c r="F3" s="286" t="s">
        <v>285</v>
      </c>
      <c r="G3" s="120">
        <v>3691</v>
      </c>
      <c r="H3" s="53"/>
    </row>
    <row r="4" spans="1:12" ht="20.149999999999999" customHeight="1">
      <c r="A4" s="303"/>
      <c r="B4" s="294"/>
      <c r="C4" s="294"/>
      <c r="D4" s="17">
        <v>98</v>
      </c>
      <c r="E4" s="18" t="s">
        <v>589</v>
      </c>
      <c r="F4" s="287"/>
      <c r="G4" s="120"/>
      <c r="H4" s="53"/>
    </row>
    <row r="5" spans="1:12" ht="20.149999999999999" customHeight="1">
      <c r="A5" s="304"/>
      <c r="B5" s="295"/>
      <c r="C5" s="295"/>
      <c r="D5" s="17">
        <v>99</v>
      </c>
      <c r="E5" s="18" t="s">
        <v>621</v>
      </c>
      <c r="F5" s="288"/>
      <c r="G5" s="120"/>
      <c r="H5" s="53"/>
    </row>
    <row r="6" spans="1:12" ht="20.149999999999999" customHeight="1">
      <c r="A6" s="302" t="s">
        <v>1030</v>
      </c>
      <c r="B6" s="293" t="s">
        <v>1031</v>
      </c>
      <c r="C6" s="293" t="s">
        <v>1270</v>
      </c>
      <c r="D6" s="17"/>
      <c r="E6" s="18"/>
      <c r="F6" s="286" t="s">
        <v>285</v>
      </c>
      <c r="G6" s="25" t="s">
        <v>577</v>
      </c>
      <c r="H6" s="59" t="s">
        <v>577</v>
      </c>
    </row>
    <row r="7" spans="1:12" ht="20.149999999999999" customHeight="1">
      <c r="A7" s="303"/>
      <c r="B7" s="294"/>
      <c r="C7" s="294"/>
      <c r="D7" s="17">
        <v>91</v>
      </c>
      <c r="E7" s="18" t="s">
        <v>459</v>
      </c>
      <c r="F7" s="287"/>
      <c r="G7" s="25"/>
      <c r="H7" s="59" t="s">
        <v>577</v>
      </c>
    </row>
    <row r="8" spans="1:12" ht="20.149999999999999" customHeight="1">
      <c r="A8" s="303"/>
      <c r="B8" s="294"/>
      <c r="C8" s="294"/>
      <c r="D8" s="17">
        <v>92</v>
      </c>
      <c r="E8" s="18" t="s">
        <v>460</v>
      </c>
      <c r="F8" s="287"/>
      <c r="G8" s="25"/>
      <c r="H8" s="59" t="s">
        <v>577</v>
      </c>
    </row>
    <row r="9" spans="1:12" ht="20.149999999999999" customHeight="1">
      <c r="A9" s="303"/>
      <c r="B9" s="294"/>
      <c r="C9" s="294"/>
      <c r="D9" s="17">
        <v>93</v>
      </c>
      <c r="E9" s="18" t="s">
        <v>461</v>
      </c>
      <c r="F9" s="287"/>
      <c r="G9" s="25"/>
      <c r="H9" s="59" t="s">
        <v>577</v>
      </c>
    </row>
    <row r="10" spans="1:12" ht="20.149999999999999" customHeight="1">
      <c r="A10" s="303"/>
      <c r="B10" s="294"/>
      <c r="C10" s="294"/>
      <c r="D10" s="17">
        <v>94</v>
      </c>
      <c r="E10" s="18" t="s">
        <v>462</v>
      </c>
      <c r="F10" s="287"/>
      <c r="G10" s="25"/>
      <c r="H10" s="59" t="s">
        <v>577</v>
      </c>
    </row>
    <row r="11" spans="1:12" ht="20.149999999999999" customHeight="1">
      <c r="A11" s="303"/>
      <c r="B11" s="294"/>
      <c r="C11" s="294"/>
      <c r="D11" s="17">
        <v>98</v>
      </c>
      <c r="E11" s="18" t="s">
        <v>589</v>
      </c>
      <c r="F11" s="287"/>
      <c r="G11" s="122"/>
      <c r="H11" s="62"/>
    </row>
    <row r="12" spans="1:12" ht="20.149999999999999" customHeight="1">
      <c r="A12" s="304"/>
      <c r="B12" s="295"/>
      <c r="C12" s="295"/>
      <c r="D12" s="17">
        <v>99</v>
      </c>
      <c r="E12" s="18" t="s">
        <v>621</v>
      </c>
      <c r="F12" s="288"/>
      <c r="G12" s="122"/>
      <c r="H12" s="62"/>
    </row>
    <row r="13" spans="1:12" ht="20.149999999999999" customHeight="1">
      <c r="A13" s="54" t="s">
        <v>1032</v>
      </c>
      <c r="B13" s="18" t="s">
        <v>1033</v>
      </c>
      <c r="C13" s="18" t="s">
        <v>188</v>
      </c>
      <c r="D13" s="17"/>
      <c r="E13" s="18"/>
      <c r="F13" s="17"/>
      <c r="G13" s="120">
        <v>3691</v>
      </c>
      <c r="H13" s="53"/>
    </row>
    <row r="14" spans="1:12" ht="20.149999999999999" customHeight="1">
      <c r="A14" s="54" t="s">
        <v>1034</v>
      </c>
      <c r="B14" s="18" t="s">
        <v>1035</v>
      </c>
      <c r="C14" s="18" t="s">
        <v>188</v>
      </c>
      <c r="D14" s="17"/>
      <c r="E14" s="18"/>
      <c r="F14" s="17"/>
      <c r="G14" s="120">
        <v>3691</v>
      </c>
      <c r="H14" s="53"/>
    </row>
    <row r="15" spans="1:12" ht="20.149999999999999" customHeight="1">
      <c r="A15" s="308" t="s">
        <v>4521</v>
      </c>
      <c r="B15" s="297" t="s">
        <v>4509</v>
      </c>
      <c r="C15" s="297" t="s">
        <v>188</v>
      </c>
      <c r="D15" s="148"/>
      <c r="E15" s="149"/>
      <c r="F15" s="148"/>
      <c r="G15" s="150">
        <v>3691</v>
      </c>
      <c r="H15" s="151"/>
      <c r="I15" s="165"/>
      <c r="J15" s="165"/>
      <c r="K15" s="165"/>
      <c r="L15" s="165"/>
    </row>
    <row r="16" spans="1:12" ht="20.149999999999999" customHeight="1">
      <c r="A16" s="306"/>
      <c r="B16" s="298"/>
      <c r="C16" s="298"/>
      <c r="D16" s="148">
        <v>1</v>
      </c>
      <c r="E16" s="149" t="s">
        <v>4144</v>
      </c>
      <c r="F16" s="148"/>
      <c r="G16" s="150">
        <v>50</v>
      </c>
      <c r="H16" s="151">
        <v>1.3546464372798699</v>
      </c>
      <c r="I16" s="165"/>
      <c r="J16" s="165"/>
      <c r="K16" s="165"/>
      <c r="L16" s="165"/>
    </row>
    <row r="17" spans="1:12" ht="20.149999999999999" customHeight="1">
      <c r="A17" s="306"/>
      <c r="B17" s="298"/>
      <c r="C17" s="298"/>
      <c r="D17" s="148">
        <v>2</v>
      </c>
      <c r="E17" s="149" t="s">
        <v>4139</v>
      </c>
      <c r="F17" s="148"/>
      <c r="G17" s="150">
        <v>25</v>
      </c>
      <c r="H17" s="151">
        <v>0.67732321863993494</v>
      </c>
      <c r="I17" s="165"/>
      <c r="J17" s="165"/>
      <c r="K17" s="165"/>
      <c r="L17" s="165"/>
    </row>
    <row r="18" spans="1:12" ht="20.149999999999999" customHeight="1">
      <c r="A18" s="306"/>
      <c r="B18" s="298"/>
      <c r="C18" s="298"/>
      <c r="D18" s="148">
        <v>3</v>
      </c>
      <c r="E18" s="149" t="s">
        <v>4140</v>
      </c>
      <c r="F18" s="148"/>
      <c r="G18" s="150">
        <v>1197</v>
      </c>
      <c r="H18" s="151">
        <v>32.43023570848009</v>
      </c>
      <c r="I18" s="165"/>
      <c r="J18" s="165"/>
      <c r="K18" s="165"/>
      <c r="L18" s="165"/>
    </row>
    <row r="19" spans="1:12" ht="20.149999999999999" customHeight="1">
      <c r="A19" s="306"/>
      <c r="B19" s="298"/>
      <c r="C19" s="298"/>
      <c r="D19" s="148">
        <v>4</v>
      </c>
      <c r="E19" s="149" t="s">
        <v>4145</v>
      </c>
      <c r="F19" s="148"/>
      <c r="G19" s="150">
        <v>4</v>
      </c>
      <c r="H19" s="151">
        <v>0.10837171498238959</v>
      </c>
      <c r="I19" s="165"/>
      <c r="J19" s="165"/>
      <c r="K19" s="165"/>
      <c r="L19" s="165"/>
    </row>
    <row r="20" spans="1:12" ht="20.149999999999999" customHeight="1">
      <c r="A20" s="306"/>
      <c r="B20" s="298"/>
      <c r="C20" s="298"/>
      <c r="D20" s="148">
        <v>5</v>
      </c>
      <c r="E20" s="149" t="s">
        <v>4146</v>
      </c>
      <c r="F20" s="148"/>
      <c r="G20" s="150">
        <v>49</v>
      </c>
      <c r="H20" s="151">
        <v>1.3275535085342727</v>
      </c>
      <c r="I20" s="165"/>
      <c r="J20" s="165"/>
      <c r="K20" s="165"/>
      <c r="L20" s="165"/>
    </row>
    <row r="21" spans="1:12" ht="20.149999999999999" customHeight="1">
      <c r="A21" s="306"/>
      <c r="B21" s="298"/>
      <c r="C21" s="298"/>
      <c r="D21" s="148">
        <v>6</v>
      </c>
      <c r="E21" s="149" t="s">
        <v>4141</v>
      </c>
      <c r="F21" s="148"/>
      <c r="G21" s="150">
        <v>1112</v>
      </c>
      <c r="H21" s="151">
        <v>30.127336765104307</v>
      </c>
      <c r="I21" s="165"/>
      <c r="J21" s="165"/>
      <c r="K21" s="165"/>
      <c r="L21" s="165"/>
    </row>
    <row r="22" spans="1:12" ht="20.149999999999999" customHeight="1">
      <c r="A22" s="306"/>
      <c r="B22" s="298"/>
      <c r="C22" s="298"/>
      <c r="D22" s="148">
        <v>7</v>
      </c>
      <c r="E22" s="149" t="s">
        <v>4147</v>
      </c>
      <c r="F22" s="148"/>
      <c r="G22" s="150">
        <v>210</v>
      </c>
      <c r="H22" s="151">
        <v>5.6895150365754539</v>
      </c>
      <c r="I22" s="165"/>
      <c r="J22" s="165"/>
      <c r="K22" s="165"/>
      <c r="L22" s="165"/>
    </row>
    <row r="23" spans="1:12" ht="20.149999999999999" customHeight="1">
      <c r="A23" s="306"/>
      <c r="B23" s="298"/>
      <c r="C23" s="298"/>
      <c r="D23" s="148">
        <v>8</v>
      </c>
      <c r="E23" s="149" t="s">
        <v>4148</v>
      </c>
      <c r="F23" s="148"/>
      <c r="G23" s="150">
        <v>239</v>
      </c>
      <c r="H23" s="151">
        <v>6.4752099701977786</v>
      </c>
      <c r="I23" s="165"/>
      <c r="J23" s="165"/>
      <c r="K23" s="165"/>
      <c r="L23" s="165"/>
    </row>
    <row r="24" spans="1:12" ht="20.149999999999999" customHeight="1">
      <c r="A24" s="306"/>
      <c r="B24" s="298"/>
      <c r="C24" s="298"/>
      <c r="D24" s="148">
        <v>9</v>
      </c>
      <c r="E24" s="149" t="s">
        <v>4149</v>
      </c>
      <c r="F24" s="148"/>
      <c r="G24" s="150">
        <v>164</v>
      </c>
      <c r="H24" s="151">
        <v>4.4432403142779737</v>
      </c>
      <c r="I24" s="165"/>
      <c r="J24" s="165"/>
      <c r="K24" s="165"/>
      <c r="L24" s="165"/>
    </row>
    <row r="25" spans="1:12" ht="20.149999999999999" customHeight="1">
      <c r="A25" s="306"/>
      <c r="B25" s="298"/>
      <c r="C25" s="298"/>
      <c r="D25" s="148">
        <v>10</v>
      </c>
      <c r="E25" s="149" t="s">
        <v>4142</v>
      </c>
      <c r="F25" s="148"/>
      <c r="G25" s="150">
        <v>20</v>
      </c>
      <c r="H25" s="151">
        <v>0.541858574911948</v>
      </c>
      <c r="I25" s="165"/>
      <c r="J25" s="165"/>
      <c r="K25" s="165"/>
      <c r="L25" s="165"/>
    </row>
    <row r="26" spans="1:12" ht="20.149999999999999" customHeight="1">
      <c r="A26" s="306"/>
      <c r="B26" s="298"/>
      <c r="C26" s="298"/>
      <c r="D26" s="148">
        <v>11</v>
      </c>
      <c r="E26" s="149" t="s">
        <v>4150</v>
      </c>
      <c r="F26" s="148"/>
      <c r="G26" s="150">
        <v>6</v>
      </c>
      <c r="H26" s="151">
        <v>0.16255757247358441</v>
      </c>
      <c r="I26" s="165"/>
      <c r="J26" s="165"/>
      <c r="K26" s="165"/>
      <c r="L26" s="165"/>
    </row>
    <row r="27" spans="1:12" ht="20.149999999999999" customHeight="1">
      <c r="A27" s="306"/>
      <c r="B27" s="298"/>
      <c r="C27" s="298"/>
      <c r="D27" s="148">
        <v>12</v>
      </c>
      <c r="E27" s="149" t="s">
        <v>4143</v>
      </c>
      <c r="F27" s="148"/>
      <c r="G27" s="150">
        <v>63</v>
      </c>
      <c r="H27" s="151">
        <v>1.7068545109726361</v>
      </c>
      <c r="I27" s="165"/>
      <c r="J27" s="165"/>
      <c r="K27" s="165"/>
      <c r="L27" s="165"/>
    </row>
    <row r="28" spans="1:12" ht="20.149999999999999" customHeight="1">
      <c r="A28" s="306"/>
      <c r="B28" s="298"/>
      <c r="C28" s="298"/>
      <c r="D28" s="148">
        <v>13</v>
      </c>
      <c r="E28" s="149" t="s">
        <v>4151</v>
      </c>
      <c r="F28" s="148"/>
      <c r="G28" s="150">
        <v>29</v>
      </c>
      <c r="H28" s="151">
        <v>0.78569493362232457</v>
      </c>
      <c r="I28" s="165"/>
      <c r="J28" s="165"/>
      <c r="K28" s="165"/>
      <c r="L28" s="165"/>
    </row>
    <row r="29" spans="1:12" ht="20.149999999999999" customHeight="1">
      <c r="A29" s="306"/>
      <c r="B29" s="298"/>
      <c r="C29" s="298"/>
      <c r="D29" s="148">
        <v>14</v>
      </c>
      <c r="E29" s="149" t="s">
        <v>4152</v>
      </c>
      <c r="F29" s="148"/>
      <c r="G29" s="150">
        <v>191</v>
      </c>
      <c r="H29" s="151">
        <v>5.1747493904091026</v>
      </c>
      <c r="I29" s="165"/>
      <c r="J29" s="165"/>
      <c r="K29" s="165"/>
      <c r="L29" s="165"/>
    </row>
    <row r="30" spans="1:12" ht="20.149999999999999" customHeight="1">
      <c r="A30" s="306"/>
      <c r="B30" s="298"/>
      <c r="C30" s="298"/>
      <c r="D30" s="148">
        <v>15</v>
      </c>
      <c r="E30" s="149" t="s">
        <v>4153</v>
      </c>
      <c r="F30" s="148"/>
      <c r="G30" s="150">
        <v>68</v>
      </c>
      <c r="H30" s="151">
        <v>1.842319154700623</v>
      </c>
      <c r="I30" s="165"/>
      <c r="J30" s="165"/>
      <c r="K30" s="165"/>
      <c r="L30" s="165"/>
    </row>
    <row r="31" spans="1:12" ht="20.149999999999999" customHeight="1">
      <c r="A31" s="306"/>
      <c r="B31" s="298"/>
      <c r="C31" s="298"/>
      <c r="D31" s="148">
        <v>16</v>
      </c>
      <c r="E31" s="149" t="s">
        <v>4154</v>
      </c>
      <c r="F31" s="148"/>
      <c r="G31" s="150">
        <v>40</v>
      </c>
      <c r="H31" s="151">
        <v>1.083717149823896</v>
      </c>
      <c r="I31" s="165"/>
      <c r="J31" s="165"/>
      <c r="K31" s="165"/>
      <c r="L31" s="165"/>
    </row>
    <row r="32" spans="1:12" ht="20.149999999999999" customHeight="1">
      <c r="A32" s="306"/>
      <c r="B32" s="298"/>
      <c r="C32" s="298"/>
      <c r="D32" s="148">
        <v>17</v>
      </c>
      <c r="E32" s="149" t="s">
        <v>4155</v>
      </c>
      <c r="F32" s="148"/>
      <c r="G32" s="150">
        <v>133</v>
      </c>
      <c r="H32" s="151">
        <v>3.6033595231644537</v>
      </c>
      <c r="I32" s="165"/>
      <c r="J32" s="165"/>
      <c r="K32" s="165"/>
      <c r="L32" s="165"/>
    </row>
    <row r="33" spans="1:12" ht="20.149999999999999" customHeight="1">
      <c r="A33" s="306"/>
      <c r="B33" s="298"/>
      <c r="C33" s="298"/>
      <c r="D33" s="148">
        <v>18</v>
      </c>
      <c r="E33" s="149" t="s">
        <v>4156</v>
      </c>
      <c r="F33" s="148"/>
      <c r="G33" s="150">
        <v>26</v>
      </c>
      <c r="H33" s="151">
        <v>0.70441614738553238</v>
      </c>
      <c r="I33" s="165"/>
      <c r="J33" s="165"/>
      <c r="K33" s="165"/>
      <c r="L33" s="165"/>
    </row>
    <row r="34" spans="1:12" ht="20.149999999999999" customHeight="1">
      <c r="A34" s="306"/>
      <c r="B34" s="298"/>
      <c r="C34" s="298"/>
      <c r="D34" s="148">
        <v>19</v>
      </c>
      <c r="E34" s="149" t="s">
        <v>4157</v>
      </c>
      <c r="F34" s="148"/>
      <c r="G34" s="150">
        <v>65</v>
      </c>
      <c r="H34" s="151">
        <v>1.7610403684638307</v>
      </c>
      <c r="I34" s="165"/>
      <c r="J34" s="165"/>
      <c r="K34" s="165"/>
      <c r="L34" s="165"/>
    </row>
    <row r="35" spans="1:12" ht="20.149999999999999" customHeight="1">
      <c r="A35" s="306"/>
      <c r="B35" s="298"/>
      <c r="C35" s="298"/>
      <c r="D35" s="148">
        <v>20</v>
      </c>
      <c r="E35" s="149" t="s">
        <v>4158</v>
      </c>
      <c r="F35" s="148"/>
      <c r="G35" s="150"/>
      <c r="H35" s="151" t="s">
        <v>577</v>
      </c>
      <c r="I35" s="165"/>
      <c r="J35" s="165"/>
      <c r="K35" s="165"/>
      <c r="L35" s="165"/>
    </row>
    <row r="36" spans="1:12" ht="20.149999999999999" customHeight="1">
      <c r="A36" s="307"/>
      <c r="B36" s="299"/>
      <c r="C36" s="299"/>
      <c r="D36" s="148">
        <v>21</v>
      </c>
      <c r="E36" s="149" t="s">
        <v>4159</v>
      </c>
      <c r="F36" s="148"/>
      <c r="G36" s="150"/>
      <c r="H36" s="151" t="s">
        <v>577</v>
      </c>
      <c r="I36" s="165"/>
      <c r="J36" s="165"/>
      <c r="K36" s="165"/>
      <c r="L36" s="29"/>
    </row>
    <row r="37" spans="1:12" ht="20.149999999999999" customHeight="1">
      <c r="A37" s="308" t="s">
        <v>4137</v>
      </c>
      <c r="B37" s="297" t="s">
        <v>4510</v>
      </c>
      <c r="C37" s="297" t="s">
        <v>188</v>
      </c>
      <c r="D37" s="148"/>
      <c r="E37" s="149"/>
      <c r="F37" s="148"/>
      <c r="G37" s="150">
        <v>3691</v>
      </c>
      <c r="H37" s="151"/>
      <c r="I37" s="165"/>
      <c r="J37" s="165"/>
      <c r="K37" s="165"/>
      <c r="L37" s="29"/>
    </row>
    <row r="38" spans="1:12" ht="20.149999999999999" customHeight="1">
      <c r="A38" s="306"/>
      <c r="B38" s="298"/>
      <c r="C38" s="298"/>
      <c r="D38" s="218">
        <v>1</v>
      </c>
      <c r="E38" s="149" t="s">
        <v>4184</v>
      </c>
      <c r="F38" s="148"/>
      <c r="G38" s="150">
        <v>11</v>
      </c>
      <c r="H38" s="151">
        <v>0.29802221620157138</v>
      </c>
      <c r="I38" s="165"/>
      <c r="J38" s="165"/>
      <c r="K38" s="165"/>
      <c r="L38" s="29"/>
    </row>
    <row r="39" spans="1:12" ht="20.149999999999999" customHeight="1">
      <c r="A39" s="306"/>
      <c r="B39" s="298"/>
      <c r="C39" s="298"/>
      <c r="D39" s="218">
        <v>2</v>
      </c>
      <c r="E39" s="149" t="s">
        <v>4185</v>
      </c>
      <c r="F39" s="148"/>
      <c r="G39" s="150">
        <v>38</v>
      </c>
      <c r="H39" s="151">
        <v>1.0295312923327011</v>
      </c>
      <c r="I39" s="165"/>
      <c r="J39" s="165"/>
      <c r="K39" s="165"/>
      <c r="L39" s="29"/>
    </row>
    <row r="40" spans="1:12" ht="20.149999999999999" customHeight="1">
      <c r="A40" s="306"/>
      <c r="B40" s="298"/>
      <c r="C40" s="298"/>
      <c r="D40" s="218">
        <v>3</v>
      </c>
      <c r="E40" s="149" t="s">
        <v>4186</v>
      </c>
      <c r="F40" s="148"/>
      <c r="G40" s="150">
        <v>1</v>
      </c>
      <c r="H40" s="151">
        <v>2.7092928745597399E-2</v>
      </c>
      <c r="I40" s="165"/>
      <c r="J40" s="165"/>
      <c r="K40" s="165"/>
      <c r="L40" s="29"/>
    </row>
    <row r="41" spans="1:12" ht="20.149999999999999" customHeight="1">
      <c r="A41" s="306"/>
      <c r="B41" s="298"/>
      <c r="C41" s="298"/>
      <c r="D41" s="218">
        <v>5</v>
      </c>
      <c r="E41" s="149" t="s">
        <v>4187</v>
      </c>
      <c r="F41" s="148"/>
      <c r="G41" s="150">
        <v>14</v>
      </c>
      <c r="H41" s="151">
        <v>0.37930100243836362</v>
      </c>
      <c r="I41" s="165"/>
      <c r="J41" s="165"/>
      <c r="K41" s="165"/>
      <c r="L41" s="29"/>
    </row>
    <row r="42" spans="1:12" ht="20.149999999999999" customHeight="1">
      <c r="A42" s="306"/>
      <c r="B42" s="298"/>
      <c r="C42" s="298"/>
      <c r="D42" s="218">
        <v>6</v>
      </c>
      <c r="E42" s="149" t="s">
        <v>4188</v>
      </c>
      <c r="F42" s="148"/>
      <c r="G42" s="150">
        <v>2</v>
      </c>
      <c r="H42" s="151">
        <v>5.4185857491194797E-2</v>
      </c>
      <c r="I42" s="165"/>
      <c r="J42" s="165"/>
      <c r="K42" s="165"/>
      <c r="L42" s="29"/>
    </row>
    <row r="43" spans="1:12" ht="20.149999999999999" customHeight="1">
      <c r="A43" s="306"/>
      <c r="B43" s="298"/>
      <c r="C43" s="298"/>
      <c r="D43" s="218">
        <v>7</v>
      </c>
      <c r="E43" s="149" t="s">
        <v>4189</v>
      </c>
      <c r="F43" s="148"/>
      <c r="G43" s="150">
        <v>8</v>
      </c>
      <c r="H43" s="151">
        <v>0.21674342996477919</v>
      </c>
      <c r="I43" s="165"/>
      <c r="J43" s="165"/>
      <c r="K43" s="165"/>
      <c r="L43" s="29"/>
    </row>
    <row r="44" spans="1:12" ht="20.149999999999999" customHeight="1">
      <c r="A44" s="306"/>
      <c r="B44" s="298"/>
      <c r="C44" s="298"/>
      <c r="D44" s="218">
        <v>8</v>
      </c>
      <c r="E44" s="149" t="s">
        <v>4190</v>
      </c>
      <c r="F44" s="148"/>
      <c r="G44" s="150">
        <v>1</v>
      </c>
      <c r="H44" s="151">
        <v>2.7092928745597399E-2</v>
      </c>
      <c r="I44" s="165"/>
      <c r="J44" s="165"/>
      <c r="K44" s="165"/>
      <c r="L44" s="29"/>
    </row>
    <row r="45" spans="1:12" ht="20.149999999999999" customHeight="1">
      <c r="A45" s="306"/>
      <c r="B45" s="298"/>
      <c r="C45" s="298"/>
      <c r="D45" s="218">
        <v>10</v>
      </c>
      <c r="E45" s="149" t="s">
        <v>4191</v>
      </c>
      <c r="F45" s="148"/>
      <c r="G45" s="150">
        <v>116</v>
      </c>
      <c r="H45" s="151">
        <v>3.1427797344892983</v>
      </c>
      <c r="I45" s="165"/>
      <c r="J45" s="165"/>
      <c r="K45" s="165"/>
      <c r="L45" s="29"/>
    </row>
    <row r="46" spans="1:12" ht="20.149999999999999" customHeight="1">
      <c r="A46" s="306"/>
      <c r="B46" s="298"/>
      <c r="C46" s="298"/>
      <c r="D46" s="218">
        <v>11</v>
      </c>
      <c r="E46" s="149" t="s">
        <v>4192</v>
      </c>
      <c r="F46" s="148"/>
      <c r="G46" s="150"/>
      <c r="H46" s="151" t="s">
        <v>577</v>
      </c>
      <c r="I46" s="165"/>
      <c r="J46" s="165"/>
      <c r="K46" s="165"/>
      <c r="L46" s="29"/>
    </row>
    <row r="47" spans="1:12" ht="20.149999999999999" customHeight="1">
      <c r="A47" s="306"/>
      <c r="B47" s="298"/>
      <c r="C47" s="298"/>
      <c r="D47" s="218">
        <v>12</v>
      </c>
      <c r="E47" s="149" t="s">
        <v>4193</v>
      </c>
      <c r="F47" s="148"/>
      <c r="G47" s="150"/>
      <c r="H47" s="151" t="s">
        <v>577</v>
      </c>
      <c r="I47" s="165"/>
      <c r="J47" s="165"/>
      <c r="K47" s="165"/>
      <c r="L47" s="29"/>
    </row>
    <row r="48" spans="1:12" ht="20.149999999999999" customHeight="1">
      <c r="A48" s="306"/>
      <c r="B48" s="298"/>
      <c r="C48" s="298"/>
      <c r="D48" s="218">
        <v>13</v>
      </c>
      <c r="E48" s="149" t="s">
        <v>4194</v>
      </c>
      <c r="F48" s="148"/>
      <c r="G48" s="150">
        <v>37</v>
      </c>
      <c r="H48" s="151">
        <v>1.0024383635871037</v>
      </c>
      <c r="I48" s="165"/>
      <c r="J48" s="165"/>
      <c r="K48" s="165"/>
      <c r="L48" s="29"/>
    </row>
    <row r="49" spans="1:12" ht="20.149999999999999" customHeight="1">
      <c r="A49" s="306"/>
      <c r="B49" s="298"/>
      <c r="C49" s="298"/>
      <c r="D49" s="218">
        <v>14</v>
      </c>
      <c r="E49" s="149" t="s">
        <v>4195</v>
      </c>
      <c r="F49" s="148"/>
      <c r="G49" s="150">
        <v>8</v>
      </c>
      <c r="H49" s="151">
        <v>0.21674342996477919</v>
      </c>
      <c r="I49" s="165"/>
      <c r="J49" s="165"/>
      <c r="K49" s="165"/>
      <c r="L49" s="29"/>
    </row>
    <row r="50" spans="1:12" ht="20.149999999999999" customHeight="1">
      <c r="A50" s="306"/>
      <c r="B50" s="298"/>
      <c r="C50" s="298"/>
      <c r="D50" s="218">
        <v>15</v>
      </c>
      <c r="E50" s="149" t="s">
        <v>4196</v>
      </c>
      <c r="F50" s="148"/>
      <c r="G50" s="150">
        <v>7</v>
      </c>
      <c r="H50" s="151">
        <v>0.18965050121918181</v>
      </c>
      <c r="I50" s="165"/>
      <c r="J50" s="165"/>
      <c r="K50" s="165"/>
      <c r="L50" s="29"/>
    </row>
    <row r="51" spans="1:12" ht="20.149999999999999" customHeight="1">
      <c r="A51" s="306"/>
      <c r="B51" s="298"/>
      <c r="C51" s="298"/>
      <c r="D51" s="218">
        <v>16</v>
      </c>
      <c r="E51" s="149" t="s">
        <v>4197</v>
      </c>
      <c r="F51" s="148"/>
      <c r="G51" s="150">
        <v>29</v>
      </c>
      <c r="H51" s="151">
        <v>0.78569493362232457</v>
      </c>
      <c r="I51" s="165"/>
      <c r="J51" s="165"/>
      <c r="K51" s="165"/>
      <c r="L51" s="29"/>
    </row>
    <row r="52" spans="1:12" ht="20.149999999999999" customHeight="1">
      <c r="A52" s="306"/>
      <c r="B52" s="298"/>
      <c r="C52" s="298"/>
      <c r="D52" s="218">
        <v>17</v>
      </c>
      <c r="E52" s="149" t="s">
        <v>4198</v>
      </c>
      <c r="F52" s="148"/>
      <c r="G52" s="150">
        <v>24</v>
      </c>
      <c r="H52" s="151">
        <v>0.65023028989433762</v>
      </c>
      <c r="I52" s="165"/>
      <c r="J52" s="165"/>
      <c r="K52" s="165"/>
      <c r="L52" s="29"/>
    </row>
    <row r="53" spans="1:12" ht="20.149999999999999" customHeight="1">
      <c r="A53" s="306"/>
      <c r="B53" s="298"/>
      <c r="C53" s="298"/>
      <c r="D53" s="218">
        <v>18</v>
      </c>
      <c r="E53" s="149" t="s">
        <v>4199</v>
      </c>
      <c r="F53" s="148"/>
      <c r="G53" s="150">
        <v>21</v>
      </c>
      <c r="H53" s="151">
        <v>0.56895150365754532</v>
      </c>
      <c r="I53" s="165"/>
      <c r="J53" s="165"/>
      <c r="K53" s="165"/>
      <c r="L53" s="29"/>
    </row>
    <row r="54" spans="1:12" ht="20.149999999999999" customHeight="1">
      <c r="A54" s="306"/>
      <c r="B54" s="298"/>
      <c r="C54" s="298"/>
      <c r="D54" s="218">
        <v>19</v>
      </c>
      <c r="E54" s="149" t="s">
        <v>4200</v>
      </c>
      <c r="F54" s="148"/>
      <c r="G54" s="150">
        <v>1</v>
      </c>
      <c r="H54" s="151">
        <v>2.7092928745597399E-2</v>
      </c>
      <c r="I54" s="165"/>
      <c r="J54" s="165"/>
      <c r="K54" s="165"/>
      <c r="L54" s="29"/>
    </row>
    <row r="55" spans="1:12" ht="20.149999999999999" customHeight="1">
      <c r="A55" s="306"/>
      <c r="B55" s="298"/>
      <c r="C55" s="298"/>
      <c r="D55" s="218">
        <v>20</v>
      </c>
      <c r="E55" s="149" t="s">
        <v>4201</v>
      </c>
      <c r="F55" s="148"/>
      <c r="G55" s="150">
        <v>67</v>
      </c>
      <c r="H55" s="151">
        <v>1.8152262259550258</v>
      </c>
      <c r="I55" s="165"/>
      <c r="J55" s="165"/>
      <c r="K55" s="165"/>
      <c r="L55" s="29"/>
    </row>
    <row r="56" spans="1:12" ht="20.149999999999999" customHeight="1">
      <c r="A56" s="306"/>
      <c r="B56" s="298"/>
      <c r="C56" s="298"/>
      <c r="D56" s="218">
        <v>21</v>
      </c>
      <c r="E56" s="149" t="s">
        <v>4202</v>
      </c>
      <c r="F56" s="148"/>
      <c r="G56" s="150">
        <v>4</v>
      </c>
      <c r="H56" s="151">
        <v>0.10837171498238959</v>
      </c>
      <c r="I56" s="165"/>
      <c r="J56" s="165"/>
      <c r="K56" s="165"/>
      <c r="L56" s="29"/>
    </row>
    <row r="57" spans="1:12" ht="20.149999999999999" customHeight="1">
      <c r="A57" s="306"/>
      <c r="B57" s="298"/>
      <c r="C57" s="298"/>
      <c r="D57" s="218">
        <v>22</v>
      </c>
      <c r="E57" s="149" t="s">
        <v>4203</v>
      </c>
      <c r="F57" s="148"/>
      <c r="G57" s="150">
        <v>88</v>
      </c>
      <c r="H57" s="151">
        <v>2.384177729612571</v>
      </c>
      <c r="I57" s="165"/>
      <c r="J57" s="165"/>
      <c r="K57" s="165"/>
      <c r="L57" s="29"/>
    </row>
    <row r="58" spans="1:12" ht="20.149999999999999" customHeight="1">
      <c r="A58" s="306"/>
      <c r="B58" s="298"/>
      <c r="C58" s="298"/>
      <c r="D58" s="218">
        <v>23</v>
      </c>
      <c r="E58" s="149" t="s">
        <v>4204</v>
      </c>
      <c r="F58" s="148"/>
      <c r="G58" s="150">
        <v>46</v>
      </c>
      <c r="H58" s="151">
        <v>1.2462747222974804</v>
      </c>
      <c r="I58" s="165"/>
      <c r="J58" s="165"/>
      <c r="K58" s="165"/>
      <c r="L58" s="29"/>
    </row>
    <row r="59" spans="1:12" ht="20.149999999999999" customHeight="1">
      <c r="A59" s="306"/>
      <c r="B59" s="298"/>
      <c r="C59" s="298"/>
      <c r="D59" s="218">
        <v>24</v>
      </c>
      <c r="E59" s="149" t="s">
        <v>4205</v>
      </c>
      <c r="F59" s="148"/>
      <c r="G59" s="150">
        <v>43</v>
      </c>
      <c r="H59" s="151">
        <v>1.1649959360606881</v>
      </c>
      <c r="I59" s="165"/>
      <c r="J59" s="165"/>
      <c r="K59" s="165"/>
      <c r="L59" s="29"/>
    </row>
    <row r="60" spans="1:12" ht="20.149999999999999" customHeight="1">
      <c r="A60" s="306"/>
      <c r="B60" s="298"/>
      <c r="C60" s="298"/>
      <c r="D60" s="218">
        <v>25</v>
      </c>
      <c r="E60" s="149" t="s">
        <v>4206</v>
      </c>
      <c r="F60" s="148"/>
      <c r="G60" s="150">
        <v>174</v>
      </c>
      <c r="H60" s="151">
        <v>4.7141696017339472</v>
      </c>
      <c r="I60" s="165"/>
      <c r="J60" s="165"/>
      <c r="K60" s="165"/>
      <c r="L60" s="29"/>
    </row>
    <row r="61" spans="1:12" ht="20.149999999999999" customHeight="1">
      <c r="A61" s="306"/>
      <c r="B61" s="298"/>
      <c r="C61" s="298"/>
      <c r="D61" s="218">
        <v>26</v>
      </c>
      <c r="E61" s="149" t="s">
        <v>4207</v>
      </c>
      <c r="F61" s="148"/>
      <c r="G61" s="150">
        <v>20</v>
      </c>
      <c r="H61" s="151">
        <v>0.541858574911948</v>
      </c>
      <c r="I61" s="165"/>
      <c r="J61" s="165"/>
      <c r="K61" s="165"/>
      <c r="L61" s="29"/>
    </row>
    <row r="62" spans="1:12" ht="20.149999999999999" customHeight="1">
      <c r="A62" s="306"/>
      <c r="B62" s="298"/>
      <c r="C62" s="298"/>
      <c r="D62" s="218">
        <v>27</v>
      </c>
      <c r="E62" s="149" t="s">
        <v>4208</v>
      </c>
      <c r="F62" s="148"/>
      <c r="G62" s="150">
        <v>5</v>
      </c>
      <c r="H62" s="151">
        <v>0.135464643727987</v>
      </c>
      <c r="I62" s="165"/>
      <c r="J62" s="165"/>
      <c r="K62" s="165"/>
      <c r="L62" s="29"/>
    </row>
    <row r="63" spans="1:12" ht="20.149999999999999" customHeight="1">
      <c r="A63" s="306"/>
      <c r="B63" s="298"/>
      <c r="C63" s="298"/>
      <c r="D63" s="218">
        <v>28</v>
      </c>
      <c r="E63" s="149" t="s">
        <v>4209</v>
      </c>
      <c r="F63" s="148"/>
      <c r="G63" s="150">
        <v>29</v>
      </c>
      <c r="H63" s="151">
        <v>0.78569493362232457</v>
      </c>
      <c r="I63" s="165"/>
      <c r="J63" s="165"/>
      <c r="K63" s="165"/>
      <c r="L63" s="29"/>
    </row>
    <row r="64" spans="1:12" ht="20.149999999999999" customHeight="1">
      <c r="A64" s="306"/>
      <c r="B64" s="298"/>
      <c r="C64" s="298"/>
      <c r="D64" s="218">
        <v>29</v>
      </c>
      <c r="E64" s="149" t="s">
        <v>4210</v>
      </c>
      <c r="F64" s="148"/>
      <c r="G64" s="150">
        <v>168</v>
      </c>
      <c r="H64" s="151">
        <v>4.5516120292603626</v>
      </c>
      <c r="I64" s="165"/>
      <c r="J64" s="165"/>
      <c r="K64" s="165"/>
      <c r="L64" s="29"/>
    </row>
    <row r="65" spans="1:12" ht="20.149999999999999" customHeight="1">
      <c r="A65" s="306"/>
      <c r="B65" s="298"/>
      <c r="C65" s="298"/>
      <c r="D65" s="218">
        <v>30</v>
      </c>
      <c r="E65" s="149" t="s">
        <v>4211</v>
      </c>
      <c r="F65" s="148"/>
      <c r="G65" s="150">
        <v>131</v>
      </c>
      <c r="H65" s="151">
        <v>3.5491736656732593</v>
      </c>
      <c r="I65" s="165"/>
      <c r="J65" s="165"/>
      <c r="K65" s="165"/>
      <c r="L65" s="29"/>
    </row>
    <row r="66" spans="1:12" ht="20.149999999999999" customHeight="1">
      <c r="A66" s="306"/>
      <c r="B66" s="298"/>
      <c r="C66" s="298"/>
      <c r="D66" s="218">
        <v>31</v>
      </c>
      <c r="E66" s="149" t="s">
        <v>4212</v>
      </c>
      <c r="F66" s="148"/>
      <c r="G66" s="150">
        <v>136</v>
      </c>
      <c r="H66" s="151">
        <v>3.684638309401246</v>
      </c>
      <c r="I66" s="165"/>
      <c r="J66" s="165"/>
      <c r="K66" s="165"/>
      <c r="L66" s="29"/>
    </row>
    <row r="67" spans="1:12" ht="20.149999999999999" customHeight="1">
      <c r="A67" s="306"/>
      <c r="B67" s="298"/>
      <c r="C67" s="298"/>
      <c r="D67" s="218">
        <v>32</v>
      </c>
      <c r="E67" s="149" t="s">
        <v>4213</v>
      </c>
      <c r="F67" s="148"/>
      <c r="G67" s="150">
        <v>20</v>
      </c>
      <c r="H67" s="151">
        <v>0.541858574911948</v>
      </c>
      <c r="I67" s="165"/>
      <c r="J67" s="165"/>
      <c r="K67" s="165"/>
      <c r="L67" s="29"/>
    </row>
    <row r="68" spans="1:12" ht="20.149999999999999" customHeight="1">
      <c r="A68" s="306"/>
      <c r="B68" s="298"/>
      <c r="C68" s="298"/>
      <c r="D68" s="218">
        <v>33</v>
      </c>
      <c r="E68" s="149" t="s">
        <v>4214</v>
      </c>
      <c r="F68" s="148"/>
      <c r="G68" s="150">
        <v>14</v>
      </c>
      <c r="H68" s="151">
        <v>0.37930100243836362</v>
      </c>
      <c r="I68" s="165"/>
      <c r="J68" s="165"/>
      <c r="K68" s="165"/>
      <c r="L68" s="29"/>
    </row>
    <row r="69" spans="1:12" ht="20.149999999999999" customHeight="1">
      <c r="A69" s="306"/>
      <c r="B69" s="298"/>
      <c r="C69" s="298"/>
      <c r="D69" s="218">
        <v>34</v>
      </c>
      <c r="E69" s="149" t="s">
        <v>4215</v>
      </c>
      <c r="F69" s="148"/>
      <c r="G69" s="150">
        <v>9</v>
      </c>
      <c r="H69" s="151">
        <v>0.24383635871037659</v>
      </c>
      <c r="I69" s="165"/>
      <c r="J69" s="165"/>
      <c r="K69" s="165"/>
      <c r="L69" s="29"/>
    </row>
    <row r="70" spans="1:12" ht="20.149999999999999" customHeight="1">
      <c r="A70" s="306"/>
      <c r="B70" s="298"/>
      <c r="C70" s="298"/>
      <c r="D70" s="218">
        <v>35</v>
      </c>
      <c r="E70" s="149" t="s">
        <v>4145</v>
      </c>
      <c r="F70" s="148"/>
      <c r="G70" s="150">
        <v>4</v>
      </c>
      <c r="H70" s="151">
        <v>0.10837171498238959</v>
      </c>
      <c r="I70" s="165"/>
      <c r="J70" s="165"/>
      <c r="K70" s="165"/>
      <c r="L70" s="29"/>
    </row>
    <row r="71" spans="1:12" ht="20.149999999999999" customHeight="1">
      <c r="A71" s="306"/>
      <c r="B71" s="298"/>
      <c r="C71" s="298"/>
      <c r="D71" s="218">
        <v>36</v>
      </c>
      <c r="E71" s="149" t="s">
        <v>4216</v>
      </c>
      <c r="F71" s="148"/>
      <c r="G71" s="150"/>
      <c r="H71" s="151" t="s">
        <v>577</v>
      </c>
      <c r="I71" s="165"/>
      <c r="J71" s="165"/>
      <c r="K71" s="165"/>
      <c r="L71" s="29"/>
    </row>
    <row r="72" spans="1:12" ht="20.149999999999999" customHeight="1">
      <c r="A72" s="306"/>
      <c r="B72" s="298"/>
      <c r="C72" s="298"/>
      <c r="D72" s="218">
        <v>37</v>
      </c>
      <c r="E72" s="149" t="s">
        <v>4217</v>
      </c>
      <c r="F72" s="148"/>
      <c r="G72" s="150">
        <v>1</v>
      </c>
      <c r="H72" s="151">
        <v>2.7092928745597399E-2</v>
      </c>
      <c r="I72" s="165"/>
      <c r="J72" s="165"/>
      <c r="K72" s="165"/>
      <c r="L72" s="29"/>
    </row>
    <row r="73" spans="1:12" ht="20.149999999999999" customHeight="1">
      <c r="A73" s="306"/>
      <c r="B73" s="298"/>
      <c r="C73" s="298"/>
      <c r="D73" s="218">
        <v>38</v>
      </c>
      <c r="E73" s="149" t="s">
        <v>4218</v>
      </c>
      <c r="F73" s="148"/>
      <c r="G73" s="150">
        <v>45</v>
      </c>
      <c r="H73" s="151">
        <v>1.2191817935518829</v>
      </c>
      <c r="I73" s="165"/>
      <c r="J73" s="165"/>
      <c r="K73" s="165"/>
      <c r="L73" s="29"/>
    </row>
    <row r="74" spans="1:12" ht="20.149999999999999" customHeight="1">
      <c r="A74" s="306"/>
      <c r="B74" s="298"/>
      <c r="C74" s="298"/>
      <c r="D74" s="218">
        <v>39</v>
      </c>
      <c r="E74" s="149" t="s">
        <v>4219</v>
      </c>
      <c r="F74" s="148"/>
      <c r="G74" s="150">
        <v>3</v>
      </c>
      <c r="H74" s="151">
        <v>8.1278786236792203E-2</v>
      </c>
      <c r="I74" s="165"/>
      <c r="J74" s="165"/>
      <c r="K74" s="165"/>
      <c r="L74" s="29"/>
    </row>
    <row r="75" spans="1:12" ht="20.149999999999999" customHeight="1">
      <c r="A75" s="306"/>
      <c r="B75" s="298"/>
      <c r="C75" s="298"/>
      <c r="D75" s="218">
        <v>41</v>
      </c>
      <c r="E75" s="149" t="s">
        <v>4220</v>
      </c>
      <c r="F75" s="148"/>
      <c r="G75" s="150">
        <v>675</v>
      </c>
      <c r="H75" s="151">
        <v>18.287726903278244</v>
      </c>
      <c r="I75" s="165"/>
      <c r="J75" s="165"/>
      <c r="K75" s="165"/>
      <c r="L75" s="29"/>
    </row>
    <row r="76" spans="1:12" ht="20.149999999999999" customHeight="1">
      <c r="A76" s="306"/>
      <c r="B76" s="298"/>
      <c r="C76" s="298"/>
      <c r="D76" s="218">
        <v>42</v>
      </c>
      <c r="E76" s="149" t="s">
        <v>4221</v>
      </c>
      <c r="F76" s="148"/>
      <c r="G76" s="150">
        <v>437</v>
      </c>
      <c r="H76" s="151">
        <v>11.839609861826062</v>
      </c>
      <c r="I76" s="165"/>
      <c r="J76" s="165"/>
      <c r="K76" s="165"/>
      <c r="L76" s="29"/>
    </row>
    <row r="77" spans="1:12" ht="20.149999999999999" customHeight="1">
      <c r="A77" s="306"/>
      <c r="B77" s="298"/>
      <c r="C77" s="298"/>
      <c r="D77" s="218">
        <v>45</v>
      </c>
      <c r="E77" s="149" t="s">
        <v>4222</v>
      </c>
      <c r="F77" s="148"/>
      <c r="G77" s="150">
        <v>14</v>
      </c>
      <c r="H77" s="151">
        <v>0.37930100243836362</v>
      </c>
      <c r="I77" s="165"/>
      <c r="J77" s="165"/>
      <c r="K77" s="165"/>
      <c r="L77" s="29"/>
    </row>
    <row r="78" spans="1:12" ht="20.149999999999999" customHeight="1">
      <c r="A78" s="306"/>
      <c r="B78" s="298"/>
      <c r="C78" s="298"/>
      <c r="D78" s="218">
        <v>46</v>
      </c>
      <c r="E78" s="149" t="s">
        <v>4223</v>
      </c>
      <c r="F78" s="148"/>
      <c r="G78" s="150">
        <v>119</v>
      </c>
      <c r="H78" s="151">
        <v>3.2240585207260906</v>
      </c>
      <c r="I78" s="165"/>
      <c r="J78" s="165"/>
      <c r="K78" s="165"/>
      <c r="L78" s="29"/>
    </row>
    <row r="79" spans="1:12" ht="20.149999999999999" customHeight="1">
      <c r="A79" s="306"/>
      <c r="B79" s="298"/>
      <c r="C79" s="298"/>
      <c r="D79" s="218">
        <v>47</v>
      </c>
      <c r="E79" s="149" t="s">
        <v>4224</v>
      </c>
      <c r="F79" s="148"/>
      <c r="G79" s="150">
        <v>77</v>
      </c>
      <c r="H79" s="151">
        <v>2.0861555134109997</v>
      </c>
      <c r="I79" s="165"/>
      <c r="J79" s="165"/>
      <c r="K79" s="165"/>
      <c r="L79" s="29"/>
    </row>
    <row r="80" spans="1:12" ht="20.149999999999999" customHeight="1">
      <c r="A80" s="306"/>
      <c r="B80" s="298"/>
      <c r="C80" s="298"/>
      <c r="D80" s="218">
        <v>49</v>
      </c>
      <c r="E80" s="149" t="s">
        <v>4225</v>
      </c>
      <c r="F80" s="148"/>
      <c r="G80" s="150">
        <v>172</v>
      </c>
      <c r="H80" s="151">
        <v>4.6599837442427523</v>
      </c>
      <c r="I80" s="165"/>
      <c r="J80" s="165"/>
      <c r="K80" s="165"/>
      <c r="L80" s="29"/>
    </row>
    <row r="81" spans="1:12" ht="20.149999999999999" customHeight="1">
      <c r="A81" s="306"/>
      <c r="B81" s="298"/>
      <c r="C81" s="298"/>
      <c r="D81" s="218">
        <v>50</v>
      </c>
      <c r="E81" s="149" t="s">
        <v>4226</v>
      </c>
      <c r="F81" s="148"/>
      <c r="G81" s="150"/>
      <c r="H81" s="151" t="s">
        <v>577</v>
      </c>
      <c r="I81" s="165"/>
      <c r="J81" s="165"/>
      <c r="K81" s="165"/>
      <c r="L81" s="29"/>
    </row>
    <row r="82" spans="1:12" ht="20.149999999999999" customHeight="1">
      <c r="A82" s="306"/>
      <c r="B82" s="298"/>
      <c r="C82" s="298"/>
      <c r="D82" s="218">
        <v>51</v>
      </c>
      <c r="E82" s="149" t="s">
        <v>4227</v>
      </c>
      <c r="F82" s="148"/>
      <c r="G82" s="150"/>
      <c r="H82" s="151" t="s">
        <v>577</v>
      </c>
      <c r="I82" s="165"/>
      <c r="J82" s="165"/>
      <c r="K82" s="165"/>
      <c r="L82" s="29"/>
    </row>
    <row r="83" spans="1:12" ht="20.149999999999999" customHeight="1">
      <c r="A83" s="306"/>
      <c r="B83" s="298"/>
      <c r="C83" s="298"/>
      <c r="D83" s="218">
        <v>52</v>
      </c>
      <c r="E83" s="149" t="s">
        <v>4228</v>
      </c>
      <c r="F83" s="148"/>
      <c r="G83" s="150">
        <v>67</v>
      </c>
      <c r="H83" s="151">
        <v>1.8152262259550258</v>
      </c>
      <c r="I83" s="165"/>
      <c r="J83" s="165"/>
      <c r="K83" s="165"/>
      <c r="L83" s="29"/>
    </row>
    <row r="84" spans="1:12" ht="20.149999999999999" customHeight="1">
      <c r="A84" s="306"/>
      <c r="B84" s="298"/>
      <c r="C84" s="298"/>
      <c r="D84" s="218">
        <v>55</v>
      </c>
      <c r="E84" s="149" t="s">
        <v>4229</v>
      </c>
      <c r="F84" s="148"/>
      <c r="G84" s="150">
        <v>7</v>
      </c>
      <c r="H84" s="151">
        <v>0.18965050121918181</v>
      </c>
      <c r="I84" s="165"/>
      <c r="J84" s="165"/>
      <c r="K84" s="165"/>
      <c r="L84" s="29"/>
    </row>
    <row r="85" spans="1:12" ht="20.149999999999999" customHeight="1">
      <c r="A85" s="306"/>
      <c r="B85" s="298"/>
      <c r="C85" s="298"/>
      <c r="D85" s="218">
        <v>56</v>
      </c>
      <c r="E85" s="149" t="s">
        <v>4230</v>
      </c>
      <c r="F85" s="148"/>
      <c r="G85" s="150">
        <v>157</v>
      </c>
      <c r="H85" s="151">
        <v>4.2535898130587917</v>
      </c>
      <c r="I85" s="165"/>
      <c r="J85" s="165"/>
      <c r="K85" s="165"/>
      <c r="L85" s="29"/>
    </row>
    <row r="86" spans="1:12" ht="20.149999999999999" customHeight="1">
      <c r="A86" s="306"/>
      <c r="B86" s="298"/>
      <c r="C86" s="298"/>
      <c r="D86" s="218">
        <v>58</v>
      </c>
      <c r="E86" s="149" t="s">
        <v>4231</v>
      </c>
      <c r="F86" s="148"/>
      <c r="G86" s="150">
        <v>7</v>
      </c>
      <c r="H86" s="151">
        <v>0.18965050121918181</v>
      </c>
      <c r="I86" s="165"/>
      <c r="J86" s="165"/>
      <c r="K86" s="165"/>
      <c r="L86" s="29"/>
    </row>
    <row r="87" spans="1:12" ht="20.149999999999999" customHeight="1">
      <c r="A87" s="306"/>
      <c r="B87" s="298"/>
      <c r="C87" s="298"/>
      <c r="D87" s="218">
        <v>59</v>
      </c>
      <c r="E87" s="149" t="s">
        <v>4232</v>
      </c>
      <c r="F87" s="148"/>
      <c r="G87" s="150">
        <v>4</v>
      </c>
      <c r="H87" s="151">
        <v>0.10837171498238959</v>
      </c>
      <c r="I87" s="165"/>
      <c r="J87" s="165"/>
      <c r="K87" s="165"/>
      <c r="L87" s="29"/>
    </row>
    <row r="88" spans="1:12" ht="20.149999999999999" customHeight="1">
      <c r="A88" s="306"/>
      <c r="B88" s="298"/>
      <c r="C88" s="298"/>
      <c r="D88" s="218">
        <v>60</v>
      </c>
      <c r="E88" s="149" t="s">
        <v>4373</v>
      </c>
      <c r="F88" s="148"/>
      <c r="G88" s="150"/>
      <c r="H88" s="151" t="s">
        <v>577</v>
      </c>
      <c r="I88" s="165"/>
      <c r="J88" s="165"/>
      <c r="K88" s="165"/>
      <c r="L88" s="29"/>
    </row>
    <row r="89" spans="1:12" ht="20.149999999999999" customHeight="1">
      <c r="A89" s="306"/>
      <c r="B89" s="298"/>
      <c r="C89" s="298"/>
      <c r="D89" s="218">
        <v>61</v>
      </c>
      <c r="E89" s="149" t="s">
        <v>4233</v>
      </c>
      <c r="F89" s="148"/>
      <c r="G89" s="150">
        <v>7</v>
      </c>
      <c r="H89" s="151">
        <v>0.18965050121918181</v>
      </c>
      <c r="I89" s="165"/>
      <c r="J89" s="165"/>
      <c r="K89" s="165"/>
      <c r="L89" s="29"/>
    </row>
    <row r="90" spans="1:12" ht="20.149999999999999" customHeight="1">
      <c r="A90" s="306"/>
      <c r="B90" s="298"/>
      <c r="C90" s="298"/>
      <c r="D90" s="218">
        <v>62</v>
      </c>
      <c r="E90" s="149" t="s">
        <v>4234</v>
      </c>
      <c r="F90" s="148"/>
      <c r="G90" s="150">
        <v>2</v>
      </c>
      <c r="H90" s="151">
        <v>5.4185857491194797E-2</v>
      </c>
      <c r="I90" s="165"/>
      <c r="J90" s="165"/>
      <c r="K90" s="165"/>
      <c r="L90" s="29"/>
    </row>
    <row r="91" spans="1:12" ht="20.149999999999999" customHeight="1">
      <c r="A91" s="306"/>
      <c r="B91" s="298"/>
      <c r="C91" s="298"/>
      <c r="D91" s="218">
        <v>63</v>
      </c>
      <c r="E91" s="149" t="s">
        <v>4235</v>
      </c>
      <c r="F91" s="148"/>
      <c r="G91" s="150"/>
      <c r="H91" s="151" t="s">
        <v>577</v>
      </c>
      <c r="I91" s="165"/>
      <c r="J91" s="165"/>
      <c r="K91" s="165"/>
      <c r="L91" s="29"/>
    </row>
    <row r="92" spans="1:12" ht="20.149999999999999" customHeight="1">
      <c r="A92" s="306"/>
      <c r="B92" s="298"/>
      <c r="C92" s="298"/>
      <c r="D92" s="218">
        <v>64</v>
      </c>
      <c r="E92" s="149" t="s">
        <v>4236</v>
      </c>
      <c r="F92" s="148"/>
      <c r="G92" s="150">
        <v>3</v>
      </c>
      <c r="H92" s="151">
        <v>8.1278786236792203E-2</v>
      </c>
      <c r="I92" s="165"/>
      <c r="J92" s="165"/>
      <c r="K92" s="165"/>
      <c r="L92" s="29"/>
    </row>
    <row r="93" spans="1:12" ht="20.149999999999999" customHeight="1">
      <c r="A93" s="306"/>
      <c r="B93" s="298"/>
      <c r="C93" s="298"/>
      <c r="D93" s="218">
        <v>65</v>
      </c>
      <c r="E93" s="149" t="s">
        <v>4374</v>
      </c>
      <c r="F93" s="148"/>
      <c r="G93" s="150"/>
      <c r="H93" s="151" t="s">
        <v>577</v>
      </c>
      <c r="I93" s="165"/>
      <c r="J93" s="165"/>
      <c r="K93" s="165"/>
      <c r="L93" s="29"/>
    </row>
    <row r="94" spans="1:12" ht="20.149999999999999" customHeight="1">
      <c r="A94" s="306"/>
      <c r="B94" s="298"/>
      <c r="C94" s="298"/>
      <c r="D94" s="218">
        <v>66</v>
      </c>
      <c r="E94" s="149" t="s">
        <v>4237</v>
      </c>
      <c r="F94" s="148"/>
      <c r="G94" s="150">
        <v>3</v>
      </c>
      <c r="H94" s="151">
        <v>8.1278786236792203E-2</v>
      </c>
      <c r="I94" s="165"/>
      <c r="J94" s="165"/>
      <c r="K94" s="165"/>
      <c r="L94" s="29"/>
    </row>
    <row r="95" spans="1:12" ht="20.149999999999999" customHeight="1">
      <c r="A95" s="306"/>
      <c r="B95" s="298"/>
      <c r="C95" s="298"/>
      <c r="D95" s="218">
        <v>68</v>
      </c>
      <c r="E95" s="149" t="s">
        <v>4143</v>
      </c>
      <c r="F95" s="148"/>
      <c r="G95" s="150">
        <v>63</v>
      </c>
      <c r="H95" s="151">
        <v>1.7068545109726361</v>
      </c>
      <c r="I95" s="165"/>
      <c r="J95" s="165"/>
      <c r="K95" s="165"/>
      <c r="L95" s="29"/>
    </row>
    <row r="96" spans="1:12" ht="20.149999999999999" customHeight="1">
      <c r="A96" s="306"/>
      <c r="B96" s="298"/>
      <c r="C96" s="298"/>
      <c r="D96" s="218">
        <v>70</v>
      </c>
      <c r="E96" s="149" t="s">
        <v>4238</v>
      </c>
      <c r="F96" s="148"/>
      <c r="G96" s="150">
        <v>4</v>
      </c>
      <c r="H96" s="151">
        <v>0.10837171498238959</v>
      </c>
      <c r="I96" s="165"/>
      <c r="J96" s="165"/>
      <c r="K96" s="165"/>
      <c r="L96" s="29"/>
    </row>
    <row r="97" spans="1:12" ht="20.149999999999999" customHeight="1">
      <c r="A97" s="306"/>
      <c r="B97" s="298"/>
      <c r="C97" s="298"/>
      <c r="D97" s="218">
        <v>71</v>
      </c>
      <c r="E97" s="149" t="s">
        <v>4239</v>
      </c>
      <c r="F97" s="148"/>
      <c r="G97" s="150">
        <v>8</v>
      </c>
      <c r="H97" s="151">
        <v>0.21674342996477919</v>
      </c>
      <c r="I97" s="165"/>
      <c r="J97" s="165"/>
      <c r="K97" s="165"/>
      <c r="L97" s="29"/>
    </row>
    <row r="98" spans="1:12" ht="20.149999999999999" customHeight="1">
      <c r="A98" s="306"/>
      <c r="B98" s="298"/>
      <c r="C98" s="298"/>
      <c r="D98" s="218">
        <v>72</v>
      </c>
      <c r="E98" s="149" t="s">
        <v>4240</v>
      </c>
      <c r="F98" s="148"/>
      <c r="G98" s="150">
        <v>16</v>
      </c>
      <c r="H98" s="151">
        <v>0.43348685992955838</v>
      </c>
      <c r="I98" s="165"/>
      <c r="J98" s="165"/>
      <c r="K98" s="165"/>
      <c r="L98" s="29"/>
    </row>
    <row r="99" spans="1:12" ht="20.149999999999999" customHeight="1">
      <c r="A99" s="306"/>
      <c r="B99" s="298"/>
      <c r="C99" s="298"/>
      <c r="D99" s="218">
        <v>73</v>
      </c>
      <c r="E99" s="149" t="s">
        <v>4241</v>
      </c>
      <c r="F99" s="148"/>
      <c r="G99" s="150">
        <v>1</v>
      </c>
      <c r="H99" s="151">
        <v>2.7092928745597399E-2</v>
      </c>
      <c r="I99" s="165"/>
      <c r="J99" s="165"/>
      <c r="K99" s="165"/>
      <c r="L99" s="29"/>
    </row>
    <row r="100" spans="1:12" ht="20.149999999999999" customHeight="1">
      <c r="A100" s="306"/>
      <c r="B100" s="298"/>
      <c r="C100" s="298"/>
      <c r="D100" s="218">
        <v>74</v>
      </c>
      <c r="E100" s="149" t="s">
        <v>4242</v>
      </c>
      <c r="F100" s="148"/>
      <c r="G100" s="150">
        <v>93</v>
      </c>
      <c r="H100" s="151">
        <v>2.5196423733405582</v>
      </c>
      <c r="I100" s="165"/>
      <c r="J100" s="165"/>
      <c r="K100" s="165"/>
      <c r="L100" s="29"/>
    </row>
    <row r="101" spans="1:12" ht="20.149999999999999" customHeight="1">
      <c r="A101" s="306"/>
      <c r="B101" s="298"/>
      <c r="C101" s="298"/>
      <c r="D101" s="218">
        <v>75</v>
      </c>
      <c r="E101" s="149" t="s">
        <v>4243</v>
      </c>
      <c r="F101" s="148"/>
      <c r="G101" s="150">
        <v>91</v>
      </c>
      <c r="H101" s="151">
        <v>2.4654565158493633</v>
      </c>
      <c r="I101" s="165"/>
      <c r="J101" s="165"/>
      <c r="K101" s="165"/>
      <c r="L101" s="29"/>
    </row>
    <row r="102" spans="1:12" ht="20.149999999999999" customHeight="1">
      <c r="A102" s="306"/>
      <c r="B102" s="298"/>
      <c r="C102" s="298"/>
      <c r="D102" s="218">
        <v>76</v>
      </c>
      <c r="E102" s="149" t="s">
        <v>4244</v>
      </c>
      <c r="F102" s="148"/>
      <c r="G102" s="150">
        <v>7</v>
      </c>
      <c r="H102" s="151">
        <v>0.18965050121918181</v>
      </c>
      <c r="I102" s="165"/>
      <c r="J102" s="165"/>
      <c r="K102" s="165"/>
      <c r="L102" s="29"/>
    </row>
    <row r="103" spans="1:12" ht="20.149999999999999" customHeight="1">
      <c r="A103" s="306"/>
      <c r="B103" s="298"/>
      <c r="C103" s="298"/>
      <c r="D103" s="218">
        <v>84</v>
      </c>
      <c r="E103" s="149" t="s">
        <v>4153</v>
      </c>
      <c r="F103" s="148"/>
      <c r="G103" s="150">
        <v>68</v>
      </c>
      <c r="H103" s="151">
        <v>1.842319154700623</v>
      </c>
      <c r="I103" s="165"/>
      <c r="J103" s="165"/>
      <c r="K103" s="165"/>
      <c r="L103" s="29"/>
    </row>
    <row r="104" spans="1:12" ht="20.149999999999999" customHeight="1">
      <c r="A104" s="306"/>
      <c r="B104" s="298"/>
      <c r="C104" s="298"/>
      <c r="D104" s="218">
        <v>85</v>
      </c>
      <c r="E104" s="149" t="s">
        <v>4154</v>
      </c>
      <c r="F104" s="148"/>
      <c r="G104" s="150">
        <v>40</v>
      </c>
      <c r="H104" s="151">
        <v>1.083717149823896</v>
      </c>
      <c r="I104" s="165"/>
      <c r="J104" s="165"/>
      <c r="K104" s="165"/>
      <c r="L104" s="29"/>
    </row>
    <row r="105" spans="1:12" ht="20.149999999999999" customHeight="1">
      <c r="A105" s="306"/>
      <c r="B105" s="298"/>
      <c r="C105" s="298"/>
      <c r="D105" s="218">
        <v>86</v>
      </c>
      <c r="E105" s="149" t="s">
        <v>4245</v>
      </c>
      <c r="F105" s="148"/>
      <c r="G105" s="150">
        <v>39</v>
      </c>
      <c r="H105" s="151">
        <v>1.0566242210782986</v>
      </c>
      <c r="L105" s="29"/>
    </row>
    <row r="106" spans="1:12" ht="20.149999999999999" customHeight="1">
      <c r="A106" s="306"/>
      <c r="B106" s="298"/>
      <c r="C106" s="298"/>
      <c r="D106" s="218">
        <v>87</v>
      </c>
      <c r="E106" s="149" t="s">
        <v>4246</v>
      </c>
      <c r="F106" s="148"/>
      <c r="G106" s="150">
        <v>94</v>
      </c>
      <c r="H106" s="151">
        <v>2.5467353020861552</v>
      </c>
      <c r="L106" s="29"/>
    </row>
    <row r="107" spans="1:12" ht="20.149999999999999" customHeight="1">
      <c r="A107" s="306"/>
      <c r="B107" s="298"/>
      <c r="C107" s="298"/>
      <c r="D107" s="218">
        <v>90</v>
      </c>
      <c r="E107" s="149" t="s">
        <v>4247</v>
      </c>
      <c r="F107" s="148"/>
      <c r="G107" s="150">
        <v>4</v>
      </c>
      <c r="H107" s="151">
        <v>0.10837171498238959</v>
      </c>
      <c r="L107" s="29"/>
    </row>
    <row r="108" spans="1:12" ht="20.149999999999999" customHeight="1">
      <c r="A108" s="306"/>
      <c r="B108" s="298"/>
      <c r="C108" s="298"/>
      <c r="D108" s="218">
        <v>91</v>
      </c>
      <c r="E108" s="149" t="s">
        <v>4248</v>
      </c>
      <c r="F108" s="148"/>
      <c r="G108" s="150">
        <v>22</v>
      </c>
      <c r="H108" s="151">
        <v>0.59604443240314275</v>
      </c>
      <c r="L108" s="29"/>
    </row>
    <row r="109" spans="1:12" ht="20.149999999999999" customHeight="1">
      <c r="A109" s="306"/>
      <c r="B109" s="298"/>
      <c r="C109" s="298"/>
      <c r="D109" s="218">
        <v>94</v>
      </c>
      <c r="E109" s="149" t="s">
        <v>4249</v>
      </c>
      <c r="F109" s="148"/>
      <c r="G109" s="150">
        <v>18</v>
      </c>
      <c r="H109" s="151">
        <v>0.48767271742075319</v>
      </c>
      <c r="L109" s="29"/>
    </row>
    <row r="110" spans="1:12" ht="20.149999999999999" customHeight="1">
      <c r="A110" s="306"/>
      <c r="B110" s="298"/>
      <c r="C110" s="298"/>
      <c r="D110" s="218">
        <v>95</v>
      </c>
      <c r="E110" s="149" t="s">
        <v>4250</v>
      </c>
      <c r="F110" s="148"/>
      <c r="G110" s="150">
        <v>36</v>
      </c>
      <c r="H110" s="151">
        <v>0.97534543484150638</v>
      </c>
      <c r="L110" s="29"/>
    </row>
    <row r="111" spans="1:12" ht="20.149999999999999" customHeight="1">
      <c r="A111" s="306"/>
      <c r="B111" s="298"/>
      <c r="C111" s="298"/>
      <c r="D111" s="218">
        <v>96</v>
      </c>
      <c r="E111" s="149" t="s">
        <v>4251</v>
      </c>
      <c r="F111" s="148"/>
      <c r="G111" s="150">
        <v>11</v>
      </c>
      <c r="H111" s="151">
        <v>0.29802221620157138</v>
      </c>
      <c r="L111" s="29"/>
    </row>
    <row r="112" spans="1:12" ht="20.149999999999999" customHeight="1">
      <c r="A112" s="306"/>
      <c r="B112" s="298"/>
      <c r="C112" s="298"/>
      <c r="D112" s="218">
        <v>97</v>
      </c>
      <c r="E112" s="149" t="s">
        <v>4252</v>
      </c>
      <c r="F112" s="148"/>
      <c r="G112" s="150"/>
      <c r="H112" s="151" t="s">
        <v>577</v>
      </c>
      <c r="L112" s="29"/>
    </row>
    <row r="113" spans="1:12" ht="20.149999999999999" customHeight="1">
      <c r="A113" s="306"/>
      <c r="B113" s="298"/>
      <c r="C113" s="298"/>
      <c r="D113" s="218">
        <v>98</v>
      </c>
      <c r="E113" s="149" t="s">
        <v>4253</v>
      </c>
      <c r="F113" s="148"/>
      <c r="G113" s="150"/>
      <c r="H113" s="151" t="s">
        <v>577</v>
      </c>
      <c r="L113" s="29"/>
    </row>
    <row r="114" spans="1:12" ht="20.149999999999999" customHeight="1">
      <c r="A114" s="306"/>
      <c r="B114" s="298"/>
      <c r="C114" s="298"/>
      <c r="D114" s="218">
        <v>99</v>
      </c>
      <c r="E114" s="149" t="s">
        <v>4159</v>
      </c>
      <c r="F114" s="148"/>
      <c r="G114" s="150"/>
      <c r="H114" s="151" t="s">
        <v>577</v>
      </c>
      <c r="L114" s="29"/>
    </row>
    <row r="115" spans="1:12" ht="20.149999999999999" customHeight="1">
      <c r="A115" s="219" t="s">
        <v>4522</v>
      </c>
      <c r="B115" s="220" t="s">
        <v>4524</v>
      </c>
      <c r="C115" s="220" t="s">
        <v>188</v>
      </c>
      <c r="D115" s="221"/>
      <c r="E115" s="220"/>
      <c r="F115" s="221"/>
      <c r="G115" s="150">
        <v>3691</v>
      </c>
      <c r="H115" s="215"/>
      <c r="I115" s="165"/>
      <c r="J115" s="165"/>
      <c r="K115" s="165"/>
      <c r="L115" s="165"/>
    </row>
    <row r="116" spans="1:12" ht="20.149999999999999" customHeight="1">
      <c r="A116" s="54" t="s">
        <v>1036</v>
      </c>
      <c r="B116" s="18" t="s">
        <v>1037</v>
      </c>
      <c r="C116" s="18" t="s">
        <v>188</v>
      </c>
      <c r="D116" s="17"/>
      <c r="E116" s="18"/>
      <c r="F116" s="17"/>
      <c r="G116" s="120">
        <v>3691</v>
      </c>
      <c r="H116" s="53"/>
      <c r="L116" s="29"/>
    </row>
    <row r="117" spans="1:12" ht="20.149999999999999" customHeight="1">
      <c r="A117" s="54" t="s">
        <v>1038</v>
      </c>
      <c r="B117" s="18" t="s">
        <v>1039</v>
      </c>
      <c r="C117" s="18" t="s">
        <v>188</v>
      </c>
      <c r="D117" s="17"/>
      <c r="E117" s="18"/>
      <c r="F117" s="17"/>
      <c r="G117" s="120">
        <v>3635</v>
      </c>
      <c r="H117" s="53"/>
    </row>
    <row r="118" spans="1:12" ht="20.149999999999999" customHeight="1">
      <c r="A118" s="54" t="s">
        <v>1040</v>
      </c>
      <c r="B118" s="18" t="s">
        <v>1041</v>
      </c>
      <c r="C118" s="18" t="s">
        <v>188</v>
      </c>
      <c r="D118" s="17"/>
      <c r="E118" s="18"/>
      <c r="F118" s="17"/>
      <c r="G118" s="120">
        <v>1566</v>
      </c>
      <c r="H118" s="53"/>
    </row>
    <row r="119" spans="1:12" ht="20.149999999999999" customHeight="1">
      <c r="A119" s="308" t="s">
        <v>4530</v>
      </c>
      <c r="B119" s="297" t="s">
        <v>4511</v>
      </c>
      <c r="C119" s="297" t="s">
        <v>188</v>
      </c>
      <c r="D119" s="148"/>
      <c r="E119" s="149"/>
      <c r="F119" s="148"/>
      <c r="G119" s="150">
        <v>3691</v>
      </c>
      <c r="H119" s="151"/>
      <c r="L119" s="29"/>
    </row>
    <row r="120" spans="1:12" ht="20.149999999999999" customHeight="1">
      <c r="A120" s="306"/>
      <c r="B120" s="298"/>
      <c r="C120" s="298"/>
      <c r="D120" s="148">
        <v>1</v>
      </c>
      <c r="E120" s="149" t="s">
        <v>4168</v>
      </c>
      <c r="F120" s="148"/>
      <c r="G120" s="150"/>
      <c r="H120" s="151" t="s">
        <v>577</v>
      </c>
      <c r="L120" s="29"/>
    </row>
    <row r="121" spans="1:12" ht="20.149999999999999" customHeight="1">
      <c r="A121" s="306"/>
      <c r="B121" s="298"/>
      <c r="C121" s="298"/>
      <c r="D121" s="148">
        <v>2</v>
      </c>
      <c r="E121" s="149" t="s">
        <v>4160</v>
      </c>
      <c r="F121" s="148"/>
      <c r="G121" s="150">
        <v>155</v>
      </c>
      <c r="H121" s="151">
        <v>4.1994039555675968</v>
      </c>
      <c r="L121" s="29"/>
    </row>
    <row r="122" spans="1:12" ht="20.149999999999999" customHeight="1">
      <c r="A122" s="306"/>
      <c r="B122" s="298"/>
      <c r="C122" s="298"/>
      <c r="D122" s="148">
        <v>3</v>
      </c>
      <c r="E122" s="149" t="s">
        <v>4161</v>
      </c>
      <c r="F122" s="148"/>
      <c r="G122" s="150">
        <v>267</v>
      </c>
      <c r="H122" s="151">
        <v>7.2338119750745058</v>
      </c>
      <c r="L122" s="29"/>
    </row>
    <row r="123" spans="1:12" ht="20.149999999999999" customHeight="1">
      <c r="A123" s="306"/>
      <c r="B123" s="298"/>
      <c r="C123" s="298"/>
      <c r="D123" s="148">
        <v>4</v>
      </c>
      <c r="E123" s="149" t="s">
        <v>4162</v>
      </c>
      <c r="F123" s="148"/>
      <c r="G123" s="150">
        <v>202</v>
      </c>
      <c r="H123" s="151">
        <v>5.4727716066106744</v>
      </c>
      <c r="L123" s="29"/>
    </row>
    <row r="124" spans="1:12" ht="20.149999999999999" customHeight="1">
      <c r="A124" s="306"/>
      <c r="B124" s="298"/>
      <c r="C124" s="298"/>
      <c r="D124" s="148">
        <v>5</v>
      </c>
      <c r="E124" s="149" t="s">
        <v>4163</v>
      </c>
      <c r="F124" s="148"/>
      <c r="G124" s="150">
        <v>50</v>
      </c>
      <c r="H124" s="151">
        <v>1.3546464372798699</v>
      </c>
      <c r="L124" s="29"/>
    </row>
    <row r="125" spans="1:12" ht="20.149999999999999" customHeight="1">
      <c r="A125" s="306"/>
      <c r="B125" s="298"/>
      <c r="C125" s="298"/>
      <c r="D125" s="148">
        <v>6</v>
      </c>
      <c r="E125" s="149" t="s">
        <v>4164</v>
      </c>
      <c r="F125" s="148"/>
      <c r="G125" s="150">
        <v>83</v>
      </c>
      <c r="H125" s="151">
        <v>2.2487130858845843</v>
      </c>
      <c r="L125" s="29"/>
    </row>
    <row r="126" spans="1:12" ht="20.149999999999999" customHeight="1">
      <c r="A126" s="306"/>
      <c r="B126" s="298"/>
      <c r="C126" s="298"/>
      <c r="D126" s="148">
        <v>7</v>
      </c>
      <c r="E126" s="149" t="s">
        <v>4165</v>
      </c>
      <c r="F126" s="148"/>
      <c r="G126" s="150">
        <v>1256</v>
      </c>
      <c r="H126" s="151">
        <v>34.028718504470334</v>
      </c>
      <c r="L126" s="29"/>
    </row>
    <row r="127" spans="1:12" ht="20.149999999999999" customHeight="1">
      <c r="A127" s="306"/>
      <c r="B127" s="298"/>
      <c r="C127" s="298"/>
      <c r="D127" s="148">
        <v>8</v>
      </c>
      <c r="E127" s="149" t="s">
        <v>4166</v>
      </c>
      <c r="F127" s="148"/>
      <c r="G127" s="150">
        <v>956</v>
      </c>
      <c r="H127" s="151">
        <v>25.900839880791114</v>
      </c>
      <c r="L127" s="29"/>
    </row>
    <row r="128" spans="1:12" ht="20.149999999999999" customHeight="1">
      <c r="A128" s="307"/>
      <c r="B128" s="299"/>
      <c r="C128" s="299"/>
      <c r="D128" s="148">
        <v>9</v>
      </c>
      <c r="E128" s="149" t="s">
        <v>4375</v>
      </c>
      <c r="F128" s="148"/>
      <c r="G128" s="150">
        <v>722</v>
      </c>
      <c r="H128" s="151">
        <v>19.561094554321322</v>
      </c>
      <c r="L128" s="29"/>
    </row>
    <row r="129" spans="1:12" ht="20.149999999999999" customHeight="1">
      <c r="A129" s="308" t="s">
        <v>4138</v>
      </c>
      <c r="B129" s="297" t="s">
        <v>4512</v>
      </c>
      <c r="C129" s="297" t="s">
        <v>188</v>
      </c>
      <c r="D129" s="148"/>
      <c r="E129" s="149"/>
      <c r="F129" s="148"/>
      <c r="G129" s="150">
        <v>3691</v>
      </c>
      <c r="H129" s="151"/>
      <c r="I129" s="29"/>
      <c r="J129" s="29"/>
      <c r="K129" s="29"/>
      <c r="L129" s="29"/>
    </row>
    <row r="130" spans="1:12" ht="20.149999999999999" customHeight="1">
      <c r="A130" s="306"/>
      <c r="B130" s="298"/>
      <c r="C130" s="298"/>
      <c r="D130" s="148">
        <v>11</v>
      </c>
      <c r="E130" s="149" t="s">
        <v>4376</v>
      </c>
      <c r="F130" s="148"/>
      <c r="G130" s="150"/>
      <c r="H130" s="151" t="s">
        <v>2040</v>
      </c>
      <c r="I130" s="29"/>
      <c r="J130" s="29"/>
      <c r="K130" s="29"/>
      <c r="L130" s="29"/>
    </row>
    <row r="131" spans="1:12" ht="20.149999999999999" customHeight="1">
      <c r="A131" s="306"/>
      <c r="B131" s="298"/>
      <c r="C131" s="298"/>
      <c r="D131" s="148">
        <v>12</v>
      </c>
      <c r="E131" s="149" t="s">
        <v>4377</v>
      </c>
      <c r="F131" s="148"/>
      <c r="G131" s="150"/>
      <c r="H131" s="151" t="s">
        <v>2040</v>
      </c>
      <c r="I131" s="29"/>
      <c r="J131" s="29"/>
      <c r="K131" s="29"/>
      <c r="L131" s="29"/>
    </row>
    <row r="132" spans="1:12" ht="20.149999999999999" customHeight="1">
      <c r="A132" s="306"/>
      <c r="B132" s="298"/>
      <c r="C132" s="298"/>
      <c r="D132" s="148">
        <v>13</v>
      </c>
      <c r="E132" s="149" t="s">
        <v>4270</v>
      </c>
      <c r="F132" s="148"/>
      <c r="G132" s="150"/>
      <c r="H132" s="151" t="s">
        <v>2040</v>
      </c>
      <c r="I132" s="29"/>
      <c r="J132" s="29"/>
      <c r="K132" s="29"/>
      <c r="L132" s="29"/>
    </row>
    <row r="133" spans="1:12" ht="20.149999999999999" customHeight="1">
      <c r="A133" s="306"/>
      <c r="B133" s="298"/>
      <c r="C133" s="298"/>
      <c r="D133" s="148">
        <v>14</v>
      </c>
      <c r="E133" s="149" t="s">
        <v>4378</v>
      </c>
      <c r="F133" s="148"/>
      <c r="G133" s="150"/>
      <c r="H133" s="151" t="s">
        <v>2040</v>
      </c>
      <c r="I133" s="29"/>
      <c r="J133" s="29"/>
      <c r="K133" s="29"/>
      <c r="L133" s="29"/>
    </row>
    <row r="134" spans="1:12" ht="20.149999999999999" customHeight="1">
      <c r="A134" s="306"/>
      <c r="B134" s="298"/>
      <c r="C134" s="298"/>
      <c r="D134" s="148">
        <v>15</v>
      </c>
      <c r="E134" s="149" t="s">
        <v>4272</v>
      </c>
      <c r="F134" s="148"/>
      <c r="G134" s="150"/>
      <c r="H134" s="151" t="s">
        <v>2040</v>
      </c>
      <c r="I134" s="29"/>
      <c r="J134" s="29"/>
      <c r="K134" s="29"/>
      <c r="L134" s="29"/>
    </row>
    <row r="135" spans="1:12" ht="20.149999999999999" customHeight="1">
      <c r="A135" s="306"/>
      <c r="B135" s="298"/>
      <c r="C135" s="298"/>
      <c r="D135" s="148">
        <v>21</v>
      </c>
      <c r="E135" s="149" t="s">
        <v>4273</v>
      </c>
      <c r="F135" s="148"/>
      <c r="G135" s="150">
        <v>4</v>
      </c>
      <c r="H135" s="151">
        <v>0.10837171498238959</v>
      </c>
      <c r="I135" s="29"/>
      <c r="J135" s="29"/>
      <c r="K135" s="29"/>
      <c r="L135" s="29"/>
    </row>
    <row r="136" spans="1:12" ht="20.149999999999999" customHeight="1">
      <c r="A136" s="306"/>
      <c r="B136" s="298"/>
      <c r="C136" s="298"/>
      <c r="D136" s="148">
        <v>22</v>
      </c>
      <c r="E136" s="149" t="s">
        <v>4274</v>
      </c>
      <c r="F136" s="148"/>
      <c r="G136" s="150">
        <v>15</v>
      </c>
      <c r="H136" s="151">
        <v>0.40639393118396094</v>
      </c>
      <c r="I136" s="29"/>
      <c r="J136" s="29"/>
      <c r="K136" s="29"/>
      <c r="L136" s="29"/>
    </row>
    <row r="137" spans="1:12" ht="20.149999999999999" customHeight="1">
      <c r="A137" s="306"/>
      <c r="B137" s="298"/>
      <c r="C137" s="298"/>
      <c r="D137" s="148">
        <v>23</v>
      </c>
      <c r="E137" s="149" t="s">
        <v>4275</v>
      </c>
      <c r="F137" s="148"/>
      <c r="G137" s="150">
        <v>73</v>
      </c>
      <c r="H137" s="151">
        <v>1.97778379842861</v>
      </c>
      <c r="I137" s="29"/>
      <c r="J137" s="29"/>
      <c r="K137" s="29"/>
      <c r="L137" s="29"/>
    </row>
    <row r="138" spans="1:12" ht="20.149999999999999" customHeight="1">
      <c r="A138" s="306"/>
      <c r="B138" s="298"/>
      <c r="C138" s="298"/>
      <c r="D138" s="148">
        <v>24</v>
      </c>
      <c r="E138" s="149" t="s">
        <v>4379</v>
      </c>
      <c r="F138" s="148"/>
      <c r="G138" s="150">
        <v>16</v>
      </c>
      <c r="H138" s="151">
        <v>0.43348685992955838</v>
      </c>
      <c r="I138" s="29"/>
      <c r="J138" s="29"/>
      <c r="K138" s="29"/>
      <c r="L138" s="29"/>
    </row>
    <row r="139" spans="1:12" ht="20.149999999999999" customHeight="1">
      <c r="A139" s="306"/>
      <c r="B139" s="298"/>
      <c r="C139" s="298"/>
      <c r="D139" s="148">
        <v>25</v>
      </c>
      <c r="E139" s="149" t="s">
        <v>4380</v>
      </c>
      <c r="F139" s="148"/>
      <c r="G139" s="150">
        <v>19</v>
      </c>
      <c r="H139" s="151">
        <v>0.51476564616635057</v>
      </c>
      <c r="I139" s="29"/>
      <c r="J139" s="29"/>
      <c r="K139" s="29"/>
      <c r="L139" s="29"/>
    </row>
    <row r="140" spans="1:12" ht="20.149999999999999" customHeight="1">
      <c r="A140" s="306"/>
      <c r="B140" s="298"/>
      <c r="C140" s="298"/>
      <c r="D140" s="148">
        <v>26</v>
      </c>
      <c r="E140" s="149" t="s">
        <v>4277</v>
      </c>
      <c r="F140" s="148"/>
      <c r="G140" s="150">
        <v>3</v>
      </c>
      <c r="H140" s="151">
        <v>8.1278786236792203E-2</v>
      </c>
      <c r="I140" s="29"/>
      <c r="J140" s="29"/>
      <c r="K140" s="29"/>
      <c r="L140" s="29"/>
    </row>
    <row r="141" spans="1:12" ht="20.149999999999999" customHeight="1">
      <c r="A141" s="306"/>
      <c r="B141" s="298"/>
      <c r="C141" s="298"/>
      <c r="D141" s="148">
        <v>27</v>
      </c>
      <c r="E141" s="149" t="s">
        <v>4278</v>
      </c>
      <c r="F141" s="148"/>
      <c r="G141" s="150">
        <v>1</v>
      </c>
      <c r="H141" s="151">
        <v>2.7092928745597399E-2</v>
      </c>
      <c r="I141" s="29"/>
      <c r="J141" s="29"/>
      <c r="K141" s="29"/>
      <c r="L141" s="29"/>
    </row>
    <row r="142" spans="1:12" ht="20.149999999999999" customHeight="1">
      <c r="A142" s="306"/>
      <c r="B142" s="298"/>
      <c r="C142" s="298"/>
      <c r="D142" s="148">
        <v>28</v>
      </c>
      <c r="E142" s="149" t="s">
        <v>4381</v>
      </c>
      <c r="F142" s="148"/>
      <c r="G142" s="150">
        <v>1</v>
      </c>
      <c r="H142" s="151">
        <v>2.7092928745597399E-2</v>
      </c>
      <c r="I142" s="29"/>
      <c r="J142" s="29"/>
      <c r="K142" s="29"/>
      <c r="L142" s="29"/>
    </row>
    <row r="143" spans="1:12" ht="20.149999999999999" customHeight="1">
      <c r="A143" s="306"/>
      <c r="B143" s="298"/>
      <c r="C143" s="298"/>
      <c r="D143" s="148">
        <v>29</v>
      </c>
      <c r="E143" s="149" t="s">
        <v>4382</v>
      </c>
      <c r="F143" s="148"/>
      <c r="G143" s="150">
        <v>24</v>
      </c>
      <c r="H143" s="151">
        <v>0.65023028989433762</v>
      </c>
      <c r="I143" s="29"/>
      <c r="J143" s="29"/>
      <c r="K143" s="29"/>
      <c r="L143" s="29"/>
    </row>
    <row r="144" spans="1:12" ht="20.149999999999999" customHeight="1">
      <c r="A144" s="306"/>
      <c r="B144" s="298"/>
      <c r="C144" s="298"/>
      <c r="D144" s="148">
        <v>31</v>
      </c>
      <c r="E144" s="149" t="s">
        <v>4383</v>
      </c>
      <c r="F144" s="148"/>
      <c r="G144" s="150">
        <v>49</v>
      </c>
      <c r="H144" s="151">
        <v>1.3275535085342727</v>
      </c>
      <c r="I144" s="29"/>
      <c r="J144" s="29"/>
      <c r="K144" s="29"/>
      <c r="L144" s="29"/>
    </row>
    <row r="145" spans="1:12" ht="20.149999999999999" customHeight="1">
      <c r="A145" s="306"/>
      <c r="B145" s="298"/>
      <c r="C145" s="298"/>
      <c r="D145" s="148">
        <v>32</v>
      </c>
      <c r="E145" s="149" t="s">
        <v>4384</v>
      </c>
      <c r="F145" s="148"/>
      <c r="G145" s="150">
        <v>159</v>
      </c>
      <c r="H145" s="151">
        <v>4.3077756705499866</v>
      </c>
      <c r="I145" s="29"/>
      <c r="J145" s="29"/>
      <c r="K145" s="29"/>
      <c r="L145" s="29"/>
    </row>
    <row r="146" spans="1:12" ht="20.149999999999999" customHeight="1">
      <c r="A146" s="306"/>
      <c r="B146" s="298"/>
      <c r="C146" s="298"/>
      <c r="D146" s="148">
        <v>33</v>
      </c>
      <c r="E146" s="149" t="s">
        <v>4385</v>
      </c>
      <c r="F146" s="148"/>
      <c r="G146" s="150">
        <v>9</v>
      </c>
      <c r="H146" s="151">
        <v>0.24383635871037659</v>
      </c>
      <c r="I146" s="29"/>
      <c r="J146" s="29"/>
      <c r="K146" s="29"/>
      <c r="L146" s="29"/>
    </row>
    <row r="147" spans="1:12" ht="20.149999999999999" customHeight="1">
      <c r="A147" s="306"/>
      <c r="B147" s="298"/>
      <c r="C147" s="298"/>
      <c r="D147" s="148">
        <v>34</v>
      </c>
      <c r="E147" s="149" t="s">
        <v>4282</v>
      </c>
      <c r="F147" s="148"/>
      <c r="G147" s="150"/>
      <c r="H147" s="151" t="s">
        <v>2040</v>
      </c>
      <c r="I147" s="29"/>
      <c r="J147" s="29"/>
      <c r="K147" s="29"/>
      <c r="L147" s="29"/>
    </row>
    <row r="148" spans="1:12" ht="20.149999999999999" customHeight="1">
      <c r="A148" s="306"/>
      <c r="B148" s="298"/>
      <c r="C148" s="298"/>
      <c r="D148" s="148">
        <v>35</v>
      </c>
      <c r="E148" s="149" t="s">
        <v>4386</v>
      </c>
      <c r="F148" s="148"/>
      <c r="G148" s="150">
        <v>4</v>
      </c>
      <c r="H148" s="151">
        <v>0.10837171498238959</v>
      </c>
      <c r="I148" s="29"/>
      <c r="J148" s="29"/>
      <c r="K148" s="29"/>
      <c r="L148" s="29"/>
    </row>
    <row r="149" spans="1:12" ht="20.149999999999999" customHeight="1">
      <c r="A149" s="306"/>
      <c r="B149" s="298"/>
      <c r="C149" s="298"/>
      <c r="D149" s="148">
        <v>36</v>
      </c>
      <c r="E149" s="149" t="s">
        <v>4387</v>
      </c>
      <c r="F149" s="148"/>
      <c r="G149" s="150">
        <v>8</v>
      </c>
      <c r="H149" s="151">
        <v>0.21674342996477919</v>
      </c>
      <c r="I149" s="29"/>
      <c r="J149" s="29"/>
      <c r="K149" s="29"/>
      <c r="L149" s="29"/>
    </row>
    <row r="150" spans="1:12" ht="20.149999999999999" customHeight="1">
      <c r="A150" s="306"/>
      <c r="B150" s="298"/>
      <c r="C150" s="298"/>
      <c r="D150" s="148">
        <v>37</v>
      </c>
      <c r="E150" s="149" t="s">
        <v>4388</v>
      </c>
      <c r="F150" s="148"/>
      <c r="G150" s="150">
        <v>28</v>
      </c>
      <c r="H150" s="151">
        <v>0.75860200487672724</v>
      </c>
      <c r="I150" s="29"/>
      <c r="J150" s="29"/>
      <c r="K150" s="29"/>
      <c r="L150" s="29"/>
    </row>
    <row r="151" spans="1:12" ht="20.149999999999999" customHeight="1">
      <c r="A151" s="306"/>
      <c r="B151" s="298"/>
      <c r="C151" s="298"/>
      <c r="D151" s="148">
        <v>41</v>
      </c>
      <c r="E151" s="149" t="s">
        <v>4389</v>
      </c>
      <c r="F151" s="148"/>
      <c r="G151" s="150">
        <v>1</v>
      </c>
      <c r="H151" s="151">
        <v>2.7092928745597399E-2</v>
      </c>
      <c r="I151" s="29"/>
      <c r="J151" s="29"/>
      <c r="K151" s="29"/>
      <c r="L151" s="29"/>
    </row>
    <row r="152" spans="1:12" ht="20.149999999999999" customHeight="1">
      <c r="A152" s="306"/>
      <c r="B152" s="298"/>
      <c r="C152" s="298"/>
      <c r="D152" s="148">
        <v>42</v>
      </c>
      <c r="E152" s="149" t="s">
        <v>4390</v>
      </c>
      <c r="F152" s="148"/>
      <c r="G152" s="150">
        <v>59</v>
      </c>
      <c r="H152" s="151">
        <v>1.5984827959902466</v>
      </c>
      <c r="I152" s="29"/>
      <c r="J152" s="29"/>
      <c r="K152" s="29"/>
      <c r="L152" s="29"/>
    </row>
    <row r="153" spans="1:12" ht="20.149999999999999" customHeight="1">
      <c r="A153" s="306"/>
      <c r="B153" s="298"/>
      <c r="C153" s="298"/>
      <c r="D153" s="148">
        <v>43</v>
      </c>
      <c r="E153" s="149" t="s">
        <v>4391</v>
      </c>
      <c r="F153" s="148"/>
      <c r="G153" s="150">
        <v>3</v>
      </c>
      <c r="H153" s="151">
        <v>8.1278786236792203E-2</v>
      </c>
      <c r="I153" s="29"/>
      <c r="J153" s="29"/>
      <c r="K153" s="29"/>
      <c r="L153" s="29"/>
    </row>
    <row r="154" spans="1:12" ht="20.149999999999999" customHeight="1">
      <c r="A154" s="306"/>
      <c r="B154" s="298"/>
      <c r="C154" s="298"/>
      <c r="D154" s="148">
        <v>44</v>
      </c>
      <c r="E154" s="149" t="s">
        <v>4287</v>
      </c>
      <c r="F154" s="148"/>
      <c r="G154" s="150">
        <v>1</v>
      </c>
      <c r="H154" s="151">
        <v>2.7092928745597399E-2</v>
      </c>
      <c r="I154" s="29"/>
      <c r="J154" s="29"/>
      <c r="K154" s="29"/>
      <c r="L154" s="29"/>
    </row>
    <row r="155" spans="1:12" ht="20.149999999999999" customHeight="1">
      <c r="A155" s="306"/>
      <c r="B155" s="298"/>
      <c r="C155" s="298"/>
      <c r="D155" s="148">
        <v>45</v>
      </c>
      <c r="E155" s="149" t="s">
        <v>4288</v>
      </c>
      <c r="F155" s="148"/>
      <c r="G155" s="150">
        <v>136</v>
      </c>
      <c r="H155" s="151">
        <v>3.684638309401246</v>
      </c>
      <c r="I155" s="29"/>
      <c r="J155" s="29"/>
      <c r="K155" s="29"/>
      <c r="L155" s="29"/>
    </row>
    <row r="156" spans="1:12" ht="20.149999999999999" customHeight="1">
      <c r="A156" s="306"/>
      <c r="B156" s="298"/>
      <c r="C156" s="298"/>
      <c r="D156" s="148">
        <v>51</v>
      </c>
      <c r="E156" s="149" t="s">
        <v>4289</v>
      </c>
      <c r="F156" s="148"/>
      <c r="G156" s="150">
        <v>16</v>
      </c>
      <c r="H156" s="151">
        <v>0.43348685992955838</v>
      </c>
      <c r="I156" s="29"/>
      <c r="J156" s="29"/>
      <c r="K156" s="29"/>
      <c r="L156" s="29"/>
    </row>
    <row r="157" spans="1:12" ht="20.149999999999999" customHeight="1">
      <c r="A157" s="306"/>
      <c r="B157" s="298"/>
      <c r="C157" s="298"/>
      <c r="D157" s="148">
        <v>52</v>
      </c>
      <c r="E157" s="149" t="s">
        <v>4290</v>
      </c>
      <c r="F157" s="148"/>
      <c r="G157" s="150">
        <v>40</v>
      </c>
      <c r="H157" s="151">
        <v>1.083717149823896</v>
      </c>
      <c r="I157" s="29"/>
      <c r="J157" s="29"/>
      <c r="K157" s="29"/>
      <c r="L157" s="29"/>
    </row>
    <row r="158" spans="1:12" ht="20.149999999999999" customHeight="1">
      <c r="A158" s="306"/>
      <c r="B158" s="298"/>
      <c r="C158" s="298"/>
      <c r="D158" s="148">
        <v>53</v>
      </c>
      <c r="E158" s="149" t="s">
        <v>4392</v>
      </c>
      <c r="F158" s="148"/>
      <c r="G158" s="150">
        <v>4</v>
      </c>
      <c r="H158" s="151">
        <v>0.10837171498238959</v>
      </c>
      <c r="I158" s="29"/>
      <c r="J158" s="29"/>
      <c r="K158" s="29"/>
      <c r="L158" s="29"/>
    </row>
    <row r="159" spans="1:12" ht="20.149999999999999" customHeight="1">
      <c r="A159" s="306"/>
      <c r="B159" s="298"/>
      <c r="C159" s="298"/>
      <c r="D159" s="148">
        <v>61</v>
      </c>
      <c r="E159" s="149" t="s">
        <v>4393</v>
      </c>
      <c r="F159" s="148"/>
      <c r="G159" s="150">
        <v>42</v>
      </c>
      <c r="H159" s="151">
        <v>1.1379030073150906</v>
      </c>
      <c r="I159" s="29"/>
      <c r="J159" s="29"/>
      <c r="K159" s="29"/>
      <c r="L159" s="29"/>
    </row>
    <row r="160" spans="1:12" ht="20.149999999999999" customHeight="1">
      <c r="A160" s="306"/>
      <c r="B160" s="298"/>
      <c r="C160" s="298"/>
      <c r="D160" s="148">
        <v>62</v>
      </c>
      <c r="E160" s="149" t="s">
        <v>4293</v>
      </c>
      <c r="F160" s="148"/>
      <c r="G160" s="150">
        <v>41</v>
      </c>
      <c r="H160" s="151">
        <v>1.1108100785694934</v>
      </c>
      <c r="I160" s="29"/>
      <c r="J160" s="29"/>
      <c r="K160" s="29"/>
      <c r="L160" s="29"/>
    </row>
    <row r="161" spans="1:12" ht="20.149999999999999" customHeight="1">
      <c r="A161" s="306"/>
      <c r="B161" s="298"/>
      <c r="C161" s="298"/>
      <c r="D161" s="148">
        <v>63</v>
      </c>
      <c r="E161" s="149" t="s">
        <v>4294</v>
      </c>
      <c r="F161" s="148"/>
      <c r="G161" s="150"/>
      <c r="H161" s="151" t="s">
        <v>2040</v>
      </c>
      <c r="I161" s="29"/>
      <c r="J161" s="29"/>
      <c r="K161" s="29"/>
      <c r="L161" s="29"/>
    </row>
    <row r="162" spans="1:12" ht="20.149999999999999" customHeight="1">
      <c r="A162" s="306"/>
      <c r="B162" s="298"/>
      <c r="C162" s="298"/>
      <c r="D162" s="148">
        <v>71</v>
      </c>
      <c r="E162" s="149" t="s">
        <v>4394</v>
      </c>
      <c r="F162" s="148"/>
      <c r="G162" s="150">
        <v>38</v>
      </c>
      <c r="H162" s="151">
        <v>1.0295312923327011</v>
      </c>
      <c r="I162" s="29"/>
      <c r="J162" s="29"/>
      <c r="K162" s="29"/>
      <c r="L162" s="29"/>
    </row>
    <row r="163" spans="1:12" ht="20.149999999999999" customHeight="1">
      <c r="A163" s="306"/>
      <c r="B163" s="298"/>
      <c r="C163" s="298"/>
      <c r="D163" s="148">
        <v>72</v>
      </c>
      <c r="E163" s="149" t="s">
        <v>4395</v>
      </c>
      <c r="F163" s="148"/>
      <c r="G163" s="150">
        <v>9</v>
      </c>
      <c r="H163" s="151">
        <v>0.24383635871037659</v>
      </c>
      <c r="I163" s="29"/>
      <c r="J163" s="29"/>
      <c r="K163" s="29"/>
      <c r="L163" s="29"/>
    </row>
    <row r="164" spans="1:12" ht="20.149999999999999" customHeight="1">
      <c r="A164" s="306"/>
      <c r="B164" s="298"/>
      <c r="C164" s="298"/>
      <c r="D164" s="148">
        <v>73</v>
      </c>
      <c r="E164" s="149" t="s">
        <v>4396</v>
      </c>
      <c r="F164" s="148"/>
      <c r="G164" s="150">
        <v>17</v>
      </c>
      <c r="H164" s="151">
        <v>0.46057978867515575</v>
      </c>
      <c r="I164" s="29"/>
      <c r="J164" s="29"/>
      <c r="K164" s="29"/>
      <c r="L164" s="29"/>
    </row>
    <row r="165" spans="1:12" ht="20.149999999999999" customHeight="1">
      <c r="A165" s="306"/>
      <c r="B165" s="298"/>
      <c r="C165" s="298"/>
      <c r="D165" s="148">
        <v>74</v>
      </c>
      <c r="E165" s="149" t="s">
        <v>4298</v>
      </c>
      <c r="F165" s="148"/>
      <c r="G165" s="150">
        <v>188</v>
      </c>
      <c r="H165" s="151">
        <v>5.0934706041723103</v>
      </c>
      <c r="I165" s="29"/>
      <c r="J165" s="29"/>
      <c r="K165" s="29"/>
      <c r="L165" s="29"/>
    </row>
    <row r="166" spans="1:12" ht="20.149999999999999" customHeight="1">
      <c r="A166" s="306"/>
      <c r="B166" s="298"/>
      <c r="C166" s="298"/>
      <c r="D166" s="148">
        <v>75</v>
      </c>
      <c r="E166" s="149" t="s">
        <v>4299</v>
      </c>
      <c r="F166" s="148"/>
      <c r="G166" s="150">
        <v>144</v>
      </c>
      <c r="H166" s="151">
        <v>3.9013817393660255</v>
      </c>
      <c r="I166" s="29"/>
      <c r="J166" s="29"/>
      <c r="K166" s="29"/>
      <c r="L166" s="29"/>
    </row>
    <row r="167" spans="1:12" ht="20.149999999999999" customHeight="1">
      <c r="A167" s="306"/>
      <c r="B167" s="298"/>
      <c r="C167" s="298"/>
      <c r="D167" s="148">
        <v>76</v>
      </c>
      <c r="E167" s="149" t="s">
        <v>4300</v>
      </c>
      <c r="F167" s="148"/>
      <c r="G167" s="150">
        <v>101</v>
      </c>
      <c r="H167" s="151">
        <v>2.7363858033053372</v>
      </c>
      <c r="I167" s="29"/>
      <c r="J167" s="29"/>
      <c r="K167" s="29"/>
      <c r="L167" s="29"/>
    </row>
    <row r="168" spans="1:12" ht="20.149999999999999" customHeight="1">
      <c r="A168" s="306"/>
      <c r="B168" s="298"/>
      <c r="C168" s="298"/>
      <c r="D168" s="148">
        <v>77</v>
      </c>
      <c r="E168" s="149" t="s">
        <v>4301</v>
      </c>
      <c r="F168" s="148"/>
      <c r="G168" s="150">
        <v>15</v>
      </c>
      <c r="H168" s="151">
        <v>0.40639393118396094</v>
      </c>
      <c r="I168" s="29"/>
      <c r="J168" s="29"/>
      <c r="K168" s="29"/>
      <c r="L168" s="29"/>
    </row>
    <row r="169" spans="1:12" ht="20.149999999999999" customHeight="1">
      <c r="A169" s="306"/>
      <c r="B169" s="298"/>
      <c r="C169" s="298"/>
      <c r="D169" s="148">
        <v>78</v>
      </c>
      <c r="E169" s="149" t="s">
        <v>4302</v>
      </c>
      <c r="F169" s="148"/>
      <c r="G169" s="150">
        <v>667</v>
      </c>
      <c r="H169" s="151">
        <v>18.070983473313465</v>
      </c>
      <c r="I169" s="29"/>
      <c r="J169" s="29"/>
      <c r="K169" s="29"/>
      <c r="L169" s="29"/>
    </row>
    <row r="170" spans="1:12" ht="20.149999999999999" customHeight="1">
      <c r="A170" s="306"/>
      <c r="B170" s="298"/>
      <c r="C170" s="298"/>
      <c r="D170" s="148">
        <v>79</v>
      </c>
      <c r="E170" s="149" t="s">
        <v>4303</v>
      </c>
      <c r="F170" s="148"/>
      <c r="G170" s="150">
        <v>79</v>
      </c>
      <c r="H170" s="151">
        <v>2.1403413709021946</v>
      </c>
      <c r="I170" s="29"/>
      <c r="J170" s="29"/>
      <c r="K170" s="29"/>
      <c r="L170" s="29"/>
    </row>
    <row r="171" spans="1:12" ht="20.149999999999999" customHeight="1">
      <c r="A171" s="306"/>
      <c r="B171" s="298"/>
      <c r="C171" s="298"/>
      <c r="D171" s="148">
        <v>81</v>
      </c>
      <c r="E171" s="149" t="s">
        <v>4304</v>
      </c>
      <c r="F171" s="148"/>
      <c r="G171" s="150">
        <v>33</v>
      </c>
      <c r="H171" s="151">
        <v>0.89406664860471419</v>
      </c>
      <c r="I171" s="29"/>
      <c r="J171" s="29"/>
      <c r="K171" s="29"/>
      <c r="L171" s="29"/>
    </row>
    <row r="172" spans="1:12" ht="20.149999999999999" customHeight="1">
      <c r="A172" s="306"/>
      <c r="B172" s="298"/>
      <c r="C172" s="298"/>
      <c r="D172" s="148">
        <v>82</v>
      </c>
      <c r="E172" s="149" t="s">
        <v>4305</v>
      </c>
      <c r="F172" s="148"/>
      <c r="G172" s="150">
        <v>23</v>
      </c>
      <c r="H172" s="151">
        <v>0.62313736114874019</v>
      </c>
      <c r="I172" s="29"/>
      <c r="J172" s="29"/>
      <c r="K172" s="29"/>
      <c r="L172" s="29"/>
    </row>
    <row r="173" spans="1:12" ht="20.149999999999999" customHeight="1">
      <c r="A173" s="306"/>
      <c r="B173" s="298"/>
      <c r="C173" s="298"/>
      <c r="D173" s="148">
        <v>83</v>
      </c>
      <c r="E173" s="149" t="s">
        <v>4306</v>
      </c>
      <c r="F173" s="148"/>
      <c r="G173" s="150">
        <v>98</v>
      </c>
      <c r="H173" s="151">
        <v>2.6551070170685453</v>
      </c>
      <c r="I173" s="29"/>
      <c r="J173" s="29"/>
      <c r="K173" s="29"/>
      <c r="L173" s="29"/>
    </row>
    <row r="174" spans="1:12" ht="20.149999999999999" customHeight="1">
      <c r="A174" s="306"/>
      <c r="B174" s="298"/>
      <c r="C174" s="298"/>
      <c r="D174" s="148">
        <v>84</v>
      </c>
      <c r="E174" s="149" t="s">
        <v>4307</v>
      </c>
      <c r="F174" s="148"/>
      <c r="G174" s="150">
        <v>60</v>
      </c>
      <c r="H174" s="151">
        <v>1.6255757247358438</v>
      </c>
      <c r="I174" s="29"/>
      <c r="J174" s="29"/>
      <c r="K174" s="29"/>
      <c r="L174" s="29"/>
    </row>
    <row r="175" spans="1:12" ht="20.149999999999999" customHeight="1">
      <c r="A175" s="306"/>
      <c r="B175" s="298"/>
      <c r="C175" s="298"/>
      <c r="D175" s="148">
        <v>85</v>
      </c>
      <c r="E175" s="149" t="s">
        <v>4397</v>
      </c>
      <c r="F175" s="148"/>
      <c r="G175" s="150">
        <v>313</v>
      </c>
      <c r="H175" s="151">
        <v>8.4800866973719859</v>
      </c>
      <c r="I175" s="29"/>
      <c r="J175" s="29"/>
      <c r="K175" s="29"/>
      <c r="L175" s="29"/>
    </row>
    <row r="176" spans="1:12" s="165" customFormat="1" ht="20.149999999999999" customHeight="1">
      <c r="A176" s="306"/>
      <c r="B176" s="298"/>
      <c r="C176" s="298"/>
      <c r="D176" s="148">
        <v>86</v>
      </c>
      <c r="E176" s="149" t="s">
        <v>4398</v>
      </c>
      <c r="F176" s="148"/>
      <c r="G176" s="150">
        <v>55</v>
      </c>
      <c r="H176" s="151">
        <v>1.4901110810078568</v>
      </c>
      <c r="I176" s="29"/>
      <c r="J176" s="29"/>
      <c r="K176" s="29"/>
      <c r="L176" s="29"/>
    </row>
    <row r="177" spans="1:12" s="165" customFormat="1" ht="20.149999999999999" customHeight="1">
      <c r="A177" s="306"/>
      <c r="B177" s="298"/>
      <c r="C177" s="298"/>
      <c r="D177" s="148">
        <v>87</v>
      </c>
      <c r="E177" s="149" t="s">
        <v>4399</v>
      </c>
      <c r="F177" s="148"/>
      <c r="G177" s="150">
        <v>285</v>
      </c>
      <c r="H177" s="151">
        <v>7.7214846924952587</v>
      </c>
      <c r="I177" s="29"/>
      <c r="J177" s="29"/>
      <c r="K177" s="29"/>
      <c r="L177" s="29"/>
    </row>
    <row r="178" spans="1:12" s="165" customFormat="1" ht="20.149999999999999" customHeight="1">
      <c r="A178" s="306"/>
      <c r="B178" s="298"/>
      <c r="C178" s="298"/>
      <c r="D178" s="148">
        <v>88</v>
      </c>
      <c r="E178" s="149" t="s">
        <v>4311</v>
      </c>
      <c r="F178" s="148"/>
      <c r="G178" s="150">
        <v>9</v>
      </c>
      <c r="H178" s="151">
        <v>0.24383635871037659</v>
      </c>
      <c r="I178" s="29"/>
      <c r="J178" s="29"/>
      <c r="K178" s="29"/>
      <c r="L178" s="29"/>
    </row>
    <row r="179" spans="1:12" s="165" customFormat="1" ht="20.149999999999999" customHeight="1">
      <c r="A179" s="306"/>
      <c r="B179" s="298"/>
      <c r="C179" s="298"/>
      <c r="D179" s="148">
        <v>89</v>
      </c>
      <c r="E179" s="149" t="s">
        <v>4400</v>
      </c>
      <c r="F179" s="148"/>
      <c r="G179" s="150">
        <v>79</v>
      </c>
      <c r="H179" s="151">
        <v>2.1403413709021946</v>
      </c>
      <c r="I179" s="29"/>
      <c r="J179" s="29"/>
      <c r="K179" s="29"/>
      <c r="L179" s="29"/>
    </row>
    <row r="180" spans="1:12" s="165" customFormat="1" ht="20.149999999999999" customHeight="1">
      <c r="A180" s="306"/>
      <c r="B180" s="298"/>
      <c r="C180" s="298"/>
      <c r="D180" s="148">
        <v>91</v>
      </c>
      <c r="E180" s="149" t="s">
        <v>4313</v>
      </c>
      <c r="F180" s="148"/>
      <c r="G180" s="150">
        <v>146</v>
      </c>
      <c r="H180" s="151">
        <v>3.9555675968572199</v>
      </c>
      <c r="I180" s="29"/>
      <c r="J180" s="29"/>
      <c r="K180" s="29"/>
      <c r="L180" s="29"/>
    </row>
    <row r="181" spans="1:12" ht="20.149999999999999" customHeight="1">
      <c r="A181" s="306"/>
      <c r="B181" s="298"/>
      <c r="C181" s="298"/>
      <c r="D181" s="148">
        <v>92</v>
      </c>
      <c r="E181" s="149" t="s">
        <v>4314</v>
      </c>
      <c r="F181" s="148"/>
      <c r="G181" s="150">
        <v>188</v>
      </c>
      <c r="H181" s="151">
        <v>5.0934706041723103</v>
      </c>
      <c r="L181" s="29"/>
    </row>
    <row r="182" spans="1:12" ht="20.149999999999999" customHeight="1">
      <c r="A182" s="306"/>
      <c r="B182" s="298"/>
      <c r="C182" s="298"/>
      <c r="D182" s="148">
        <v>93</v>
      </c>
      <c r="E182" s="149" t="s">
        <v>4315</v>
      </c>
      <c r="F182" s="148"/>
      <c r="G182" s="150">
        <v>62</v>
      </c>
      <c r="H182" s="151">
        <v>1.6797615822270389</v>
      </c>
      <c r="L182" s="29"/>
    </row>
    <row r="183" spans="1:12" ht="20.149999999999999" customHeight="1">
      <c r="A183" s="306"/>
      <c r="B183" s="298"/>
      <c r="C183" s="298"/>
      <c r="D183" s="148">
        <v>94</v>
      </c>
      <c r="E183" s="149" t="s">
        <v>4401</v>
      </c>
      <c r="F183" s="148"/>
      <c r="G183" s="150">
        <v>231</v>
      </c>
      <c r="H183" s="151">
        <v>6.2584665402329982</v>
      </c>
      <c r="L183" s="29"/>
    </row>
    <row r="184" spans="1:12" ht="20.149999999999999" customHeight="1">
      <c r="A184" s="306"/>
      <c r="B184" s="298"/>
      <c r="C184" s="298"/>
      <c r="D184" s="148">
        <v>95</v>
      </c>
      <c r="E184" s="149" t="s">
        <v>4402</v>
      </c>
      <c r="F184" s="148"/>
      <c r="G184" s="150">
        <v>70</v>
      </c>
      <c r="H184" s="151">
        <v>1.8965050121918181</v>
      </c>
      <c r="L184" s="29"/>
    </row>
    <row r="185" spans="1:12" ht="20.149999999999999" customHeight="1">
      <c r="A185" s="307"/>
      <c r="B185" s="299"/>
      <c r="C185" s="299"/>
      <c r="D185" s="148">
        <v>99</v>
      </c>
      <c r="E185" s="149" t="s">
        <v>4403</v>
      </c>
      <c r="F185" s="148"/>
      <c r="G185" s="150">
        <v>25</v>
      </c>
      <c r="H185" s="151">
        <v>0.67732321863993494</v>
      </c>
      <c r="L185" s="29"/>
    </row>
    <row r="186" spans="1:12" ht="20.149999999999999" customHeight="1">
      <c r="A186" s="219" t="s">
        <v>4531</v>
      </c>
      <c r="B186" s="149" t="s">
        <v>4532</v>
      </c>
      <c r="C186" s="220" t="s">
        <v>188</v>
      </c>
      <c r="D186" s="221"/>
      <c r="E186" s="220"/>
      <c r="F186" s="221"/>
      <c r="G186" s="150">
        <v>3691</v>
      </c>
      <c r="H186" s="215"/>
    </row>
    <row r="187" spans="1:12" ht="20.149999999999999" customHeight="1">
      <c r="A187" s="54" t="s">
        <v>1042</v>
      </c>
      <c r="B187" s="18" t="s">
        <v>1043</v>
      </c>
      <c r="C187" s="18" t="s">
        <v>188</v>
      </c>
      <c r="D187" s="17"/>
      <c r="E187" s="18"/>
      <c r="F187" s="17"/>
      <c r="G187" s="120">
        <v>3619</v>
      </c>
      <c r="H187" s="53"/>
      <c r="L187" s="29"/>
    </row>
    <row r="188" spans="1:12" ht="20.149999999999999" customHeight="1">
      <c r="A188" s="310" t="s">
        <v>1271</v>
      </c>
      <c r="B188" s="313" t="s">
        <v>64</v>
      </c>
      <c r="C188" s="313" t="s">
        <v>280</v>
      </c>
      <c r="D188" s="221"/>
      <c r="E188" s="220"/>
      <c r="F188" s="316"/>
      <c r="G188" s="150">
        <v>3691</v>
      </c>
      <c r="H188" s="215"/>
      <c r="L188" s="29"/>
    </row>
    <row r="189" spans="1:12" ht="20.149999999999999" customHeight="1">
      <c r="A189" s="311"/>
      <c r="B189" s="314"/>
      <c r="C189" s="314"/>
      <c r="D189" s="221">
        <v>1</v>
      </c>
      <c r="E189" s="220" t="s">
        <v>1044</v>
      </c>
      <c r="F189" s="317"/>
      <c r="G189" s="214">
        <v>2119</v>
      </c>
      <c r="H189" s="215">
        <v>57.4</v>
      </c>
    </row>
    <row r="190" spans="1:12" ht="20.149999999999999" customHeight="1">
      <c r="A190" s="311"/>
      <c r="B190" s="314"/>
      <c r="C190" s="314"/>
      <c r="D190" s="221">
        <v>2</v>
      </c>
      <c r="E190" s="220" t="s">
        <v>1045</v>
      </c>
      <c r="F190" s="317"/>
      <c r="G190" s="214">
        <v>491</v>
      </c>
      <c r="H190" s="215">
        <v>13.3</v>
      </c>
    </row>
    <row r="191" spans="1:12" ht="20.149999999999999" customHeight="1">
      <c r="A191" s="311"/>
      <c r="B191" s="314"/>
      <c r="C191" s="314"/>
      <c r="D191" s="221">
        <v>3</v>
      </c>
      <c r="E191" s="220" t="s">
        <v>1046</v>
      </c>
      <c r="F191" s="317"/>
      <c r="G191" s="214">
        <v>1016</v>
      </c>
      <c r="H191" s="215">
        <v>27.5</v>
      </c>
    </row>
    <row r="192" spans="1:12" ht="20.149999999999999" customHeight="1">
      <c r="A192" s="311"/>
      <c r="B192" s="314"/>
      <c r="C192" s="314"/>
      <c r="D192" s="221">
        <v>4</v>
      </c>
      <c r="E192" s="220" t="s">
        <v>1047</v>
      </c>
      <c r="F192" s="317"/>
      <c r="G192" s="214">
        <v>11</v>
      </c>
      <c r="H192" s="215">
        <v>0.3</v>
      </c>
    </row>
    <row r="193" spans="1:12" ht="20.149999999999999" customHeight="1">
      <c r="A193" s="312"/>
      <c r="B193" s="315"/>
      <c r="C193" s="315"/>
      <c r="D193" s="221">
        <v>5</v>
      </c>
      <c r="E193" s="220" t="s">
        <v>1048</v>
      </c>
      <c r="F193" s="318"/>
      <c r="G193" s="214">
        <v>54</v>
      </c>
      <c r="H193" s="215">
        <v>1.5</v>
      </c>
    </row>
    <row r="194" spans="1:12" ht="20.149999999999999" customHeight="1">
      <c r="A194" s="310" t="s">
        <v>1272</v>
      </c>
      <c r="B194" s="313" t="s">
        <v>1049</v>
      </c>
      <c r="C194" s="313" t="s">
        <v>1330</v>
      </c>
      <c r="D194" s="221"/>
      <c r="E194" s="220"/>
      <c r="F194" s="316" t="s">
        <v>285</v>
      </c>
      <c r="G194" s="150">
        <v>3626</v>
      </c>
      <c r="H194" s="215"/>
      <c r="L194" s="29"/>
    </row>
    <row r="195" spans="1:12" ht="20.149999999999999" customHeight="1">
      <c r="A195" s="311"/>
      <c r="B195" s="314"/>
      <c r="C195" s="314"/>
      <c r="D195" s="221">
        <v>1</v>
      </c>
      <c r="E195" s="220" t="s">
        <v>1050</v>
      </c>
      <c r="F195" s="317"/>
      <c r="G195" s="214">
        <v>3341</v>
      </c>
      <c r="H195" s="215">
        <v>92.1</v>
      </c>
      <c r="L195" s="29"/>
    </row>
    <row r="196" spans="1:12" ht="20.149999999999999" customHeight="1">
      <c r="A196" s="311"/>
      <c r="B196" s="314"/>
      <c r="C196" s="314"/>
      <c r="D196" s="221">
        <v>2</v>
      </c>
      <c r="E196" s="220" t="s">
        <v>1051</v>
      </c>
      <c r="F196" s="317"/>
      <c r="G196" s="214">
        <v>19</v>
      </c>
      <c r="H196" s="215">
        <v>0.5</v>
      </c>
      <c r="L196" s="29"/>
    </row>
    <row r="197" spans="1:12" ht="20.149999999999999" customHeight="1">
      <c r="A197" s="311"/>
      <c r="B197" s="314"/>
      <c r="C197" s="314"/>
      <c r="D197" s="221">
        <v>3</v>
      </c>
      <c r="E197" s="220" t="s">
        <v>1052</v>
      </c>
      <c r="F197" s="317"/>
      <c r="G197" s="214">
        <v>77</v>
      </c>
      <c r="H197" s="215">
        <v>2.1</v>
      </c>
      <c r="L197" s="29"/>
    </row>
    <row r="198" spans="1:12" ht="20.149999999999999" customHeight="1">
      <c r="A198" s="311"/>
      <c r="B198" s="314"/>
      <c r="C198" s="314"/>
      <c r="D198" s="221">
        <v>4</v>
      </c>
      <c r="E198" s="220" t="s">
        <v>1053</v>
      </c>
      <c r="F198" s="317"/>
      <c r="G198" s="214">
        <v>71</v>
      </c>
      <c r="H198" s="215">
        <v>2</v>
      </c>
      <c r="L198" s="29"/>
    </row>
    <row r="199" spans="1:12" ht="20.149999999999999" customHeight="1">
      <c r="A199" s="311"/>
      <c r="B199" s="314"/>
      <c r="C199" s="314"/>
      <c r="D199" s="221">
        <v>5</v>
      </c>
      <c r="E199" s="220" t="s">
        <v>1054</v>
      </c>
      <c r="F199" s="317"/>
      <c r="G199" s="214">
        <v>38</v>
      </c>
      <c r="H199" s="215">
        <v>1</v>
      </c>
      <c r="L199" s="29"/>
    </row>
    <row r="200" spans="1:12" ht="20.149999999999999" customHeight="1">
      <c r="A200" s="311"/>
      <c r="B200" s="314"/>
      <c r="C200" s="314"/>
      <c r="D200" s="221">
        <v>6</v>
      </c>
      <c r="E200" s="220" t="s">
        <v>1055</v>
      </c>
      <c r="F200" s="317"/>
      <c r="G200" s="214">
        <v>50</v>
      </c>
      <c r="H200" s="215">
        <v>1.4</v>
      </c>
      <c r="L200" s="29"/>
    </row>
    <row r="201" spans="1:12" ht="20.149999999999999" customHeight="1">
      <c r="A201" s="311"/>
      <c r="B201" s="314"/>
      <c r="C201" s="314"/>
      <c r="D201" s="221">
        <v>7</v>
      </c>
      <c r="E201" s="220" t="s">
        <v>1056</v>
      </c>
      <c r="F201" s="317"/>
      <c r="G201" s="214">
        <v>26</v>
      </c>
      <c r="H201" s="215">
        <v>0.7</v>
      </c>
      <c r="L201" s="29"/>
    </row>
    <row r="202" spans="1:12" ht="20.149999999999999" customHeight="1">
      <c r="A202" s="311"/>
      <c r="B202" s="314"/>
      <c r="C202" s="314"/>
      <c r="D202" s="221">
        <v>8</v>
      </c>
      <c r="E202" s="220" t="s">
        <v>1057</v>
      </c>
      <c r="F202" s="317"/>
      <c r="G202" s="214">
        <v>4</v>
      </c>
      <c r="H202" s="215">
        <v>0.1</v>
      </c>
      <c r="L202" s="29"/>
    </row>
    <row r="203" spans="1:12" ht="20.149999999999999" customHeight="1">
      <c r="A203" s="311"/>
      <c r="B203" s="314"/>
      <c r="C203" s="314"/>
      <c r="D203" s="221">
        <v>9</v>
      </c>
      <c r="E203" s="220" t="s">
        <v>326</v>
      </c>
      <c r="F203" s="317"/>
      <c r="G203" s="214"/>
      <c r="H203" s="222" t="s">
        <v>4361</v>
      </c>
      <c r="L203" s="29"/>
    </row>
    <row r="204" spans="1:12" ht="20.149999999999999" customHeight="1">
      <c r="A204" s="311"/>
      <c r="B204" s="314"/>
      <c r="C204" s="314"/>
      <c r="D204" s="221">
        <v>98</v>
      </c>
      <c r="E204" s="220" t="s">
        <v>589</v>
      </c>
      <c r="F204" s="317"/>
      <c r="G204" s="214"/>
      <c r="H204" s="215" t="s">
        <v>577</v>
      </c>
      <c r="L204" s="29"/>
    </row>
    <row r="205" spans="1:12" ht="20.149999999999999" customHeight="1">
      <c r="A205" s="312"/>
      <c r="B205" s="315"/>
      <c r="C205" s="315"/>
      <c r="D205" s="221">
        <v>99</v>
      </c>
      <c r="E205" s="220" t="s">
        <v>621</v>
      </c>
      <c r="F205" s="318"/>
      <c r="G205" s="214"/>
      <c r="H205" s="215" t="s">
        <v>577</v>
      </c>
      <c r="L205" s="29"/>
    </row>
    <row r="206" spans="1:12" ht="20.149999999999999" customHeight="1">
      <c r="A206" s="54" t="s">
        <v>1274</v>
      </c>
      <c r="B206" s="18" t="s">
        <v>1058</v>
      </c>
      <c r="C206" s="18" t="s">
        <v>1273</v>
      </c>
      <c r="D206" s="17"/>
      <c r="E206" s="18"/>
      <c r="F206" s="17"/>
      <c r="G206" s="120">
        <v>1</v>
      </c>
      <c r="H206" s="53"/>
      <c r="L206" s="29"/>
    </row>
    <row r="207" spans="1:12" ht="20.149999999999999" customHeight="1">
      <c r="A207" s="310" t="s">
        <v>1279</v>
      </c>
      <c r="B207" s="313" t="s">
        <v>291</v>
      </c>
      <c r="C207" s="313" t="s">
        <v>1330</v>
      </c>
      <c r="D207" s="221"/>
      <c r="E207" s="220"/>
      <c r="F207" s="316"/>
      <c r="G207" s="150">
        <v>3626</v>
      </c>
      <c r="H207" s="215"/>
      <c r="L207" s="29"/>
    </row>
    <row r="208" spans="1:12" ht="20.149999999999999" customHeight="1">
      <c r="A208" s="311"/>
      <c r="B208" s="314"/>
      <c r="C208" s="314"/>
      <c r="D208" s="221">
        <v>1</v>
      </c>
      <c r="E208" s="220" t="s">
        <v>438</v>
      </c>
      <c r="F208" s="317"/>
      <c r="G208" s="214">
        <v>960</v>
      </c>
      <c r="H208" s="215">
        <v>26.5</v>
      </c>
    </row>
    <row r="209" spans="1:8" ht="20.149999999999999" customHeight="1">
      <c r="A209" s="312"/>
      <c r="B209" s="315"/>
      <c r="C209" s="315"/>
      <c r="D209" s="221">
        <v>2</v>
      </c>
      <c r="E209" s="220" t="s">
        <v>1059</v>
      </c>
      <c r="F209" s="318"/>
      <c r="G209" s="214">
        <v>2666</v>
      </c>
      <c r="H209" s="215">
        <v>73.5</v>
      </c>
    </row>
    <row r="210" spans="1:8" ht="20.149999999999999" customHeight="1">
      <c r="A210" s="302" t="s">
        <v>4494</v>
      </c>
      <c r="B210" s="293" t="s">
        <v>4495</v>
      </c>
      <c r="C210" s="293" t="s">
        <v>1280</v>
      </c>
      <c r="D210" s="17"/>
      <c r="E210" s="18"/>
      <c r="F210" s="286"/>
      <c r="G210" s="120">
        <v>960</v>
      </c>
      <c r="H210" s="53"/>
    </row>
    <row r="211" spans="1:8" ht="20.149999999999999" customHeight="1">
      <c r="A211" s="319"/>
      <c r="B211" s="321"/>
      <c r="C211" s="321"/>
      <c r="D211" s="17">
        <v>1</v>
      </c>
      <c r="E211" s="18" t="s">
        <v>295</v>
      </c>
      <c r="F211" s="323"/>
      <c r="G211" s="30">
        <v>286</v>
      </c>
      <c r="H211" s="53">
        <v>29.791666666666668</v>
      </c>
    </row>
    <row r="212" spans="1:8" ht="20.149999999999999" customHeight="1">
      <c r="A212" s="319"/>
      <c r="B212" s="321"/>
      <c r="C212" s="321"/>
      <c r="D212" s="17">
        <v>2</v>
      </c>
      <c r="E212" s="18" t="s">
        <v>1060</v>
      </c>
      <c r="F212" s="323"/>
      <c r="G212" s="30">
        <v>61</v>
      </c>
      <c r="H212" s="53">
        <v>6.3541666666666661</v>
      </c>
    </row>
    <row r="213" spans="1:8" ht="20.149999999999999" customHeight="1">
      <c r="A213" s="319"/>
      <c r="B213" s="321"/>
      <c r="C213" s="321"/>
      <c r="D213" s="17">
        <v>3</v>
      </c>
      <c r="E213" s="18" t="s">
        <v>1061</v>
      </c>
      <c r="F213" s="323"/>
      <c r="G213" s="30">
        <v>64</v>
      </c>
      <c r="H213" s="53">
        <v>6.666666666666667</v>
      </c>
    </row>
    <row r="214" spans="1:8" ht="20.149999999999999" customHeight="1">
      <c r="A214" s="319"/>
      <c r="B214" s="321"/>
      <c r="C214" s="321"/>
      <c r="D214" s="17">
        <v>4</v>
      </c>
      <c r="E214" s="18" t="s">
        <v>1062</v>
      </c>
      <c r="F214" s="323"/>
      <c r="G214" s="30">
        <v>246</v>
      </c>
      <c r="H214" s="53">
        <v>25.624999999999996</v>
      </c>
    </row>
    <row r="215" spans="1:8" ht="20.149999999999999" customHeight="1">
      <c r="A215" s="319"/>
      <c r="B215" s="321"/>
      <c r="C215" s="321"/>
      <c r="D215" s="17">
        <v>5</v>
      </c>
      <c r="E215" s="18" t="s">
        <v>1063</v>
      </c>
      <c r="F215" s="323"/>
      <c r="G215" s="30">
        <v>223</v>
      </c>
      <c r="H215" s="53">
        <v>23.229166666666668</v>
      </c>
    </row>
    <row r="216" spans="1:8" ht="20.149999999999999" customHeight="1">
      <c r="A216" s="319"/>
      <c r="B216" s="321"/>
      <c r="C216" s="321"/>
      <c r="D216" s="17">
        <v>6</v>
      </c>
      <c r="E216" s="18" t="s">
        <v>353</v>
      </c>
      <c r="F216" s="323"/>
      <c r="G216" s="30">
        <v>21</v>
      </c>
      <c r="H216" s="53">
        <v>2.1875</v>
      </c>
    </row>
    <row r="217" spans="1:8" ht="20.149999999999999" customHeight="1">
      <c r="A217" s="319"/>
      <c r="B217" s="321"/>
      <c r="C217" s="321"/>
      <c r="D217" s="17">
        <v>7</v>
      </c>
      <c r="E217" s="18" t="s">
        <v>4483</v>
      </c>
      <c r="F217" s="323"/>
      <c r="G217" s="30">
        <v>15</v>
      </c>
      <c r="H217" s="53">
        <v>1.5625</v>
      </c>
    </row>
    <row r="218" spans="1:8" ht="20.149999999999999" customHeight="1">
      <c r="A218" s="325"/>
      <c r="B218" s="326"/>
      <c r="C218" s="326"/>
      <c r="D218" s="17">
        <v>8</v>
      </c>
      <c r="E218" s="18" t="s">
        <v>4478</v>
      </c>
      <c r="F218" s="327"/>
      <c r="G218" s="30">
        <v>44</v>
      </c>
      <c r="H218" s="53">
        <v>4.583333333333333</v>
      </c>
    </row>
    <row r="219" spans="1:8" ht="20.149999999999999" customHeight="1">
      <c r="A219" s="302" t="s">
        <v>1064</v>
      </c>
      <c r="B219" s="293" t="s">
        <v>121</v>
      </c>
      <c r="C219" s="293" t="s">
        <v>1280</v>
      </c>
      <c r="D219" s="17"/>
      <c r="E219" s="18"/>
      <c r="F219" s="286"/>
      <c r="G219" s="120">
        <v>960</v>
      </c>
      <c r="H219" s="53"/>
    </row>
    <row r="220" spans="1:8" ht="20.149999999999999" customHeight="1">
      <c r="A220" s="319"/>
      <c r="B220" s="321"/>
      <c r="C220" s="321"/>
      <c r="D220" s="17">
        <v>1</v>
      </c>
      <c r="E220" s="18" t="s">
        <v>438</v>
      </c>
      <c r="F220" s="323"/>
      <c r="G220" s="30">
        <v>506</v>
      </c>
      <c r="H220" s="53">
        <v>52.708333333333336</v>
      </c>
    </row>
    <row r="221" spans="1:8" ht="20.149999999999999" customHeight="1">
      <c r="A221" s="325"/>
      <c r="B221" s="326"/>
      <c r="C221" s="326"/>
      <c r="D221" s="17">
        <v>2</v>
      </c>
      <c r="E221" s="18" t="s">
        <v>1065</v>
      </c>
      <c r="F221" s="327"/>
      <c r="G221" s="30">
        <v>454</v>
      </c>
      <c r="H221" s="53">
        <v>47.291666666666664</v>
      </c>
    </row>
    <row r="222" spans="1:8" ht="20.149999999999999" customHeight="1">
      <c r="A222" s="310" t="s">
        <v>1066</v>
      </c>
      <c r="B222" s="313" t="s">
        <v>1067</v>
      </c>
      <c r="C222" s="313" t="s">
        <v>1282</v>
      </c>
      <c r="D222" s="221"/>
      <c r="E222" s="220"/>
      <c r="F222" s="316"/>
      <c r="G222" s="150">
        <v>2666</v>
      </c>
      <c r="H222" s="215"/>
    </row>
    <row r="223" spans="1:8" ht="20.149999999999999" customHeight="1">
      <c r="A223" s="311"/>
      <c r="B223" s="314"/>
      <c r="C223" s="314"/>
      <c r="D223" s="221">
        <v>1</v>
      </c>
      <c r="E223" s="220" t="s">
        <v>295</v>
      </c>
      <c r="F223" s="317"/>
      <c r="G223" s="214">
        <v>223</v>
      </c>
      <c r="H223" s="215">
        <v>8.4</v>
      </c>
    </row>
    <row r="224" spans="1:8" ht="20.149999999999999" customHeight="1">
      <c r="A224" s="311"/>
      <c r="B224" s="314"/>
      <c r="C224" s="314"/>
      <c r="D224" s="221">
        <v>2</v>
      </c>
      <c r="E224" s="220" t="s">
        <v>1060</v>
      </c>
      <c r="F224" s="317"/>
      <c r="G224" s="214">
        <v>83</v>
      </c>
      <c r="H224" s="215">
        <v>3.1</v>
      </c>
    </row>
    <row r="225" spans="1:8" ht="20.149999999999999" customHeight="1">
      <c r="A225" s="311"/>
      <c r="B225" s="314"/>
      <c r="C225" s="314"/>
      <c r="D225" s="221">
        <v>3</v>
      </c>
      <c r="E225" s="220" t="s">
        <v>1061</v>
      </c>
      <c r="F225" s="317"/>
      <c r="G225" s="214">
        <v>57</v>
      </c>
      <c r="H225" s="215">
        <v>2.1</v>
      </c>
    </row>
    <row r="226" spans="1:8" ht="20.149999999999999" customHeight="1">
      <c r="A226" s="311"/>
      <c r="B226" s="314"/>
      <c r="C226" s="314"/>
      <c r="D226" s="221">
        <v>4</v>
      </c>
      <c r="E226" s="220" t="s">
        <v>1062</v>
      </c>
      <c r="F226" s="317"/>
      <c r="G226" s="214">
        <v>87</v>
      </c>
      <c r="H226" s="215">
        <v>3.3</v>
      </c>
    </row>
    <row r="227" spans="1:8" ht="20.149999999999999" customHeight="1">
      <c r="A227" s="311"/>
      <c r="B227" s="314"/>
      <c r="C227" s="314"/>
      <c r="D227" s="221">
        <v>5</v>
      </c>
      <c r="E227" s="220" t="s">
        <v>1063</v>
      </c>
      <c r="F227" s="317"/>
      <c r="G227" s="214">
        <v>70</v>
      </c>
      <c r="H227" s="215">
        <v>2.6</v>
      </c>
    </row>
    <row r="228" spans="1:8" ht="20.149999999999999" customHeight="1">
      <c r="A228" s="311"/>
      <c r="B228" s="314"/>
      <c r="C228" s="314"/>
      <c r="D228" s="221">
        <v>6</v>
      </c>
      <c r="E228" s="220" t="s">
        <v>353</v>
      </c>
      <c r="F228" s="317"/>
      <c r="G228" s="214">
        <v>26</v>
      </c>
      <c r="H228" s="215">
        <v>1</v>
      </c>
    </row>
    <row r="229" spans="1:8" ht="20.149999999999999" customHeight="1">
      <c r="A229" s="311"/>
      <c r="B229" s="314"/>
      <c r="C229" s="314"/>
      <c r="D229" s="221">
        <v>7</v>
      </c>
      <c r="E229" s="220" t="s">
        <v>4483</v>
      </c>
      <c r="F229" s="317"/>
      <c r="G229" s="214">
        <v>23</v>
      </c>
      <c r="H229" s="215">
        <v>0.9</v>
      </c>
    </row>
    <row r="230" spans="1:8" ht="20.149999999999999" customHeight="1">
      <c r="A230" s="311"/>
      <c r="B230" s="314"/>
      <c r="C230" s="314"/>
      <c r="D230" s="221">
        <v>8</v>
      </c>
      <c r="E230" s="220" t="s">
        <v>4478</v>
      </c>
      <c r="F230" s="317"/>
      <c r="G230" s="214">
        <v>34</v>
      </c>
      <c r="H230" s="215">
        <v>1.3</v>
      </c>
    </row>
    <row r="231" spans="1:8" ht="20.149999999999999" customHeight="1">
      <c r="A231" s="312"/>
      <c r="B231" s="315"/>
      <c r="C231" s="315"/>
      <c r="D231" s="221">
        <v>9</v>
      </c>
      <c r="E231" s="220" t="s">
        <v>1068</v>
      </c>
      <c r="F231" s="318"/>
      <c r="G231" s="214">
        <v>2063</v>
      </c>
      <c r="H231" s="215">
        <v>77.400000000000006</v>
      </c>
    </row>
    <row r="232" spans="1:8" ht="20.149999999999999" customHeight="1">
      <c r="A232" s="310" t="s">
        <v>1283</v>
      </c>
      <c r="B232" s="313" t="s">
        <v>1069</v>
      </c>
      <c r="C232" s="313" t="s">
        <v>1281</v>
      </c>
      <c r="D232" s="221"/>
      <c r="E232" s="220"/>
      <c r="F232" s="316"/>
      <c r="G232" s="150">
        <v>2666</v>
      </c>
      <c r="H232" s="215"/>
    </row>
    <row r="233" spans="1:8" ht="20.149999999999999" customHeight="1">
      <c r="A233" s="311"/>
      <c r="B233" s="314"/>
      <c r="C233" s="314"/>
      <c r="D233" s="221">
        <v>1</v>
      </c>
      <c r="E233" s="220" t="s">
        <v>438</v>
      </c>
      <c r="F233" s="317"/>
      <c r="G233" s="214">
        <v>604</v>
      </c>
      <c r="H233" s="215">
        <v>22.655663915979002</v>
      </c>
    </row>
    <row r="234" spans="1:8" ht="20.149999999999999" customHeight="1">
      <c r="A234" s="312"/>
      <c r="B234" s="315"/>
      <c r="C234" s="315"/>
      <c r="D234" s="221">
        <v>2</v>
      </c>
      <c r="E234" s="220" t="s">
        <v>439</v>
      </c>
      <c r="F234" s="318"/>
      <c r="G234" s="214">
        <v>2062</v>
      </c>
      <c r="H234" s="215">
        <v>77.344336084021009</v>
      </c>
    </row>
    <row r="235" spans="1:8" ht="20.149999999999999" customHeight="1">
      <c r="A235" s="310" t="s">
        <v>1285</v>
      </c>
      <c r="B235" s="313" t="s">
        <v>123</v>
      </c>
      <c r="C235" s="313" t="s">
        <v>1284</v>
      </c>
      <c r="D235" s="221"/>
      <c r="E235" s="220"/>
      <c r="F235" s="316"/>
      <c r="G235" s="150">
        <v>3022</v>
      </c>
      <c r="H235" s="215"/>
    </row>
    <row r="236" spans="1:8" ht="20.149999999999999" customHeight="1">
      <c r="A236" s="311"/>
      <c r="B236" s="314"/>
      <c r="C236" s="314"/>
      <c r="D236" s="221">
        <v>1</v>
      </c>
      <c r="E236" s="220" t="s">
        <v>438</v>
      </c>
      <c r="F236" s="317"/>
      <c r="G236" s="217">
        <v>2406</v>
      </c>
      <c r="H236" s="215">
        <v>79.599999999999994</v>
      </c>
    </row>
    <row r="237" spans="1:8" ht="20.149999999999999" customHeight="1">
      <c r="A237" s="312"/>
      <c r="B237" s="315"/>
      <c r="C237" s="315"/>
      <c r="D237" s="221">
        <v>2</v>
      </c>
      <c r="E237" s="220" t="s">
        <v>439</v>
      </c>
      <c r="F237" s="318"/>
      <c r="G237" s="214">
        <v>616</v>
      </c>
      <c r="H237" s="215">
        <v>20.399999999999999</v>
      </c>
    </row>
    <row r="238" spans="1:8" ht="20.149999999999999" customHeight="1">
      <c r="A238" s="310" t="s">
        <v>4366</v>
      </c>
      <c r="B238" s="313" t="s">
        <v>1286</v>
      </c>
      <c r="C238" s="313" t="s">
        <v>1287</v>
      </c>
      <c r="D238" s="221"/>
      <c r="E238" s="220"/>
      <c r="F238" s="316"/>
      <c r="G238" s="150">
        <v>2406</v>
      </c>
      <c r="H238" s="215"/>
    </row>
    <row r="239" spans="1:8" ht="20.149999999999999" customHeight="1">
      <c r="A239" s="311"/>
      <c r="B239" s="314"/>
      <c r="C239" s="314"/>
      <c r="D239" s="221">
        <v>1</v>
      </c>
      <c r="E239" s="220" t="s">
        <v>1070</v>
      </c>
      <c r="F239" s="317"/>
      <c r="G239" s="217">
        <v>1200</v>
      </c>
      <c r="H239" s="215">
        <v>49.9</v>
      </c>
    </row>
    <row r="240" spans="1:8" ht="20.149999999999999" customHeight="1">
      <c r="A240" s="311"/>
      <c r="B240" s="314"/>
      <c r="C240" s="314"/>
      <c r="D240" s="221">
        <v>2</v>
      </c>
      <c r="E240" s="220" t="s">
        <v>1071</v>
      </c>
      <c r="F240" s="317"/>
      <c r="G240" s="214">
        <v>572</v>
      </c>
      <c r="H240" s="215">
        <v>23.8</v>
      </c>
    </row>
    <row r="241" spans="1:8" ht="20.149999999999999" customHeight="1">
      <c r="A241" s="312"/>
      <c r="B241" s="315"/>
      <c r="C241" s="315"/>
      <c r="D241" s="221">
        <v>3</v>
      </c>
      <c r="E241" s="220" t="s">
        <v>1072</v>
      </c>
      <c r="F241" s="318"/>
      <c r="G241" s="214">
        <v>634</v>
      </c>
      <c r="H241" s="215">
        <v>26.4</v>
      </c>
    </row>
    <row r="242" spans="1:8" ht="20.149999999999999" customHeight="1">
      <c r="A242" s="302" t="s">
        <v>1290</v>
      </c>
      <c r="B242" s="293" t="s">
        <v>1073</v>
      </c>
      <c r="C242" s="293" t="s">
        <v>1289</v>
      </c>
      <c r="D242" s="17"/>
      <c r="E242" s="18"/>
      <c r="F242" s="286"/>
      <c r="G242" s="120">
        <v>616</v>
      </c>
      <c r="H242" s="53"/>
    </row>
    <row r="243" spans="1:8" ht="20.149999999999999" customHeight="1">
      <c r="A243" s="319"/>
      <c r="B243" s="321"/>
      <c r="C243" s="321"/>
      <c r="D243" s="17">
        <v>1</v>
      </c>
      <c r="E243" s="18" t="s">
        <v>1074</v>
      </c>
      <c r="F243" s="323"/>
      <c r="G243" s="30">
        <v>454</v>
      </c>
      <c r="H243" s="53">
        <v>73.701298701298697</v>
      </c>
    </row>
    <row r="244" spans="1:8" ht="20.149999999999999" customHeight="1">
      <c r="A244" s="319"/>
      <c r="B244" s="321"/>
      <c r="C244" s="321"/>
      <c r="D244" s="17">
        <v>2</v>
      </c>
      <c r="E244" s="18" t="s">
        <v>1075</v>
      </c>
      <c r="F244" s="323"/>
      <c r="G244" s="30">
        <v>87</v>
      </c>
      <c r="H244" s="53">
        <v>14.123376623376624</v>
      </c>
    </row>
    <row r="245" spans="1:8" ht="20.149999999999999" customHeight="1">
      <c r="A245" s="325"/>
      <c r="B245" s="326"/>
      <c r="C245" s="326"/>
      <c r="D245" s="17">
        <v>3</v>
      </c>
      <c r="E245" s="18" t="s">
        <v>354</v>
      </c>
      <c r="F245" s="327"/>
      <c r="G245" s="30">
        <v>75</v>
      </c>
      <c r="H245" s="53">
        <v>12.175324675324676</v>
      </c>
    </row>
    <row r="246" spans="1:8" ht="20.149999999999999" customHeight="1">
      <c r="A246" s="54" t="s">
        <v>1076</v>
      </c>
      <c r="B246" s="18" t="s">
        <v>1077</v>
      </c>
      <c r="C246" s="18" t="s">
        <v>1291</v>
      </c>
      <c r="D246" s="17"/>
      <c r="E246" s="18"/>
      <c r="F246" s="17"/>
      <c r="G246" s="120">
        <v>454</v>
      </c>
      <c r="H246" s="53"/>
    </row>
    <row r="247" spans="1:8" ht="20.149999999999999" customHeight="1">
      <c r="A247" s="302" t="s">
        <v>1078</v>
      </c>
      <c r="B247" s="293" t="s">
        <v>1079</v>
      </c>
      <c r="C247" s="293" t="s">
        <v>1288</v>
      </c>
      <c r="D247" s="17"/>
      <c r="E247" s="18"/>
      <c r="F247" s="286"/>
      <c r="G247" s="120">
        <v>616</v>
      </c>
      <c r="H247" s="53"/>
    </row>
    <row r="248" spans="1:8" ht="20.149999999999999" customHeight="1">
      <c r="A248" s="319"/>
      <c r="B248" s="321"/>
      <c r="C248" s="321"/>
      <c r="D248" s="17">
        <v>1</v>
      </c>
      <c r="E248" s="18" t="s">
        <v>1080</v>
      </c>
      <c r="F248" s="323"/>
      <c r="G248" s="30">
        <v>327</v>
      </c>
      <c r="H248" s="53">
        <v>53.084415584415588</v>
      </c>
    </row>
    <row r="249" spans="1:8" ht="20.149999999999999" customHeight="1">
      <c r="A249" s="319"/>
      <c r="B249" s="321"/>
      <c r="C249" s="321"/>
      <c r="D249" s="17">
        <v>2</v>
      </c>
      <c r="E249" s="18" t="s">
        <v>1081</v>
      </c>
      <c r="F249" s="323"/>
      <c r="G249" s="30">
        <v>38</v>
      </c>
      <c r="H249" s="53">
        <v>6.1688311688311686</v>
      </c>
    </row>
    <row r="250" spans="1:8" ht="20.149999999999999" customHeight="1">
      <c r="A250" s="319"/>
      <c r="B250" s="321"/>
      <c r="C250" s="321"/>
      <c r="D250" s="17">
        <v>3</v>
      </c>
      <c r="E250" s="18" t="s">
        <v>1082</v>
      </c>
      <c r="F250" s="323"/>
      <c r="G250" s="30">
        <v>73</v>
      </c>
      <c r="H250" s="53">
        <v>11.85064935064935</v>
      </c>
    </row>
    <row r="251" spans="1:8" ht="20.149999999999999" customHeight="1">
      <c r="A251" s="319"/>
      <c r="B251" s="321"/>
      <c r="C251" s="321"/>
      <c r="D251" s="17">
        <v>4</v>
      </c>
      <c r="E251" s="18" t="s">
        <v>1083</v>
      </c>
      <c r="F251" s="323"/>
      <c r="G251" s="30">
        <v>140</v>
      </c>
      <c r="H251" s="53">
        <v>22.727272727272727</v>
      </c>
    </row>
    <row r="252" spans="1:8" ht="20.149999999999999" customHeight="1">
      <c r="A252" s="319"/>
      <c r="B252" s="321"/>
      <c r="C252" s="321"/>
      <c r="D252" s="17">
        <v>5</v>
      </c>
      <c r="E252" s="18" t="s">
        <v>1084</v>
      </c>
      <c r="F252" s="323"/>
      <c r="G252" s="30"/>
      <c r="H252" s="53" t="s">
        <v>577</v>
      </c>
    </row>
    <row r="253" spans="1:8" ht="20.149999999999999" customHeight="1">
      <c r="A253" s="319"/>
      <c r="B253" s="321"/>
      <c r="C253" s="321"/>
      <c r="D253" s="17">
        <v>6</v>
      </c>
      <c r="E253" s="18" t="s">
        <v>1085</v>
      </c>
      <c r="F253" s="323"/>
      <c r="G253" s="30">
        <v>5</v>
      </c>
      <c r="H253" s="53">
        <v>0.81168831168831157</v>
      </c>
    </row>
    <row r="254" spans="1:8" ht="20.149999999999999" customHeight="1">
      <c r="A254" s="319"/>
      <c r="B254" s="321"/>
      <c r="C254" s="321"/>
      <c r="D254" s="17">
        <v>7</v>
      </c>
      <c r="E254" s="18" t="s">
        <v>1086</v>
      </c>
      <c r="F254" s="323"/>
      <c r="G254" s="30">
        <v>13</v>
      </c>
      <c r="H254" s="53">
        <v>2.1103896103896105</v>
      </c>
    </row>
    <row r="255" spans="1:8" ht="20.149999999999999" customHeight="1">
      <c r="A255" s="319"/>
      <c r="B255" s="321"/>
      <c r="C255" s="321"/>
      <c r="D255" s="17">
        <v>8</v>
      </c>
      <c r="E255" s="18" t="s">
        <v>1087</v>
      </c>
      <c r="F255" s="323"/>
      <c r="G255" s="30">
        <v>5</v>
      </c>
      <c r="H255" s="53">
        <v>0.81168831168831157</v>
      </c>
    </row>
    <row r="256" spans="1:8" ht="20.149999999999999" customHeight="1">
      <c r="A256" s="319"/>
      <c r="B256" s="321"/>
      <c r="C256" s="321"/>
      <c r="D256" s="17">
        <v>9</v>
      </c>
      <c r="E256" s="18" t="s">
        <v>1088</v>
      </c>
      <c r="F256" s="323"/>
      <c r="G256" s="30">
        <v>8</v>
      </c>
      <c r="H256" s="53">
        <v>1.2987012987012987</v>
      </c>
    </row>
    <row r="257" spans="1:8" ht="20.149999999999999" customHeight="1">
      <c r="A257" s="319"/>
      <c r="B257" s="321"/>
      <c r="C257" s="321"/>
      <c r="D257" s="17">
        <v>10</v>
      </c>
      <c r="E257" s="18" t="s">
        <v>1089</v>
      </c>
      <c r="F257" s="323"/>
      <c r="G257" s="30">
        <v>3</v>
      </c>
      <c r="H257" s="53">
        <v>0.48701298701298701</v>
      </c>
    </row>
    <row r="258" spans="1:8" ht="20.149999999999999" customHeight="1">
      <c r="A258" s="325"/>
      <c r="B258" s="326"/>
      <c r="C258" s="326"/>
      <c r="D258" s="17">
        <v>11</v>
      </c>
      <c r="E258" s="18" t="s">
        <v>326</v>
      </c>
      <c r="F258" s="327"/>
      <c r="G258" s="30">
        <v>4</v>
      </c>
      <c r="H258" s="53">
        <v>0.64935064935064934</v>
      </c>
    </row>
    <row r="259" spans="1:8" ht="20.149999999999999" customHeight="1">
      <c r="A259" s="54" t="s">
        <v>1275</v>
      </c>
      <c r="B259" s="18" t="s">
        <v>1090</v>
      </c>
      <c r="C259" s="18"/>
      <c r="D259" s="17"/>
      <c r="E259" s="18"/>
      <c r="F259" s="17"/>
      <c r="G259" s="120">
        <v>4</v>
      </c>
      <c r="H259" s="53"/>
    </row>
    <row r="260" spans="1:8" ht="20.149999999999999" customHeight="1">
      <c r="A260" s="310" t="s">
        <v>4367</v>
      </c>
      <c r="B260" s="313" t="s">
        <v>4476</v>
      </c>
      <c r="C260" s="313" t="s">
        <v>1330</v>
      </c>
      <c r="D260" s="221"/>
      <c r="E260" s="220"/>
      <c r="F260" s="316"/>
      <c r="G260" s="150">
        <v>3626</v>
      </c>
      <c r="H260" s="215"/>
    </row>
    <row r="261" spans="1:8" ht="20.149999999999999" customHeight="1">
      <c r="A261" s="311"/>
      <c r="B261" s="314"/>
      <c r="C261" s="314"/>
      <c r="D261" s="221">
        <v>1</v>
      </c>
      <c r="E261" s="220" t="s">
        <v>438</v>
      </c>
      <c r="F261" s="317"/>
      <c r="G261" s="214">
        <v>147</v>
      </c>
      <c r="H261" s="215">
        <v>4.0999999999999996</v>
      </c>
    </row>
    <row r="262" spans="1:8" ht="20.149999999999999" customHeight="1">
      <c r="A262" s="312"/>
      <c r="B262" s="315"/>
      <c r="C262" s="315"/>
      <c r="D262" s="221">
        <v>2</v>
      </c>
      <c r="E262" s="220" t="s">
        <v>439</v>
      </c>
      <c r="F262" s="318"/>
      <c r="G262" s="214">
        <v>3479</v>
      </c>
      <c r="H262" s="215">
        <v>95.9</v>
      </c>
    </row>
    <row r="263" spans="1:8" ht="20.149999999999999" customHeight="1">
      <c r="A263" s="310" t="s">
        <v>1091</v>
      </c>
      <c r="B263" s="313" t="s">
        <v>65</v>
      </c>
      <c r="C263" s="313" t="s">
        <v>1330</v>
      </c>
      <c r="D263" s="221"/>
      <c r="E263" s="220"/>
      <c r="F263" s="316"/>
      <c r="G263" s="150">
        <v>3626</v>
      </c>
      <c r="H263" s="215"/>
    </row>
    <row r="264" spans="1:8" ht="20.149999999999999" customHeight="1">
      <c r="A264" s="311"/>
      <c r="B264" s="314"/>
      <c r="C264" s="314"/>
      <c r="D264" s="221">
        <v>1</v>
      </c>
      <c r="E264" s="220" t="s">
        <v>1092</v>
      </c>
      <c r="F264" s="317"/>
      <c r="G264" s="214">
        <v>3387</v>
      </c>
      <c r="H264" s="215">
        <f>G264/3626*100</f>
        <v>93.408714837286269</v>
      </c>
    </row>
    <row r="265" spans="1:8" ht="20.149999999999999" customHeight="1">
      <c r="A265" s="312"/>
      <c r="B265" s="315"/>
      <c r="C265" s="315"/>
      <c r="D265" s="221">
        <v>2</v>
      </c>
      <c r="E265" s="220" t="s">
        <v>1093</v>
      </c>
      <c r="F265" s="318"/>
      <c r="G265" s="214">
        <v>239</v>
      </c>
      <c r="H265" s="215">
        <f>G265/3626*100</f>
        <v>6.5912851627137332</v>
      </c>
    </row>
    <row r="266" spans="1:8" ht="20.149999999999999" customHeight="1">
      <c r="A266" s="310" t="s">
        <v>1292</v>
      </c>
      <c r="B266" s="313" t="s">
        <v>66</v>
      </c>
      <c r="C266" s="313" t="s">
        <v>1330</v>
      </c>
      <c r="D266" s="221"/>
      <c r="E266" s="220"/>
      <c r="F266" s="316"/>
      <c r="G266" s="150">
        <v>3626</v>
      </c>
      <c r="H266" s="215"/>
    </row>
    <row r="267" spans="1:8" ht="20.149999999999999" customHeight="1">
      <c r="A267" s="311"/>
      <c r="B267" s="314"/>
      <c r="C267" s="314"/>
      <c r="D267" s="221">
        <v>1</v>
      </c>
      <c r="E267" s="220" t="s">
        <v>438</v>
      </c>
      <c r="F267" s="317"/>
      <c r="G267" s="214">
        <v>354</v>
      </c>
      <c r="H267" s="215">
        <v>9.8000000000000007</v>
      </c>
    </row>
    <row r="268" spans="1:8" ht="20.149999999999999" customHeight="1">
      <c r="A268" s="312"/>
      <c r="B268" s="315"/>
      <c r="C268" s="315"/>
      <c r="D268" s="221">
        <v>2</v>
      </c>
      <c r="E268" s="220" t="s">
        <v>439</v>
      </c>
      <c r="F268" s="318"/>
      <c r="G268" s="214">
        <v>3272</v>
      </c>
      <c r="H268" s="215">
        <v>90.2</v>
      </c>
    </row>
    <row r="269" spans="1:8" ht="20.149999999999999" customHeight="1">
      <c r="A269" s="302" t="s">
        <v>1294</v>
      </c>
      <c r="B269" s="293" t="s">
        <v>67</v>
      </c>
      <c r="C269" s="293" t="s">
        <v>1293</v>
      </c>
      <c r="D269" s="17"/>
      <c r="E269" s="18"/>
      <c r="F269" s="286"/>
      <c r="G269" s="120">
        <v>354</v>
      </c>
      <c r="H269" s="53"/>
    </row>
    <row r="270" spans="1:8" ht="20.149999999999999" customHeight="1">
      <c r="A270" s="319"/>
      <c r="B270" s="321"/>
      <c r="C270" s="321"/>
      <c r="D270" s="17">
        <v>1</v>
      </c>
      <c r="E270" s="18" t="s">
        <v>1094</v>
      </c>
      <c r="F270" s="323"/>
      <c r="G270" s="30">
        <v>226</v>
      </c>
      <c r="H270" s="53">
        <v>63.841807909604519</v>
      </c>
    </row>
    <row r="271" spans="1:8" ht="20.149999999999999" customHeight="1">
      <c r="A271" s="319"/>
      <c r="B271" s="321"/>
      <c r="C271" s="321"/>
      <c r="D271" s="17">
        <v>2</v>
      </c>
      <c r="E271" s="18" t="s">
        <v>1095</v>
      </c>
      <c r="F271" s="323"/>
      <c r="G271" s="30">
        <v>68</v>
      </c>
      <c r="H271" s="53">
        <v>19.209039548022599</v>
      </c>
    </row>
    <row r="272" spans="1:8" ht="20.149999999999999" customHeight="1">
      <c r="A272" s="319"/>
      <c r="B272" s="321"/>
      <c r="C272" s="321"/>
      <c r="D272" s="17">
        <v>3</v>
      </c>
      <c r="E272" s="18" t="s">
        <v>1096</v>
      </c>
      <c r="F272" s="323"/>
      <c r="G272" s="30">
        <v>25</v>
      </c>
      <c r="H272" s="53">
        <v>7.0621468926553677</v>
      </c>
    </row>
    <row r="273" spans="1:12" ht="20.149999999999999" customHeight="1">
      <c r="A273" s="319"/>
      <c r="B273" s="321"/>
      <c r="C273" s="321"/>
      <c r="D273" s="17">
        <v>4</v>
      </c>
      <c r="E273" s="18" t="s">
        <v>1097</v>
      </c>
      <c r="F273" s="323"/>
      <c r="G273" s="30">
        <v>25</v>
      </c>
      <c r="H273" s="53">
        <v>7.0621468926553677</v>
      </c>
    </row>
    <row r="274" spans="1:12" ht="20.149999999999999" customHeight="1">
      <c r="A274" s="319"/>
      <c r="B274" s="321"/>
      <c r="C274" s="321"/>
      <c r="D274" s="17">
        <v>5</v>
      </c>
      <c r="E274" s="18" t="s">
        <v>1098</v>
      </c>
      <c r="F274" s="323"/>
      <c r="G274" s="30">
        <v>7</v>
      </c>
      <c r="H274" s="53">
        <v>1.977401129943503</v>
      </c>
    </row>
    <row r="275" spans="1:12" ht="20.149999999999999" customHeight="1">
      <c r="A275" s="325"/>
      <c r="B275" s="326"/>
      <c r="C275" s="326"/>
      <c r="D275" s="17">
        <v>6</v>
      </c>
      <c r="E275" s="18" t="s">
        <v>326</v>
      </c>
      <c r="F275" s="327"/>
      <c r="G275" s="30">
        <v>3</v>
      </c>
      <c r="H275" s="53">
        <v>0.84745762711864403</v>
      </c>
    </row>
    <row r="276" spans="1:12" ht="20.149999999999999" customHeight="1">
      <c r="A276" s="54" t="s">
        <v>1276</v>
      </c>
      <c r="B276" s="18" t="s">
        <v>68</v>
      </c>
      <c r="C276" s="18" t="s">
        <v>1295</v>
      </c>
      <c r="D276" s="17"/>
      <c r="E276" s="18"/>
      <c r="F276" s="17"/>
      <c r="G276" s="120">
        <v>3</v>
      </c>
      <c r="H276" s="53"/>
      <c r="L276" s="29"/>
    </row>
    <row r="277" spans="1:12" ht="20.149999999999999" customHeight="1">
      <c r="A277" s="310" t="s">
        <v>1296</v>
      </c>
      <c r="B277" s="313" t="s">
        <v>69</v>
      </c>
      <c r="C277" s="313" t="s">
        <v>1330</v>
      </c>
      <c r="D277" s="221"/>
      <c r="E277" s="220"/>
      <c r="F277" s="316"/>
      <c r="G277" s="150">
        <v>3626</v>
      </c>
      <c r="H277" s="215"/>
      <c r="L277" s="29"/>
    </row>
    <row r="278" spans="1:12" ht="20.149999999999999" customHeight="1">
      <c r="A278" s="311"/>
      <c r="B278" s="314"/>
      <c r="C278" s="314"/>
      <c r="D278" s="221">
        <v>1</v>
      </c>
      <c r="E278" s="220" t="s">
        <v>438</v>
      </c>
      <c r="F278" s="317"/>
      <c r="G278" s="214">
        <v>468</v>
      </c>
      <c r="H278" s="215">
        <v>12.9</v>
      </c>
      <c r="L278" s="29"/>
    </row>
    <row r="279" spans="1:12" ht="20.149999999999999" customHeight="1">
      <c r="A279" s="311"/>
      <c r="B279" s="314"/>
      <c r="C279" s="314"/>
      <c r="D279" s="221">
        <v>2</v>
      </c>
      <c r="E279" s="220" t="s">
        <v>439</v>
      </c>
      <c r="F279" s="317"/>
      <c r="G279" s="214">
        <v>2918</v>
      </c>
      <c r="H279" s="215">
        <v>80.5</v>
      </c>
      <c r="L279" s="29"/>
    </row>
    <row r="280" spans="1:12" ht="20.149999999999999" customHeight="1">
      <c r="A280" s="312"/>
      <c r="B280" s="315"/>
      <c r="C280" s="315"/>
      <c r="D280" s="221">
        <v>3</v>
      </c>
      <c r="E280" s="220" t="s">
        <v>812</v>
      </c>
      <c r="F280" s="318"/>
      <c r="G280" s="214">
        <v>240</v>
      </c>
      <c r="H280" s="215">
        <v>6.6</v>
      </c>
      <c r="L280" s="29"/>
    </row>
    <row r="281" spans="1:12" ht="20.149999999999999" customHeight="1">
      <c r="A281" s="302" t="s">
        <v>1298</v>
      </c>
      <c r="B281" s="293" t="s">
        <v>70</v>
      </c>
      <c r="C281" s="293" t="s">
        <v>1297</v>
      </c>
      <c r="D281" s="17"/>
      <c r="E281" s="18"/>
      <c r="F281" s="286"/>
      <c r="G281" s="120">
        <v>468</v>
      </c>
      <c r="H281" s="53"/>
      <c r="L281" s="29"/>
    </row>
    <row r="282" spans="1:12" ht="20.149999999999999" customHeight="1">
      <c r="A282" s="319"/>
      <c r="B282" s="321"/>
      <c r="C282" s="321"/>
      <c r="D282" s="17">
        <v>1</v>
      </c>
      <c r="E282" s="18" t="s">
        <v>438</v>
      </c>
      <c r="F282" s="323"/>
      <c r="G282" s="30">
        <v>352</v>
      </c>
      <c r="H282" s="53">
        <v>75.213675213675216</v>
      </c>
      <c r="L282" s="29"/>
    </row>
    <row r="283" spans="1:12" ht="20.149999999999999" customHeight="1">
      <c r="A283" s="325"/>
      <c r="B283" s="326"/>
      <c r="C283" s="326"/>
      <c r="D283" s="17">
        <v>2</v>
      </c>
      <c r="E283" s="18" t="s">
        <v>439</v>
      </c>
      <c r="F283" s="327"/>
      <c r="G283" s="30">
        <v>116</v>
      </c>
      <c r="H283" s="53">
        <v>24.786324786324787</v>
      </c>
      <c r="L283" s="29"/>
    </row>
    <row r="284" spans="1:12" ht="20.149999999999999" customHeight="1">
      <c r="A284" s="302" t="s">
        <v>1300</v>
      </c>
      <c r="B284" s="293" t="s">
        <v>71</v>
      </c>
      <c r="C284" s="293" t="s">
        <v>1299</v>
      </c>
      <c r="D284" s="17"/>
      <c r="E284" s="18"/>
      <c r="F284" s="286"/>
      <c r="G284" s="120">
        <v>116</v>
      </c>
      <c r="H284" s="53"/>
      <c r="L284" s="29"/>
    </row>
    <row r="285" spans="1:12" ht="20.149999999999999" customHeight="1">
      <c r="A285" s="319"/>
      <c r="B285" s="321"/>
      <c r="C285" s="321"/>
      <c r="D285" s="17">
        <v>1</v>
      </c>
      <c r="E285" s="18" t="s">
        <v>1099</v>
      </c>
      <c r="F285" s="323"/>
      <c r="G285" s="30">
        <v>39</v>
      </c>
      <c r="H285" s="53">
        <v>33.620689655172413</v>
      </c>
      <c r="L285" s="29"/>
    </row>
    <row r="286" spans="1:12" ht="20.149999999999999" customHeight="1">
      <c r="A286" s="319"/>
      <c r="B286" s="321"/>
      <c r="C286" s="321"/>
      <c r="D286" s="17">
        <v>2</v>
      </c>
      <c r="E286" s="18" t="s">
        <v>1100</v>
      </c>
      <c r="F286" s="323"/>
      <c r="G286" s="30">
        <v>68</v>
      </c>
      <c r="H286" s="53">
        <v>58.620689655172406</v>
      </c>
      <c r="L286" s="29"/>
    </row>
    <row r="287" spans="1:12" ht="20.149999999999999" customHeight="1">
      <c r="A287" s="319"/>
      <c r="B287" s="321"/>
      <c r="C287" s="321"/>
      <c r="D287" s="17">
        <v>3</v>
      </c>
      <c r="E287" s="18" t="s">
        <v>1101</v>
      </c>
      <c r="F287" s="323"/>
      <c r="G287" s="30">
        <v>4</v>
      </c>
      <c r="H287" s="53">
        <v>3.4482758620689653</v>
      </c>
      <c r="L287" s="29"/>
    </row>
    <row r="288" spans="1:12" ht="20.149999999999999" customHeight="1">
      <c r="A288" s="319"/>
      <c r="B288" s="321"/>
      <c r="C288" s="321"/>
      <c r="D288" s="17">
        <v>4</v>
      </c>
      <c r="E288" s="18" t="s">
        <v>1102</v>
      </c>
      <c r="F288" s="323"/>
      <c r="G288" s="30">
        <v>4</v>
      </c>
      <c r="H288" s="53">
        <v>3.4482758620689653</v>
      </c>
      <c r="L288" s="29"/>
    </row>
    <row r="289" spans="1:12" ht="20.149999999999999" customHeight="1">
      <c r="A289" s="319"/>
      <c r="B289" s="321"/>
      <c r="C289" s="321"/>
      <c r="D289" s="17">
        <v>5</v>
      </c>
      <c r="E289" s="18" t="s">
        <v>326</v>
      </c>
      <c r="F289" s="323"/>
      <c r="G289" s="30">
        <v>1</v>
      </c>
      <c r="H289" s="53">
        <v>0.86206896551724133</v>
      </c>
      <c r="L289" s="29"/>
    </row>
    <row r="290" spans="1:12" ht="20.149999999999999" customHeight="1">
      <c r="A290" s="319"/>
      <c r="B290" s="321"/>
      <c r="C290" s="321"/>
      <c r="D290" s="17">
        <v>98</v>
      </c>
      <c r="E290" s="18" t="s">
        <v>589</v>
      </c>
      <c r="F290" s="323"/>
      <c r="G290" s="30"/>
      <c r="H290" s="53" t="s">
        <v>577</v>
      </c>
      <c r="L290" s="29"/>
    </row>
    <row r="291" spans="1:12" ht="20.149999999999999" customHeight="1">
      <c r="A291" s="325"/>
      <c r="B291" s="326"/>
      <c r="C291" s="326"/>
      <c r="D291" s="17">
        <v>99</v>
      </c>
      <c r="E291" s="18" t="s">
        <v>621</v>
      </c>
      <c r="F291" s="327"/>
      <c r="G291" s="30"/>
      <c r="H291" s="53" t="s">
        <v>577</v>
      </c>
      <c r="L291" s="29"/>
    </row>
    <row r="292" spans="1:12" ht="20.149999999999999" customHeight="1">
      <c r="A292" s="54" t="s">
        <v>1277</v>
      </c>
      <c r="B292" s="18" t="s">
        <v>72</v>
      </c>
      <c r="C292" s="18" t="s">
        <v>1301</v>
      </c>
      <c r="D292" s="17"/>
      <c r="E292" s="18"/>
      <c r="F292" s="17"/>
      <c r="G292" s="30">
        <v>1</v>
      </c>
      <c r="H292" s="53"/>
      <c r="L292" s="29"/>
    </row>
    <row r="293" spans="1:12" ht="20.149999999999999" customHeight="1">
      <c r="A293" s="310" t="s">
        <v>4368</v>
      </c>
      <c r="B293" s="313" t="s">
        <v>73</v>
      </c>
      <c r="C293" s="313" t="s">
        <v>1330</v>
      </c>
      <c r="D293" s="221"/>
      <c r="E293" s="220"/>
      <c r="F293" s="316"/>
      <c r="G293" s="150">
        <v>3626</v>
      </c>
      <c r="H293" s="215"/>
    </row>
    <row r="294" spans="1:12" ht="20.149999999999999" customHeight="1">
      <c r="A294" s="311"/>
      <c r="B294" s="314"/>
      <c r="C294" s="314"/>
      <c r="D294" s="221">
        <v>1</v>
      </c>
      <c r="E294" s="220" t="s">
        <v>1103</v>
      </c>
      <c r="F294" s="317"/>
      <c r="G294" s="214">
        <v>2168</v>
      </c>
      <c r="H294" s="215">
        <f>G294/3626*100</f>
        <v>59.790402647545505</v>
      </c>
    </row>
    <row r="295" spans="1:12" ht="20.149999999999999" customHeight="1">
      <c r="A295" s="311"/>
      <c r="B295" s="314"/>
      <c r="C295" s="314"/>
      <c r="D295" s="221">
        <v>2</v>
      </c>
      <c r="E295" s="220" t="s">
        <v>1104</v>
      </c>
      <c r="F295" s="317"/>
      <c r="G295" s="214">
        <v>1266</v>
      </c>
      <c r="H295" s="215">
        <f>G295/3626*100</f>
        <v>34.914506343077775</v>
      </c>
    </row>
    <row r="296" spans="1:12" ht="20.149999999999999" customHeight="1">
      <c r="A296" s="312"/>
      <c r="B296" s="315"/>
      <c r="C296" s="315"/>
      <c r="D296" s="221">
        <v>3</v>
      </c>
      <c r="E296" s="220" t="s">
        <v>692</v>
      </c>
      <c r="F296" s="318"/>
      <c r="G296" s="214">
        <v>192</v>
      </c>
      <c r="H296" s="215">
        <f>G296/3626*100</f>
        <v>5.2950910093767236</v>
      </c>
    </row>
    <row r="297" spans="1:12" ht="20.149999999999999" customHeight="1">
      <c r="A297" s="310" t="s">
        <v>1105</v>
      </c>
      <c r="B297" s="313" t="s">
        <v>74</v>
      </c>
      <c r="C297" s="313" t="s">
        <v>1306</v>
      </c>
      <c r="D297" s="221"/>
      <c r="E297" s="220"/>
      <c r="F297" s="316"/>
      <c r="G297" s="150">
        <v>2168</v>
      </c>
      <c r="H297" s="215"/>
    </row>
    <row r="298" spans="1:12" ht="20.149999999999999" customHeight="1">
      <c r="A298" s="311"/>
      <c r="B298" s="314"/>
      <c r="C298" s="314"/>
      <c r="D298" s="221">
        <v>1</v>
      </c>
      <c r="E298" s="220" t="s">
        <v>1106</v>
      </c>
      <c r="F298" s="317"/>
      <c r="G298" s="217">
        <v>2020</v>
      </c>
      <c r="H298" s="215">
        <v>93.2</v>
      </c>
    </row>
    <row r="299" spans="1:12" ht="20.149999999999999" customHeight="1">
      <c r="A299" s="312"/>
      <c r="B299" s="315"/>
      <c r="C299" s="315"/>
      <c r="D299" s="221">
        <v>2</v>
      </c>
      <c r="E299" s="220" t="s">
        <v>1107</v>
      </c>
      <c r="F299" s="318"/>
      <c r="G299" s="214">
        <v>148</v>
      </c>
      <c r="H299" s="215">
        <v>6.8</v>
      </c>
    </row>
    <row r="300" spans="1:12" ht="20.149999999999999" customHeight="1">
      <c r="A300" s="310" t="s">
        <v>1108</v>
      </c>
      <c r="B300" s="313" t="s">
        <v>75</v>
      </c>
      <c r="C300" s="313" t="s">
        <v>1330</v>
      </c>
      <c r="D300" s="221"/>
      <c r="E300" s="220"/>
      <c r="F300" s="316"/>
      <c r="G300" s="150">
        <v>3626</v>
      </c>
      <c r="H300" s="215"/>
    </row>
    <row r="301" spans="1:12" ht="20.149999999999999" customHeight="1">
      <c r="A301" s="311"/>
      <c r="B301" s="314"/>
      <c r="C301" s="314"/>
      <c r="D301" s="221">
        <v>1</v>
      </c>
      <c r="E301" s="220" t="s">
        <v>1103</v>
      </c>
      <c r="F301" s="317"/>
      <c r="G301" s="214">
        <v>784</v>
      </c>
      <c r="H301" s="215">
        <f>G301/3626*100</f>
        <v>21.621621621621621</v>
      </c>
    </row>
    <row r="302" spans="1:12" ht="20.149999999999999" customHeight="1">
      <c r="A302" s="311"/>
      <c r="B302" s="314"/>
      <c r="C302" s="314"/>
      <c r="D302" s="221">
        <v>2</v>
      </c>
      <c r="E302" s="220" t="s">
        <v>1104</v>
      </c>
      <c r="F302" s="317"/>
      <c r="G302" s="214">
        <v>2353</v>
      </c>
      <c r="H302" s="215">
        <f>G302/3626*100</f>
        <v>64.892443463872041</v>
      </c>
    </row>
    <row r="303" spans="1:12" ht="20.149999999999999" customHeight="1">
      <c r="A303" s="312"/>
      <c r="B303" s="315"/>
      <c r="C303" s="315"/>
      <c r="D303" s="221">
        <v>3</v>
      </c>
      <c r="E303" s="220" t="s">
        <v>692</v>
      </c>
      <c r="F303" s="318"/>
      <c r="G303" s="214">
        <v>489</v>
      </c>
      <c r="H303" s="215">
        <f>G303/3626*100</f>
        <v>13.485934914506343</v>
      </c>
    </row>
    <row r="304" spans="1:12" ht="20.149999999999999" customHeight="1">
      <c r="A304" s="302" t="s">
        <v>1109</v>
      </c>
      <c r="B304" s="293" t="s">
        <v>76</v>
      </c>
      <c r="C304" s="293" t="s">
        <v>1307</v>
      </c>
      <c r="D304" s="17"/>
      <c r="E304" s="18"/>
      <c r="F304" s="286"/>
      <c r="G304" s="120">
        <v>784</v>
      </c>
      <c r="H304" s="53"/>
    </row>
    <row r="305" spans="1:8" ht="20.149999999999999" customHeight="1">
      <c r="A305" s="319"/>
      <c r="B305" s="321"/>
      <c r="C305" s="321"/>
      <c r="D305" s="17">
        <v>1</v>
      </c>
      <c r="E305" s="18" t="s">
        <v>1106</v>
      </c>
      <c r="F305" s="323"/>
      <c r="G305" s="30">
        <v>694</v>
      </c>
      <c r="H305" s="53">
        <v>88.520408163265301</v>
      </c>
    </row>
    <row r="306" spans="1:8" ht="20.149999999999999" customHeight="1">
      <c r="A306" s="325"/>
      <c r="B306" s="326"/>
      <c r="C306" s="326"/>
      <c r="D306" s="17">
        <v>2</v>
      </c>
      <c r="E306" s="18" t="s">
        <v>1107</v>
      </c>
      <c r="F306" s="327"/>
      <c r="G306" s="30">
        <v>90</v>
      </c>
      <c r="H306" s="53">
        <v>11.479591836734695</v>
      </c>
    </row>
    <row r="307" spans="1:8" ht="20.149999999999999" customHeight="1">
      <c r="A307" s="310" t="s">
        <v>1110</v>
      </c>
      <c r="B307" s="313" t="s">
        <v>77</v>
      </c>
      <c r="C307" s="313" t="s">
        <v>1330</v>
      </c>
      <c r="D307" s="221"/>
      <c r="E307" s="220"/>
      <c r="F307" s="316"/>
      <c r="G307" s="150">
        <v>3626</v>
      </c>
      <c r="H307" s="215"/>
    </row>
    <row r="308" spans="1:8" ht="20.149999999999999" customHeight="1">
      <c r="A308" s="311"/>
      <c r="B308" s="314"/>
      <c r="C308" s="314"/>
      <c r="D308" s="221">
        <v>1</v>
      </c>
      <c r="E308" s="220" t="s">
        <v>1103</v>
      </c>
      <c r="F308" s="317"/>
      <c r="G308" s="214">
        <v>1522</v>
      </c>
      <c r="H308" s="215">
        <v>42</v>
      </c>
    </row>
    <row r="309" spans="1:8" ht="20.149999999999999" customHeight="1">
      <c r="A309" s="311"/>
      <c r="B309" s="314"/>
      <c r="C309" s="314"/>
      <c r="D309" s="221">
        <v>2</v>
      </c>
      <c r="E309" s="220" t="s">
        <v>1104</v>
      </c>
      <c r="F309" s="317"/>
      <c r="G309" s="214">
        <v>1834</v>
      </c>
      <c r="H309" s="215">
        <v>50.6</v>
      </c>
    </row>
    <row r="310" spans="1:8" ht="20.149999999999999" customHeight="1">
      <c r="A310" s="312"/>
      <c r="B310" s="315"/>
      <c r="C310" s="315"/>
      <c r="D310" s="221">
        <v>3</v>
      </c>
      <c r="E310" s="220" t="s">
        <v>692</v>
      </c>
      <c r="F310" s="318"/>
      <c r="G310" s="214">
        <v>270</v>
      </c>
      <c r="H310" s="215">
        <v>7.4</v>
      </c>
    </row>
    <row r="311" spans="1:8" ht="20.149999999999999" customHeight="1">
      <c r="A311" s="302" t="s">
        <v>1111</v>
      </c>
      <c r="B311" s="293" t="s">
        <v>78</v>
      </c>
      <c r="C311" s="293" t="s">
        <v>1308</v>
      </c>
      <c r="D311" s="17"/>
      <c r="E311" s="18"/>
      <c r="F311" s="286"/>
      <c r="G311" s="120">
        <v>1522</v>
      </c>
      <c r="H311" s="53"/>
    </row>
    <row r="312" spans="1:8" ht="20.149999999999999" customHeight="1">
      <c r="A312" s="319"/>
      <c r="B312" s="321"/>
      <c r="C312" s="321"/>
      <c r="D312" s="17">
        <v>1</v>
      </c>
      <c r="E312" s="18" t="s">
        <v>1106</v>
      </c>
      <c r="F312" s="323"/>
      <c r="G312" s="30">
        <v>1400</v>
      </c>
      <c r="H312" s="53">
        <v>91.984231274638631</v>
      </c>
    </row>
    <row r="313" spans="1:8" ht="20.149999999999999" customHeight="1">
      <c r="A313" s="325"/>
      <c r="B313" s="326"/>
      <c r="C313" s="326"/>
      <c r="D313" s="17">
        <v>2</v>
      </c>
      <c r="E313" s="18" t="s">
        <v>1107</v>
      </c>
      <c r="F313" s="327"/>
      <c r="G313" s="30">
        <v>122</v>
      </c>
      <c r="H313" s="53">
        <v>8.015768725361367</v>
      </c>
    </row>
    <row r="314" spans="1:8" ht="20.149999999999999" customHeight="1">
      <c r="A314" s="310" t="s">
        <v>1112</v>
      </c>
      <c r="B314" s="313" t="s">
        <v>79</v>
      </c>
      <c r="C314" s="313" t="s">
        <v>1330</v>
      </c>
      <c r="D314" s="221"/>
      <c r="E314" s="220"/>
      <c r="F314" s="316"/>
      <c r="G314" s="150">
        <v>3626</v>
      </c>
      <c r="H314" s="215"/>
    </row>
    <row r="315" spans="1:8" ht="20.149999999999999" customHeight="1">
      <c r="A315" s="311"/>
      <c r="B315" s="314"/>
      <c r="C315" s="314"/>
      <c r="D315" s="221">
        <v>1</v>
      </c>
      <c r="E315" s="220" t="s">
        <v>1103</v>
      </c>
      <c r="F315" s="317"/>
      <c r="G315" s="214">
        <v>410</v>
      </c>
      <c r="H315" s="215">
        <v>11.3</v>
      </c>
    </row>
    <row r="316" spans="1:8" ht="20.149999999999999" customHeight="1">
      <c r="A316" s="311"/>
      <c r="B316" s="314"/>
      <c r="C316" s="314"/>
      <c r="D316" s="221">
        <v>2</v>
      </c>
      <c r="E316" s="220" t="s">
        <v>1104</v>
      </c>
      <c r="F316" s="317"/>
      <c r="G316" s="214">
        <v>2531</v>
      </c>
      <c r="H316" s="215">
        <v>69.8</v>
      </c>
    </row>
    <row r="317" spans="1:8" ht="20.149999999999999" customHeight="1">
      <c r="A317" s="312"/>
      <c r="B317" s="315"/>
      <c r="C317" s="315"/>
      <c r="D317" s="221">
        <v>3</v>
      </c>
      <c r="E317" s="220" t="s">
        <v>692</v>
      </c>
      <c r="F317" s="318"/>
      <c r="G317" s="214">
        <v>685</v>
      </c>
      <c r="H317" s="215">
        <v>18.899999999999999</v>
      </c>
    </row>
    <row r="318" spans="1:8" ht="20.149999999999999" customHeight="1">
      <c r="A318" s="302" t="s">
        <v>1113</v>
      </c>
      <c r="B318" s="293" t="s">
        <v>80</v>
      </c>
      <c r="C318" s="293" t="s">
        <v>1305</v>
      </c>
      <c r="D318" s="17"/>
      <c r="E318" s="18"/>
      <c r="F318" s="286"/>
      <c r="G318" s="120">
        <v>410</v>
      </c>
      <c r="H318" s="53"/>
    </row>
    <row r="319" spans="1:8" ht="20.149999999999999" customHeight="1">
      <c r="A319" s="319"/>
      <c r="B319" s="321"/>
      <c r="C319" s="321"/>
      <c r="D319" s="17">
        <v>1</v>
      </c>
      <c r="E319" s="18" t="s">
        <v>1106</v>
      </c>
      <c r="F319" s="323"/>
      <c r="G319" s="30">
        <v>80</v>
      </c>
      <c r="H319" s="53">
        <v>19.512195121951219</v>
      </c>
    </row>
    <row r="320" spans="1:8" ht="20.149999999999999" customHeight="1">
      <c r="A320" s="325"/>
      <c r="B320" s="326"/>
      <c r="C320" s="326"/>
      <c r="D320" s="17">
        <v>2</v>
      </c>
      <c r="E320" s="18" t="s">
        <v>1107</v>
      </c>
      <c r="F320" s="327"/>
      <c r="G320" s="30">
        <v>330</v>
      </c>
      <c r="H320" s="53">
        <v>80.487804878048792</v>
      </c>
    </row>
    <row r="321" spans="1:8" ht="20.149999999999999" customHeight="1">
      <c r="A321" s="310" t="s">
        <v>1114</v>
      </c>
      <c r="B321" s="313" t="s">
        <v>81</v>
      </c>
      <c r="C321" s="313" t="s">
        <v>1330</v>
      </c>
      <c r="D321" s="221"/>
      <c r="E321" s="220"/>
      <c r="F321" s="316"/>
      <c r="G321" s="150">
        <v>3626</v>
      </c>
      <c r="H321" s="215"/>
    </row>
    <row r="322" spans="1:8" ht="20.149999999999999" customHeight="1">
      <c r="A322" s="311"/>
      <c r="B322" s="314"/>
      <c r="C322" s="314"/>
      <c r="D322" s="221">
        <v>1</v>
      </c>
      <c r="E322" s="220" t="s">
        <v>1103</v>
      </c>
      <c r="F322" s="317"/>
      <c r="G322" s="214">
        <v>532</v>
      </c>
      <c r="H322" s="215">
        <v>14.7</v>
      </c>
    </row>
    <row r="323" spans="1:8" ht="20.149999999999999" customHeight="1">
      <c r="A323" s="311"/>
      <c r="B323" s="314"/>
      <c r="C323" s="314"/>
      <c r="D323" s="221">
        <v>2</v>
      </c>
      <c r="E323" s="220" t="s">
        <v>1104</v>
      </c>
      <c r="F323" s="317"/>
      <c r="G323" s="214">
        <v>2432</v>
      </c>
      <c r="H323" s="215">
        <v>67.099999999999994</v>
      </c>
    </row>
    <row r="324" spans="1:8" ht="20.149999999999999" customHeight="1">
      <c r="A324" s="312"/>
      <c r="B324" s="315"/>
      <c r="C324" s="315"/>
      <c r="D324" s="221">
        <v>3</v>
      </c>
      <c r="E324" s="220" t="s">
        <v>692</v>
      </c>
      <c r="F324" s="318"/>
      <c r="G324" s="214">
        <v>662</v>
      </c>
      <c r="H324" s="215">
        <v>18.3</v>
      </c>
    </row>
    <row r="325" spans="1:8" ht="20.149999999999999" customHeight="1">
      <c r="A325" s="302" t="s">
        <v>1115</v>
      </c>
      <c r="B325" s="293" t="s">
        <v>82</v>
      </c>
      <c r="C325" s="293" t="s">
        <v>1309</v>
      </c>
      <c r="D325" s="17"/>
      <c r="E325" s="18"/>
      <c r="F325" s="286"/>
      <c r="G325" s="120">
        <v>532</v>
      </c>
      <c r="H325" s="53"/>
    </row>
    <row r="326" spans="1:8" ht="20.149999999999999" customHeight="1">
      <c r="A326" s="319"/>
      <c r="B326" s="321"/>
      <c r="C326" s="321"/>
      <c r="D326" s="17">
        <v>1</v>
      </c>
      <c r="E326" s="18" t="s">
        <v>1106</v>
      </c>
      <c r="F326" s="323"/>
      <c r="G326" s="30">
        <v>338</v>
      </c>
      <c r="H326" s="53">
        <v>63.533834586466163</v>
      </c>
    </row>
    <row r="327" spans="1:8" ht="20.149999999999999" customHeight="1">
      <c r="A327" s="325"/>
      <c r="B327" s="326"/>
      <c r="C327" s="326"/>
      <c r="D327" s="17">
        <v>2</v>
      </c>
      <c r="E327" s="18" t="s">
        <v>1107</v>
      </c>
      <c r="F327" s="327"/>
      <c r="G327" s="30">
        <v>194</v>
      </c>
      <c r="H327" s="53">
        <v>36.466165413533837</v>
      </c>
    </row>
    <row r="328" spans="1:8" ht="20.149999999999999" customHeight="1">
      <c r="A328" s="310" t="s">
        <v>1116</v>
      </c>
      <c r="B328" s="313" t="s">
        <v>83</v>
      </c>
      <c r="C328" s="313" t="s">
        <v>1330</v>
      </c>
      <c r="D328" s="221"/>
      <c r="E328" s="220"/>
      <c r="F328" s="316"/>
      <c r="G328" s="150">
        <v>3626</v>
      </c>
      <c r="H328" s="215"/>
    </row>
    <row r="329" spans="1:8" ht="20.149999999999999" customHeight="1">
      <c r="A329" s="311"/>
      <c r="B329" s="314"/>
      <c r="C329" s="314"/>
      <c r="D329" s="221">
        <v>1</v>
      </c>
      <c r="E329" s="220" t="s">
        <v>1103</v>
      </c>
      <c r="F329" s="317"/>
      <c r="G329" s="214">
        <v>1010</v>
      </c>
      <c r="H329" s="215">
        <f>G329/3626*100</f>
        <v>27.854384997242139</v>
      </c>
    </row>
    <row r="330" spans="1:8" ht="20.149999999999999" customHeight="1">
      <c r="A330" s="311"/>
      <c r="B330" s="314"/>
      <c r="C330" s="314"/>
      <c r="D330" s="221">
        <v>2</v>
      </c>
      <c r="E330" s="220" t="s">
        <v>1104</v>
      </c>
      <c r="F330" s="317"/>
      <c r="G330" s="214">
        <v>2175</v>
      </c>
      <c r="H330" s="215">
        <f>G330/3626*100</f>
        <v>59.983452840595696</v>
      </c>
    </row>
    <row r="331" spans="1:8" ht="20.149999999999999" customHeight="1">
      <c r="A331" s="312"/>
      <c r="B331" s="315"/>
      <c r="C331" s="315"/>
      <c r="D331" s="221">
        <v>3</v>
      </c>
      <c r="E331" s="220" t="s">
        <v>692</v>
      </c>
      <c r="F331" s="318"/>
      <c r="G331" s="214">
        <v>441</v>
      </c>
      <c r="H331" s="215">
        <f>G331/3626*100</f>
        <v>12.162162162162163</v>
      </c>
    </row>
    <row r="332" spans="1:8" ht="20.149999999999999" customHeight="1">
      <c r="A332" s="302" t="s">
        <v>1117</v>
      </c>
      <c r="B332" s="293" t="s">
        <v>84</v>
      </c>
      <c r="C332" s="293" t="s">
        <v>1310</v>
      </c>
      <c r="D332" s="17"/>
      <c r="E332" s="18"/>
      <c r="F332" s="286"/>
      <c r="G332" s="120">
        <v>1010</v>
      </c>
      <c r="H332" s="53"/>
    </row>
    <row r="333" spans="1:8" ht="20.149999999999999" customHeight="1">
      <c r="A333" s="319"/>
      <c r="B333" s="321"/>
      <c r="C333" s="321"/>
      <c r="D333" s="17">
        <v>1</v>
      </c>
      <c r="E333" s="18" t="s">
        <v>1106</v>
      </c>
      <c r="F333" s="323"/>
      <c r="G333" s="30">
        <v>903</v>
      </c>
      <c r="H333" s="53">
        <v>89.405940594059402</v>
      </c>
    </row>
    <row r="334" spans="1:8" ht="20.149999999999999" customHeight="1">
      <c r="A334" s="325"/>
      <c r="B334" s="326"/>
      <c r="C334" s="326"/>
      <c r="D334" s="17">
        <v>2</v>
      </c>
      <c r="E334" s="18" t="s">
        <v>1107</v>
      </c>
      <c r="F334" s="327"/>
      <c r="G334" s="30">
        <v>107</v>
      </c>
      <c r="H334" s="53">
        <v>10.594059405940595</v>
      </c>
    </row>
    <row r="335" spans="1:8" ht="20.149999999999999" customHeight="1">
      <c r="A335" s="310" t="s">
        <v>1118</v>
      </c>
      <c r="B335" s="313" t="s">
        <v>85</v>
      </c>
      <c r="C335" s="313" t="s">
        <v>1330</v>
      </c>
      <c r="D335" s="221"/>
      <c r="E335" s="220"/>
      <c r="F335" s="316"/>
      <c r="G335" s="150">
        <v>3626</v>
      </c>
      <c r="H335" s="215"/>
    </row>
    <row r="336" spans="1:8" ht="20.149999999999999" customHeight="1">
      <c r="A336" s="311"/>
      <c r="B336" s="314"/>
      <c r="C336" s="314"/>
      <c r="D336" s="221">
        <v>1</v>
      </c>
      <c r="E336" s="220" t="s">
        <v>1103</v>
      </c>
      <c r="F336" s="317"/>
      <c r="G336" s="214">
        <v>528</v>
      </c>
      <c r="H336" s="215">
        <f>G336/3626*100</f>
        <v>14.56150027578599</v>
      </c>
    </row>
    <row r="337" spans="1:8" ht="20.149999999999999" customHeight="1">
      <c r="A337" s="311"/>
      <c r="B337" s="314"/>
      <c r="C337" s="314"/>
      <c r="D337" s="221">
        <v>2</v>
      </c>
      <c r="E337" s="220" t="s">
        <v>1104</v>
      </c>
      <c r="F337" s="317"/>
      <c r="G337" s="214">
        <v>2445</v>
      </c>
      <c r="H337" s="215">
        <f>G337/3626*100</f>
        <v>67.429674572531724</v>
      </c>
    </row>
    <row r="338" spans="1:8" ht="20.149999999999999" customHeight="1">
      <c r="A338" s="312"/>
      <c r="B338" s="315"/>
      <c r="C338" s="315"/>
      <c r="D338" s="221">
        <v>3</v>
      </c>
      <c r="E338" s="220" t="s">
        <v>692</v>
      </c>
      <c r="F338" s="318"/>
      <c r="G338" s="214">
        <v>653</v>
      </c>
      <c r="H338" s="215">
        <f>G338/3626*100</f>
        <v>18.008825151682295</v>
      </c>
    </row>
    <row r="339" spans="1:8" ht="20.149999999999999" customHeight="1">
      <c r="A339" s="302" t="s">
        <v>1119</v>
      </c>
      <c r="B339" s="293" t="s">
        <v>86</v>
      </c>
      <c r="C339" s="293" t="s">
        <v>1311</v>
      </c>
      <c r="D339" s="17"/>
      <c r="E339" s="18"/>
      <c r="F339" s="286"/>
      <c r="G339" s="120">
        <v>528</v>
      </c>
      <c r="H339" s="53"/>
    </row>
    <row r="340" spans="1:8" ht="20.149999999999999" customHeight="1">
      <c r="A340" s="319"/>
      <c r="B340" s="321"/>
      <c r="C340" s="321"/>
      <c r="D340" s="17">
        <v>1</v>
      </c>
      <c r="E340" s="18" t="s">
        <v>1106</v>
      </c>
      <c r="F340" s="323"/>
      <c r="G340" s="30">
        <v>332</v>
      </c>
      <c r="H340" s="53">
        <v>62.878787878787875</v>
      </c>
    </row>
    <row r="341" spans="1:8" ht="20.149999999999999" customHeight="1">
      <c r="A341" s="325"/>
      <c r="B341" s="326"/>
      <c r="C341" s="326"/>
      <c r="D341" s="17">
        <v>2</v>
      </c>
      <c r="E341" s="18" t="s">
        <v>1107</v>
      </c>
      <c r="F341" s="327"/>
      <c r="G341" s="30">
        <v>196</v>
      </c>
      <c r="H341" s="53">
        <v>37.121212121212125</v>
      </c>
    </row>
    <row r="342" spans="1:8" ht="20.149999999999999" customHeight="1">
      <c r="A342" s="310" t="s">
        <v>1120</v>
      </c>
      <c r="B342" s="313" t="s">
        <v>87</v>
      </c>
      <c r="C342" s="313" t="s">
        <v>1330</v>
      </c>
      <c r="D342" s="221"/>
      <c r="E342" s="220"/>
      <c r="F342" s="316"/>
      <c r="G342" s="150">
        <v>3626</v>
      </c>
      <c r="H342" s="215"/>
    </row>
    <row r="343" spans="1:8" ht="20.149999999999999" customHeight="1">
      <c r="A343" s="311"/>
      <c r="B343" s="314"/>
      <c r="C343" s="314"/>
      <c r="D343" s="221">
        <v>1</v>
      </c>
      <c r="E343" s="220" t="s">
        <v>1103</v>
      </c>
      <c r="F343" s="317"/>
      <c r="G343" s="214">
        <v>377</v>
      </c>
      <c r="H343" s="215">
        <f>G343/3626*100</f>
        <v>10.397131825703255</v>
      </c>
    </row>
    <row r="344" spans="1:8" ht="20.149999999999999" customHeight="1">
      <c r="A344" s="311"/>
      <c r="B344" s="314"/>
      <c r="C344" s="314"/>
      <c r="D344" s="221">
        <v>2</v>
      </c>
      <c r="E344" s="220" t="s">
        <v>1104</v>
      </c>
      <c r="F344" s="317"/>
      <c r="G344" s="214">
        <v>2584</v>
      </c>
      <c r="H344" s="215">
        <f>G344/3626*100</f>
        <v>71.263099834528404</v>
      </c>
    </row>
    <row r="345" spans="1:8" ht="20.149999999999999" customHeight="1">
      <c r="A345" s="312"/>
      <c r="B345" s="315"/>
      <c r="C345" s="315"/>
      <c r="D345" s="221">
        <v>3</v>
      </c>
      <c r="E345" s="220" t="s">
        <v>692</v>
      </c>
      <c r="F345" s="318"/>
      <c r="G345" s="214">
        <v>665</v>
      </c>
      <c r="H345" s="215">
        <f>G345/3626*100</f>
        <v>18.339768339768341</v>
      </c>
    </row>
    <row r="346" spans="1:8" ht="20.149999999999999" customHeight="1">
      <c r="A346" s="302" t="s">
        <v>1121</v>
      </c>
      <c r="B346" s="293" t="s">
        <v>88</v>
      </c>
      <c r="C346" s="293" t="s">
        <v>1312</v>
      </c>
      <c r="D346" s="17"/>
      <c r="E346" s="18"/>
      <c r="F346" s="286"/>
      <c r="G346" s="120">
        <v>377</v>
      </c>
      <c r="H346" s="53"/>
    </row>
    <row r="347" spans="1:8" ht="20.149999999999999" customHeight="1">
      <c r="A347" s="319"/>
      <c r="B347" s="321"/>
      <c r="C347" s="321"/>
      <c r="D347" s="17">
        <v>1</v>
      </c>
      <c r="E347" s="18" t="s">
        <v>1106</v>
      </c>
      <c r="F347" s="323"/>
      <c r="G347" s="30">
        <v>298</v>
      </c>
      <c r="H347" s="53">
        <v>79.045092838196283</v>
      </c>
    </row>
    <row r="348" spans="1:8" ht="20.149999999999999" customHeight="1">
      <c r="A348" s="325"/>
      <c r="B348" s="326"/>
      <c r="C348" s="326"/>
      <c r="D348" s="17">
        <v>2</v>
      </c>
      <c r="E348" s="18" t="s">
        <v>1107</v>
      </c>
      <c r="F348" s="327"/>
      <c r="G348" s="30">
        <v>79</v>
      </c>
      <c r="H348" s="53">
        <v>20.954907161803714</v>
      </c>
    </row>
    <row r="349" spans="1:8" ht="20.149999999999999" customHeight="1">
      <c r="A349" s="310" t="s">
        <v>1122</v>
      </c>
      <c r="B349" s="313" t="s">
        <v>89</v>
      </c>
      <c r="C349" s="313" t="s">
        <v>1330</v>
      </c>
      <c r="D349" s="221"/>
      <c r="E349" s="220"/>
      <c r="F349" s="316"/>
      <c r="G349" s="150">
        <v>3626</v>
      </c>
      <c r="H349" s="215"/>
    </row>
    <row r="350" spans="1:8" ht="20.149999999999999" customHeight="1">
      <c r="A350" s="311"/>
      <c r="B350" s="314"/>
      <c r="C350" s="314"/>
      <c r="D350" s="221">
        <v>1</v>
      </c>
      <c r="E350" s="220" t="s">
        <v>1103</v>
      </c>
      <c r="F350" s="317"/>
      <c r="G350" s="214">
        <v>351</v>
      </c>
      <c r="H350" s="215">
        <f>G350/3626*100</f>
        <v>9.680088251516823</v>
      </c>
    </row>
    <row r="351" spans="1:8" ht="20.149999999999999" customHeight="1">
      <c r="A351" s="311"/>
      <c r="B351" s="314"/>
      <c r="C351" s="314"/>
      <c r="D351" s="221">
        <v>2</v>
      </c>
      <c r="E351" s="220" t="s">
        <v>1104</v>
      </c>
      <c r="F351" s="317"/>
      <c r="G351" s="214">
        <v>2658</v>
      </c>
      <c r="H351" s="215">
        <f>G351/3626*100</f>
        <v>73.303916161059007</v>
      </c>
    </row>
    <row r="352" spans="1:8" ht="20.149999999999999" customHeight="1">
      <c r="A352" s="312"/>
      <c r="B352" s="315"/>
      <c r="C352" s="315"/>
      <c r="D352" s="221">
        <v>3</v>
      </c>
      <c r="E352" s="220" t="s">
        <v>692</v>
      </c>
      <c r="F352" s="318"/>
      <c r="G352" s="214">
        <v>617</v>
      </c>
      <c r="H352" s="215">
        <f>G352/3626*100</f>
        <v>17.015995587424161</v>
      </c>
    </row>
    <row r="353" spans="1:8" ht="20.149999999999999" customHeight="1">
      <c r="A353" s="302" t="s">
        <v>1123</v>
      </c>
      <c r="B353" s="293" t="s">
        <v>90</v>
      </c>
      <c r="C353" s="293" t="s">
        <v>1313</v>
      </c>
      <c r="D353" s="17"/>
      <c r="E353" s="18"/>
      <c r="F353" s="286"/>
      <c r="G353" s="120">
        <v>351</v>
      </c>
      <c r="H353" s="53"/>
    </row>
    <row r="354" spans="1:8" ht="20.149999999999999" customHeight="1">
      <c r="A354" s="319"/>
      <c r="B354" s="321"/>
      <c r="C354" s="321"/>
      <c r="D354" s="17">
        <v>1</v>
      </c>
      <c r="E354" s="18" t="s">
        <v>1106</v>
      </c>
      <c r="F354" s="323"/>
      <c r="G354" s="30">
        <v>275</v>
      </c>
      <c r="H354" s="53">
        <v>78.347578347578349</v>
      </c>
    </row>
    <row r="355" spans="1:8" ht="20.149999999999999" customHeight="1">
      <c r="A355" s="325"/>
      <c r="B355" s="326"/>
      <c r="C355" s="326"/>
      <c r="D355" s="17">
        <v>2</v>
      </c>
      <c r="E355" s="18" t="s">
        <v>1107</v>
      </c>
      <c r="F355" s="327"/>
      <c r="G355" s="30">
        <v>76</v>
      </c>
      <c r="H355" s="53">
        <v>21.652421652421651</v>
      </c>
    </row>
    <row r="356" spans="1:8" ht="20.149999999999999" customHeight="1">
      <c r="A356" s="310" t="s">
        <v>1124</v>
      </c>
      <c r="B356" s="313" t="s">
        <v>91</v>
      </c>
      <c r="C356" s="313" t="s">
        <v>1330</v>
      </c>
      <c r="D356" s="221"/>
      <c r="E356" s="220"/>
      <c r="F356" s="316"/>
      <c r="G356" s="150">
        <v>3626</v>
      </c>
      <c r="H356" s="215"/>
    </row>
    <row r="357" spans="1:8" ht="20.149999999999999" customHeight="1">
      <c r="A357" s="311"/>
      <c r="B357" s="314"/>
      <c r="C357" s="314"/>
      <c r="D357" s="221">
        <v>1</v>
      </c>
      <c r="E357" s="220" t="s">
        <v>1103</v>
      </c>
      <c r="F357" s="317"/>
      <c r="G357" s="214">
        <v>1256</v>
      </c>
      <c r="H357" s="215">
        <f>G357/3626*100</f>
        <v>34.638720353006072</v>
      </c>
    </row>
    <row r="358" spans="1:8" ht="20.149999999999999" customHeight="1">
      <c r="A358" s="311"/>
      <c r="B358" s="314"/>
      <c r="C358" s="314"/>
      <c r="D358" s="221">
        <v>2</v>
      </c>
      <c r="E358" s="220" t="s">
        <v>1104</v>
      </c>
      <c r="F358" s="317"/>
      <c r="G358" s="214">
        <v>2005</v>
      </c>
      <c r="H358" s="215">
        <f>G358/3626*100</f>
        <v>55.295091009376726</v>
      </c>
    </row>
    <row r="359" spans="1:8" ht="20.149999999999999" customHeight="1">
      <c r="A359" s="312"/>
      <c r="B359" s="315"/>
      <c r="C359" s="315"/>
      <c r="D359" s="221">
        <v>3</v>
      </c>
      <c r="E359" s="220" t="s">
        <v>692</v>
      </c>
      <c r="F359" s="318"/>
      <c r="G359" s="214">
        <v>365</v>
      </c>
      <c r="H359" s="215">
        <f>G359/3626*100</f>
        <v>10.066188637617209</v>
      </c>
    </row>
    <row r="360" spans="1:8" ht="20.149999999999999" customHeight="1">
      <c r="A360" s="302" t="s">
        <v>1125</v>
      </c>
      <c r="B360" s="293" t="s">
        <v>92</v>
      </c>
      <c r="C360" s="293" t="s">
        <v>1314</v>
      </c>
      <c r="D360" s="17"/>
      <c r="E360" s="18"/>
      <c r="F360" s="286"/>
      <c r="G360" s="120">
        <v>1256</v>
      </c>
      <c r="H360" s="53"/>
    </row>
    <row r="361" spans="1:8" ht="20.149999999999999" customHeight="1">
      <c r="A361" s="319"/>
      <c r="B361" s="321"/>
      <c r="C361" s="321"/>
      <c r="D361" s="17">
        <v>1</v>
      </c>
      <c r="E361" s="18" t="s">
        <v>1106</v>
      </c>
      <c r="F361" s="323"/>
      <c r="G361" s="30">
        <v>1136</v>
      </c>
      <c r="H361" s="53">
        <v>90.445859872611464</v>
      </c>
    </row>
    <row r="362" spans="1:8" ht="20.149999999999999" customHeight="1">
      <c r="A362" s="325"/>
      <c r="B362" s="326"/>
      <c r="C362" s="326"/>
      <c r="D362" s="17">
        <v>2</v>
      </c>
      <c r="E362" s="18" t="s">
        <v>1107</v>
      </c>
      <c r="F362" s="327"/>
      <c r="G362" s="30">
        <v>120</v>
      </c>
      <c r="H362" s="53">
        <v>9.5541401273885356</v>
      </c>
    </row>
    <row r="363" spans="1:8" ht="20.149999999999999" customHeight="1">
      <c r="A363" s="310" t="s">
        <v>1126</v>
      </c>
      <c r="B363" s="313" t="s">
        <v>93</v>
      </c>
      <c r="C363" s="313" t="s">
        <v>1330</v>
      </c>
      <c r="D363" s="221"/>
      <c r="E363" s="220"/>
      <c r="F363" s="316"/>
      <c r="G363" s="150">
        <v>3626</v>
      </c>
      <c r="H363" s="215"/>
    </row>
    <row r="364" spans="1:8" ht="20.149999999999999" customHeight="1">
      <c r="A364" s="311"/>
      <c r="B364" s="314"/>
      <c r="C364" s="314"/>
      <c r="D364" s="221">
        <v>1</v>
      </c>
      <c r="E364" s="220" t="s">
        <v>1103</v>
      </c>
      <c r="F364" s="317"/>
      <c r="G364" s="214">
        <v>2153</v>
      </c>
      <c r="H364" s="215">
        <f>G364/3626*100</f>
        <v>59.376723662437946</v>
      </c>
    </row>
    <row r="365" spans="1:8" ht="20.149999999999999" customHeight="1">
      <c r="A365" s="311"/>
      <c r="B365" s="314"/>
      <c r="C365" s="314"/>
      <c r="D365" s="221">
        <v>2</v>
      </c>
      <c r="E365" s="220" t="s">
        <v>1104</v>
      </c>
      <c r="F365" s="317"/>
      <c r="G365" s="214">
        <v>1276</v>
      </c>
      <c r="H365" s="215">
        <f>G365/3626*100</f>
        <v>35.190292333149472</v>
      </c>
    </row>
    <row r="366" spans="1:8" ht="20.149999999999999" customHeight="1">
      <c r="A366" s="312"/>
      <c r="B366" s="315"/>
      <c r="C366" s="315"/>
      <c r="D366" s="221">
        <v>3</v>
      </c>
      <c r="E366" s="220" t="s">
        <v>692</v>
      </c>
      <c r="F366" s="318"/>
      <c r="G366" s="214">
        <v>197</v>
      </c>
      <c r="H366" s="215">
        <f>G366/3626*100</f>
        <v>5.4329840044125755</v>
      </c>
    </row>
    <row r="367" spans="1:8" ht="20.149999999999999" customHeight="1">
      <c r="A367" s="310" t="s">
        <v>1127</v>
      </c>
      <c r="B367" s="313" t="s">
        <v>94</v>
      </c>
      <c r="C367" s="313" t="s">
        <v>1315</v>
      </c>
      <c r="D367" s="221"/>
      <c r="E367" s="220"/>
      <c r="F367" s="316"/>
      <c r="G367" s="150">
        <v>2153</v>
      </c>
      <c r="H367" s="215"/>
    </row>
    <row r="368" spans="1:8" ht="20.149999999999999" customHeight="1">
      <c r="A368" s="311"/>
      <c r="B368" s="314"/>
      <c r="C368" s="314"/>
      <c r="D368" s="221">
        <v>1</v>
      </c>
      <c r="E368" s="220" t="s">
        <v>1106</v>
      </c>
      <c r="F368" s="317"/>
      <c r="G368" s="214">
        <v>2084</v>
      </c>
      <c r="H368" s="215">
        <v>96.8</v>
      </c>
    </row>
    <row r="369" spans="1:8" ht="20.149999999999999" customHeight="1">
      <c r="A369" s="312"/>
      <c r="B369" s="315"/>
      <c r="C369" s="315"/>
      <c r="D369" s="221">
        <v>2</v>
      </c>
      <c r="E369" s="220" t="s">
        <v>1107</v>
      </c>
      <c r="F369" s="318"/>
      <c r="G369" s="214">
        <v>69</v>
      </c>
      <c r="H369" s="215">
        <v>3.2</v>
      </c>
    </row>
    <row r="370" spans="1:8" ht="20.149999999999999" customHeight="1">
      <c r="A370" s="310" t="s">
        <v>4369</v>
      </c>
      <c r="B370" s="313" t="s">
        <v>4370</v>
      </c>
      <c r="C370" s="313" t="s">
        <v>1330</v>
      </c>
      <c r="D370" s="221"/>
      <c r="E370" s="220"/>
      <c r="F370" s="316"/>
      <c r="G370" s="150">
        <v>3626</v>
      </c>
      <c r="H370" s="215"/>
    </row>
    <row r="371" spans="1:8" ht="20.149999999999999" customHeight="1">
      <c r="A371" s="311"/>
      <c r="B371" s="314"/>
      <c r="C371" s="314"/>
      <c r="D371" s="221">
        <v>1</v>
      </c>
      <c r="E371" s="220" t="s">
        <v>1103</v>
      </c>
      <c r="F371" s="317"/>
      <c r="G371" s="214">
        <v>376</v>
      </c>
      <c r="H371" s="215">
        <v>10.4</v>
      </c>
    </row>
    <row r="372" spans="1:8" ht="20.149999999999999" customHeight="1">
      <c r="A372" s="311"/>
      <c r="B372" s="314"/>
      <c r="C372" s="314"/>
      <c r="D372" s="221">
        <v>2</v>
      </c>
      <c r="E372" s="220" t="s">
        <v>1104</v>
      </c>
      <c r="F372" s="317"/>
      <c r="G372" s="214">
        <v>2768</v>
      </c>
      <c r="H372" s="215">
        <v>76.3</v>
      </c>
    </row>
    <row r="373" spans="1:8" ht="20.149999999999999" customHeight="1">
      <c r="A373" s="312"/>
      <c r="B373" s="315"/>
      <c r="C373" s="315"/>
      <c r="D373" s="221">
        <v>3</v>
      </c>
      <c r="E373" s="220" t="s">
        <v>692</v>
      </c>
      <c r="F373" s="318"/>
      <c r="G373" s="214">
        <v>482</v>
      </c>
      <c r="H373" s="215">
        <v>13.3</v>
      </c>
    </row>
    <row r="374" spans="1:8" ht="20.149999999999999" customHeight="1">
      <c r="A374" s="302" t="s">
        <v>4371</v>
      </c>
      <c r="B374" s="293" t="s">
        <v>96</v>
      </c>
      <c r="C374" s="293" t="s">
        <v>1316</v>
      </c>
      <c r="D374" s="17"/>
      <c r="E374" s="18"/>
      <c r="F374" s="286"/>
      <c r="G374" s="120">
        <v>376</v>
      </c>
      <c r="H374" s="53"/>
    </row>
    <row r="375" spans="1:8" ht="20.149999999999999" customHeight="1">
      <c r="A375" s="319"/>
      <c r="B375" s="321"/>
      <c r="C375" s="321"/>
      <c r="D375" s="17">
        <v>1</v>
      </c>
      <c r="E375" s="18" t="s">
        <v>1106</v>
      </c>
      <c r="F375" s="323"/>
      <c r="G375" s="30">
        <v>283</v>
      </c>
      <c r="H375" s="53">
        <v>75.2659574468085</v>
      </c>
    </row>
    <row r="376" spans="1:8" ht="20.149999999999999" customHeight="1">
      <c r="A376" s="325"/>
      <c r="B376" s="326"/>
      <c r="C376" s="326"/>
      <c r="D376" s="17">
        <v>2</v>
      </c>
      <c r="E376" s="18" t="s">
        <v>1107</v>
      </c>
      <c r="F376" s="327"/>
      <c r="G376" s="30">
        <v>93</v>
      </c>
      <c r="H376" s="53">
        <v>24.73404255319149</v>
      </c>
    </row>
    <row r="377" spans="1:8" ht="20.149999999999999" customHeight="1">
      <c r="A377" s="310" t="s">
        <v>4372</v>
      </c>
      <c r="B377" s="313" t="s">
        <v>97</v>
      </c>
      <c r="C377" s="313" t="s">
        <v>1330</v>
      </c>
      <c r="D377" s="221"/>
      <c r="E377" s="220"/>
      <c r="F377" s="316"/>
      <c r="G377" s="150">
        <v>3626</v>
      </c>
      <c r="H377" s="215"/>
    </row>
    <row r="378" spans="1:8" ht="20.149999999999999" customHeight="1">
      <c r="A378" s="311"/>
      <c r="B378" s="314"/>
      <c r="C378" s="314"/>
      <c r="D378" s="221">
        <v>1</v>
      </c>
      <c r="E378" s="220" t="s">
        <v>1103</v>
      </c>
      <c r="F378" s="317"/>
      <c r="G378" s="214">
        <v>237</v>
      </c>
      <c r="H378" s="215">
        <v>6.5</v>
      </c>
    </row>
    <row r="379" spans="1:8" ht="20.149999999999999" customHeight="1">
      <c r="A379" s="311"/>
      <c r="B379" s="314"/>
      <c r="C379" s="314"/>
      <c r="D379" s="221">
        <v>2</v>
      </c>
      <c r="E379" s="220" t="s">
        <v>1104</v>
      </c>
      <c r="F379" s="317"/>
      <c r="G379" s="214">
        <v>2867</v>
      </c>
      <c r="H379" s="215">
        <v>79.099999999999994</v>
      </c>
    </row>
    <row r="380" spans="1:8" ht="20.149999999999999" customHeight="1">
      <c r="A380" s="312"/>
      <c r="B380" s="315"/>
      <c r="C380" s="315"/>
      <c r="D380" s="221">
        <v>3</v>
      </c>
      <c r="E380" s="220" t="s">
        <v>692</v>
      </c>
      <c r="F380" s="318"/>
      <c r="G380" s="214">
        <v>522</v>
      </c>
      <c r="H380" s="215">
        <v>14.4</v>
      </c>
    </row>
    <row r="381" spans="1:8" ht="20.149999999999999" customHeight="1">
      <c r="A381" s="302" t="s">
        <v>1128</v>
      </c>
      <c r="B381" s="293" t="s">
        <v>98</v>
      </c>
      <c r="C381" s="293" t="s">
        <v>1317</v>
      </c>
      <c r="D381" s="17"/>
      <c r="E381" s="18"/>
      <c r="F381" s="286"/>
      <c r="G381" s="120">
        <v>237</v>
      </c>
      <c r="H381" s="53"/>
    </row>
    <row r="382" spans="1:8" ht="20.149999999999999" customHeight="1">
      <c r="A382" s="319"/>
      <c r="B382" s="321"/>
      <c r="C382" s="321"/>
      <c r="D382" s="17">
        <v>1</v>
      </c>
      <c r="E382" s="18" t="s">
        <v>1106</v>
      </c>
      <c r="F382" s="323"/>
      <c r="G382" s="30">
        <v>187</v>
      </c>
      <c r="H382" s="53">
        <v>78.902953586497887</v>
      </c>
    </row>
    <row r="383" spans="1:8" ht="20.149999999999999" customHeight="1">
      <c r="A383" s="325"/>
      <c r="B383" s="326"/>
      <c r="C383" s="326"/>
      <c r="D383" s="17">
        <v>2</v>
      </c>
      <c r="E383" s="18" t="s">
        <v>1107</v>
      </c>
      <c r="F383" s="327"/>
      <c r="G383" s="30">
        <v>50</v>
      </c>
      <c r="H383" s="53">
        <v>21.09704641350211</v>
      </c>
    </row>
    <row r="384" spans="1:8" ht="20.149999999999999" customHeight="1">
      <c r="A384" s="310" t="s">
        <v>1129</v>
      </c>
      <c r="B384" s="313" t="s">
        <v>99</v>
      </c>
      <c r="C384" s="313" t="s">
        <v>1330</v>
      </c>
      <c r="D384" s="221"/>
      <c r="E384" s="220"/>
      <c r="F384" s="316"/>
      <c r="G384" s="150">
        <v>3626</v>
      </c>
      <c r="H384" s="215"/>
    </row>
    <row r="385" spans="1:8" ht="20.149999999999999" customHeight="1">
      <c r="A385" s="311"/>
      <c r="B385" s="314"/>
      <c r="C385" s="314"/>
      <c r="D385" s="221">
        <v>1</v>
      </c>
      <c r="E385" s="220" t="s">
        <v>1103</v>
      </c>
      <c r="F385" s="317"/>
      <c r="G385" s="214">
        <v>240</v>
      </c>
      <c r="H385" s="215">
        <v>6.6</v>
      </c>
    </row>
    <row r="386" spans="1:8" ht="20.149999999999999" customHeight="1">
      <c r="A386" s="311"/>
      <c r="B386" s="314"/>
      <c r="C386" s="314"/>
      <c r="D386" s="221">
        <v>2</v>
      </c>
      <c r="E386" s="220" t="s">
        <v>1104</v>
      </c>
      <c r="F386" s="317"/>
      <c r="G386" s="214">
        <v>2848</v>
      </c>
      <c r="H386" s="215">
        <v>78.5</v>
      </c>
    </row>
    <row r="387" spans="1:8" ht="20.149999999999999" customHeight="1">
      <c r="A387" s="312"/>
      <c r="B387" s="315"/>
      <c r="C387" s="315"/>
      <c r="D387" s="221">
        <v>3</v>
      </c>
      <c r="E387" s="220" t="s">
        <v>692</v>
      </c>
      <c r="F387" s="318"/>
      <c r="G387" s="214">
        <v>538</v>
      </c>
      <c r="H387" s="215">
        <v>14.8</v>
      </c>
    </row>
    <row r="388" spans="1:8" ht="20.149999999999999" customHeight="1">
      <c r="A388" s="302" t="s">
        <v>1130</v>
      </c>
      <c r="B388" s="293" t="s">
        <v>100</v>
      </c>
      <c r="C388" s="293" t="s">
        <v>1318</v>
      </c>
      <c r="D388" s="17"/>
      <c r="E388" s="18"/>
      <c r="F388" s="286"/>
      <c r="G388" s="120">
        <v>240</v>
      </c>
      <c r="H388" s="53"/>
    </row>
    <row r="389" spans="1:8" ht="20.149999999999999" customHeight="1">
      <c r="A389" s="319"/>
      <c r="B389" s="321"/>
      <c r="C389" s="321"/>
      <c r="D389" s="17">
        <v>1</v>
      </c>
      <c r="E389" s="18" t="s">
        <v>1106</v>
      </c>
      <c r="F389" s="323"/>
      <c r="G389" s="30">
        <v>189</v>
      </c>
      <c r="H389" s="53">
        <v>78.75</v>
      </c>
    </row>
    <row r="390" spans="1:8" ht="20.149999999999999" customHeight="1">
      <c r="A390" s="325"/>
      <c r="B390" s="326"/>
      <c r="C390" s="326"/>
      <c r="D390" s="17">
        <v>2</v>
      </c>
      <c r="E390" s="18" t="s">
        <v>1107</v>
      </c>
      <c r="F390" s="327"/>
      <c r="G390" s="30">
        <v>51</v>
      </c>
      <c r="H390" s="53">
        <v>21.25</v>
      </c>
    </row>
    <row r="391" spans="1:8" ht="20.149999999999999" customHeight="1">
      <c r="A391" s="310" t="s">
        <v>1131</v>
      </c>
      <c r="B391" s="313" t="s">
        <v>101</v>
      </c>
      <c r="C391" s="313" t="s">
        <v>1330</v>
      </c>
      <c r="D391" s="221"/>
      <c r="E391" s="220"/>
      <c r="F391" s="316"/>
      <c r="G391" s="150">
        <v>3626</v>
      </c>
      <c r="H391" s="215"/>
    </row>
    <row r="392" spans="1:8" ht="20.149999999999999" customHeight="1">
      <c r="A392" s="311"/>
      <c r="B392" s="314"/>
      <c r="C392" s="314"/>
      <c r="D392" s="221">
        <v>1</v>
      </c>
      <c r="E392" s="220" t="s">
        <v>1103</v>
      </c>
      <c r="F392" s="317"/>
      <c r="G392" s="214">
        <v>977</v>
      </c>
      <c r="H392" s="215">
        <v>26.9</v>
      </c>
    </row>
    <row r="393" spans="1:8" ht="20.149999999999999" customHeight="1">
      <c r="A393" s="311"/>
      <c r="B393" s="314"/>
      <c r="C393" s="314"/>
      <c r="D393" s="221">
        <v>2</v>
      </c>
      <c r="E393" s="220" t="s">
        <v>1104</v>
      </c>
      <c r="F393" s="317"/>
      <c r="G393" s="214">
        <v>2273</v>
      </c>
      <c r="H393" s="215">
        <v>62.7</v>
      </c>
    </row>
    <row r="394" spans="1:8" ht="20.149999999999999" customHeight="1">
      <c r="A394" s="312"/>
      <c r="B394" s="315"/>
      <c r="C394" s="315"/>
      <c r="D394" s="221">
        <v>3</v>
      </c>
      <c r="E394" s="220" t="s">
        <v>692</v>
      </c>
      <c r="F394" s="318"/>
      <c r="G394" s="214">
        <v>376</v>
      </c>
      <c r="H394" s="215">
        <v>10.4</v>
      </c>
    </row>
    <row r="395" spans="1:8" ht="20.149999999999999" customHeight="1">
      <c r="A395" s="310" t="s">
        <v>1132</v>
      </c>
      <c r="B395" s="313" t="s">
        <v>102</v>
      </c>
      <c r="C395" s="313" t="s">
        <v>1319</v>
      </c>
      <c r="D395" s="221"/>
      <c r="E395" s="220"/>
      <c r="F395" s="316"/>
      <c r="G395" s="150">
        <v>977</v>
      </c>
      <c r="H395" s="215"/>
    </row>
    <row r="396" spans="1:8" ht="20.149999999999999" customHeight="1">
      <c r="A396" s="311"/>
      <c r="B396" s="314"/>
      <c r="C396" s="314"/>
      <c r="D396" s="221">
        <v>1</v>
      </c>
      <c r="E396" s="220" t="s">
        <v>1106</v>
      </c>
      <c r="F396" s="317"/>
      <c r="G396" s="214">
        <v>884</v>
      </c>
      <c r="H396" s="215">
        <v>90.5</v>
      </c>
    </row>
    <row r="397" spans="1:8" ht="20.149999999999999" customHeight="1">
      <c r="A397" s="312"/>
      <c r="B397" s="315"/>
      <c r="C397" s="315"/>
      <c r="D397" s="221">
        <v>2</v>
      </c>
      <c r="E397" s="220" t="s">
        <v>1107</v>
      </c>
      <c r="F397" s="318"/>
      <c r="G397" s="214">
        <v>93</v>
      </c>
      <c r="H397" s="215">
        <v>9.5</v>
      </c>
    </row>
    <row r="398" spans="1:8" ht="20.149999999999999" customHeight="1">
      <c r="A398" s="310" t="s">
        <v>1133</v>
      </c>
      <c r="B398" s="313" t="s">
        <v>103</v>
      </c>
      <c r="C398" s="313" t="s">
        <v>1330</v>
      </c>
      <c r="D398" s="221"/>
      <c r="E398" s="220"/>
      <c r="F398" s="316"/>
      <c r="G398" s="150">
        <v>3626</v>
      </c>
      <c r="H398" s="215"/>
    </row>
    <row r="399" spans="1:8" ht="20.149999999999999" customHeight="1">
      <c r="A399" s="311"/>
      <c r="B399" s="314"/>
      <c r="C399" s="314"/>
      <c r="D399" s="221">
        <v>1</v>
      </c>
      <c r="E399" s="220" t="s">
        <v>1103</v>
      </c>
      <c r="F399" s="317"/>
      <c r="G399" s="214">
        <v>374</v>
      </c>
      <c r="H399" s="215">
        <v>10.3</v>
      </c>
    </row>
    <row r="400" spans="1:8" ht="20.149999999999999" customHeight="1">
      <c r="A400" s="311"/>
      <c r="B400" s="314"/>
      <c r="C400" s="314"/>
      <c r="D400" s="221">
        <v>2</v>
      </c>
      <c r="E400" s="220" t="s">
        <v>1104</v>
      </c>
      <c r="F400" s="317"/>
      <c r="G400" s="214">
        <v>2774</v>
      </c>
      <c r="H400" s="215">
        <v>76.5</v>
      </c>
    </row>
    <row r="401" spans="1:13" ht="20.149999999999999" customHeight="1">
      <c r="A401" s="312"/>
      <c r="B401" s="315"/>
      <c r="C401" s="315"/>
      <c r="D401" s="221">
        <v>3</v>
      </c>
      <c r="E401" s="220" t="s">
        <v>692</v>
      </c>
      <c r="F401" s="318"/>
      <c r="G401" s="214">
        <v>478</v>
      </c>
      <c r="H401" s="215">
        <v>13.2</v>
      </c>
    </row>
    <row r="402" spans="1:13" ht="20.149999999999999" customHeight="1">
      <c r="A402" s="302" t="s">
        <v>1134</v>
      </c>
      <c r="B402" s="293" t="s">
        <v>104</v>
      </c>
      <c r="C402" s="293" t="s">
        <v>1320</v>
      </c>
      <c r="D402" s="17"/>
      <c r="E402" s="18"/>
      <c r="F402" s="286"/>
      <c r="G402" s="120">
        <v>374</v>
      </c>
      <c r="H402" s="53"/>
    </row>
    <row r="403" spans="1:13" ht="20.149999999999999" customHeight="1">
      <c r="A403" s="319"/>
      <c r="B403" s="321"/>
      <c r="C403" s="321"/>
      <c r="D403" s="17">
        <v>1</v>
      </c>
      <c r="E403" s="18" t="s">
        <v>1106</v>
      </c>
      <c r="F403" s="323"/>
      <c r="G403" s="30">
        <v>326</v>
      </c>
      <c r="H403" s="53">
        <v>87.165775401069524</v>
      </c>
    </row>
    <row r="404" spans="1:13" ht="20.149999999999999" customHeight="1">
      <c r="A404" s="325"/>
      <c r="B404" s="326"/>
      <c r="C404" s="326"/>
      <c r="D404" s="17">
        <v>2</v>
      </c>
      <c r="E404" s="18" t="s">
        <v>1107</v>
      </c>
      <c r="F404" s="327"/>
      <c r="G404" s="30">
        <v>48</v>
      </c>
      <c r="H404" s="53">
        <v>12.834224598930483</v>
      </c>
    </row>
    <row r="405" spans="1:13" ht="20.149999999999999" customHeight="1">
      <c r="A405" s="310" t="s">
        <v>1135</v>
      </c>
      <c r="B405" s="313" t="s">
        <v>105</v>
      </c>
      <c r="C405" s="313" t="s">
        <v>1330</v>
      </c>
      <c r="D405" s="221"/>
      <c r="E405" s="220"/>
      <c r="F405" s="316"/>
      <c r="G405" s="150">
        <v>3626</v>
      </c>
      <c r="H405" s="215"/>
    </row>
    <row r="406" spans="1:13" ht="20.149999999999999" customHeight="1">
      <c r="A406" s="311"/>
      <c r="B406" s="314"/>
      <c r="C406" s="314"/>
      <c r="D406" s="221">
        <v>1</v>
      </c>
      <c r="E406" s="220" t="s">
        <v>1103</v>
      </c>
      <c r="F406" s="317"/>
      <c r="G406" s="214">
        <v>259</v>
      </c>
      <c r="H406" s="215">
        <v>7.1</v>
      </c>
    </row>
    <row r="407" spans="1:13" ht="20.149999999999999" customHeight="1">
      <c r="A407" s="311"/>
      <c r="B407" s="314"/>
      <c r="C407" s="314"/>
      <c r="D407" s="221">
        <v>2</v>
      </c>
      <c r="E407" s="220" t="s">
        <v>1104</v>
      </c>
      <c r="F407" s="317"/>
      <c r="G407" s="217">
        <v>2844</v>
      </c>
      <c r="H407" s="215">
        <v>78.400000000000006</v>
      </c>
    </row>
    <row r="408" spans="1:13" ht="20.149999999999999" customHeight="1">
      <c r="A408" s="312"/>
      <c r="B408" s="315"/>
      <c r="C408" s="315"/>
      <c r="D408" s="221">
        <v>3</v>
      </c>
      <c r="E408" s="220" t="s">
        <v>692</v>
      </c>
      <c r="F408" s="318"/>
      <c r="G408" s="214">
        <v>523</v>
      </c>
      <c r="H408" s="215">
        <v>14.4</v>
      </c>
    </row>
    <row r="409" spans="1:13" ht="20.149999999999999" customHeight="1">
      <c r="A409" s="302" t="s">
        <v>1136</v>
      </c>
      <c r="B409" s="293" t="s">
        <v>106</v>
      </c>
      <c r="C409" s="293" t="s">
        <v>1321</v>
      </c>
      <c r="D409" s="17"/>
      <c r="E409" s="18"/>
      <c r="F409" s="286"/>
      <c r="G409" s="120">
        <v>259</v>
      </c>
      <c r="H409" s="53"/>
    </row>
    <row r="410" spans="1:13" ht="20.149999999999999" customHeight="1">
      <c r="A410" s="319"/>
      <c r="B410" s="321"/>
      <c r="C410" s="321"/>
      <c r="D410" s="17">
        <v>1</v>
      </c>
      <c r="E410" s="18" t="s">
        <v>1106</v>
      </c>
      <c r="F410" s="323"/>
      <c r="G410" s="30">
        <v>178</v>
      </c>
      <c r="H410" s="53">
        <v>68.725868725868722</v>
      </c>
    </row>
    <row r="411" spans="1:13" ht="20.149999999999999" customHeight="1">
      <c r="A411" s="325"/>
      <c r="B411" s="326"/>
      <c r="C411" s="326"/>
      <c r="D411" s="17">
        <v>2</v>
      </c>
      <c r="E411" s="18" t="s">
        <v>1107</v>
      </c>
      <c r="F411" s="327"/>
      <c r="G411" s="30">
        <v>81</v>
      </c>
      <c r="H411" s="53">
        <v>31.274131274131271</v>
      </c>
      <c r="I411" s="165"/>
      <c r="J411" s="165"/>
      <c r="K411" s="165"/>
      <c r="L411" s="165"/>
    </row>
    <row r="412" spans="1:13" ht="20.149999999999999" customHeight="1">
      <c r="A412" s="310" t="s">
        <v>4075</v>
      </c>
      <c r="B412" s="313" t="s">
        <v>107</v>
      </c>
      <c r="C412" s="313" t="s">
        <v>1330</v>
      </c>
      <c r="D412" s="221"/>
      <c r="E412" s="220"/>
      <c r="F412" s="316"/>
      <c r="G412" s="150">
        <v>3626</v>
      </c>
      <c r="H412" s="215"/>
      <c r="I412" s="165"/>
      <c r="J412" s="165"/>
      <c r="K412" s="165"/>
      <c r="L412" s="165"/>
    </row>
    <row r="413" spans="1:13" ht="20.149999999999999" customHeight="1">
      <c r="A413" s="311"/>
      <c r="B413" s="314"/>
      <c r="C413" s="314"/>
      <c r="D413" s="221">
        <v>1</v>
      </c>
      <c r="E413" s="220" t="s">
        <v>1103</v>
      </c>
      <c r="F413" s="317"/>
      <c r="G413" s="214">
        <v>127</v>
      </c>
      <c r="H413" s="215">
        <v>3.5024820739106453</v>
      </c>
      <c r="I413" s="165"/>
      <c r="J413" s="165"/>
      <c r="K413" s="165"/>
      <c r="L413" s="165"/>
      <c r="M413" s="29"/>
    </row>
    <row r="414" spans="1:13" ht="20.149999999999999" customHeight="1">
      <c r="A414" s="311"/>
      <c r="B414" s="314"/>
      <c r="C414" s="314"/>
      <c r="D414" s="221">
        <v>2</v>
      </c>
      <c r="E414" s="220" t="s">
        <v>1104</v>
      </c>
      <c r="F414" s="317"/>
      <c r="G414" s="217">
        <v>2942</v>
      </c>
      <c r="H414" s="215">
        <v>81.136238279095423</v>
      </c>
      <c r="I414" s="165"/>
      <c r="J414" s="165"/>
      <c r="K414" s="165"/>
      <c r="L414" s="165"/>
      <c r="M414" s="29"/>
    </row>
    <row r="415" spans="1:13" ht="20.149999999999999" customHeight="1">
      <c r="A415" s="312"/>
      <c r="B415" s="315"/>
      <c r="C415" s="315"/>
      <c r="D415" s="221">
        <v>3</v>
      </c>
      <c r="E415" s="220" t="s">
        <v>692</v>
      </c>
      <c r="F415" s="318"/>
      <c r="G415" s="214">
        <v>557</v>
      </c>
      <c r="H415" s="215">
        <v>15.361279646993934</v>
      </c>
      <c r="I415" s="165"/>
      <c r="J415" s="165"/>
      <c r="K415" s="165"/>
      <c r="L415" s="165"/>
      <c r="M415" s="29"/>
    </row>
    <row r="416" spans="1:13" ht="20.149999999999999" customHeight="1">
      <c r="A416" s="302" t="s">
        <v>4076</v>
      </c>
      <c r="B416" s="293" t="s">
        <v>108</v>
      </c>
      <c r="C416" s="293" t="s">
        <v>4088</v>
      </c>
      <c r="D416" s="17"/>
      <c r="E416" s="18"/>
      <c r="F416" s="286"/>
      <c r="G416" s="120">
        <v>127</v>
      </c>
      <c r="H416" s="53"/>
      <c r="I416" s="165"/>
      <c r="J416" s="165"/>
      <c r="K416" s="165"/>
      <c r="L416" s="165"/>
      <c r="M416" s="29"/>
    </row>
    <row r="417" spans="1:13" ht="20.149999999999999" customHeight="1">
      <c r="A417" s="319"/>
      <c r="B417" s="321"/>
      <c r="C417" s="321"/>
      <c r="D417" s="17">
        <v>1</v>
      </c>
      <c r="E417" s="18" t="s">
        <v>1106</v>
      </c>
      <c r="F417" s="323"/>
      <c r="G417" s="30">
        <v>91</v>
      </c>
      <c r="H417" s="53">
        <v>71.653543307086608</v>
      </c>
      <c r="I417" s="165"/>
      <c r="J417" s="165"/>
      <c r="K417" s="165"/>
      <c r="L417" s="165"/>
      <c r="M417" s="29"/>
    </row>
    <row r="418" spans="1:13" ht="20.149999999999999" customHeight="1">
      <c r="A418" s="325"/>
      <c r="B418" s="326"/>
      <c r="C418" s="326"/>
      <c r="D418" s="17">
        <v>2</v>
      </c>
      <c r="E418" s="18" t="s">
        <v>1107</v>
      </c>
      <c r="F418" s="327"/>
      <c r="G418" s="30">
        <v>36</v>
      </c>
      <c r="H418" s="53">
        <v>28.346456692913385</v>
      </c>
      <c r="I418" s="165"/>
      <c r="J418" s="165"/>
      <c r="K418" s="165"/>
      <c r="L418" s="165"/>
      <c r="M418" s="29"/>
    </row>
    <row r="419" spans="1:13" ht="20.149999999999999" customHeight="1">
      <c r="A419" s="310" t="s">
        <v>4077</v>
      </c>
      <c r="B419" s="313" t="s">
        <v>109</v>
      </c>
      <c r="C419" s="313" t="s">
        <v>1330</v>
      </c>
      <c r="D419" s="221"/>
      <c r="E419" s="220"/>
      <c r="F419" s="316"/>
      <c r="G419" s="150">
        <v>3626</v>
      </c>
      <c r="H419" s="215"/>
      <c r="I419" s="165"/>
      <c r="J419" s="165"/>
      <c r="K419" s="165"/>
      <c r="L419" s="165"/>
      <c r="M419" s="29"/>
    </row>
    <row r="420" spans="1:13" ht="20.149999999999999" customHeight="1">
      <c r="A420" s="311"/>
      <c r="B420" s="314"/>
      <c r="C420" s="314"/>
      <c r="D420" s="221">
        <v>1</v>
      </c>
      <c r="E420" s="220" t="s">
        <v>1103</v>
      </c>
      <c r="F420" s="317"/>
      <c r="G420" s="214">
        <v>102</v>
      </c>
      <c r="H420" s="215">
        <v>2.8130170987313843</v>
      </c>
      <c r="I420" s="165"/>
      <c r="J420" s="165"/>
      <c r="K420" s="165"/>
      <c r="L420" s="165"/>
      <c r="M420" s="29"/>
    </row>
    <row r="421" spans="1:13" ht="20.149999999999999" customHeight="1">
      <c r="A421" s="311"/>
      <c r="B421" s="314"/>
      <c r="C421" s="314"/>
      <c r="D421" s="221">
        <v>2</v>
      </c>
      <c r="E421" s="220" t="s">
        <v>1104</v>
      </c>
      <c r="F421" s="317"/>
      <c r="G421" s="217">
        <v>2962</v>
      </c>
      <c r="H421" s="215">
        <v>81.68781025923883</v>
      </c>
      <c r="I421" s="165"/>
      <c r="J421" s="165"/>
      <c r="K421" s="165"/>
      <c r="L421" s="165"/>
      <c r="M421" s="29"/>
    </row>
    <row r="422" spans="1:13" ht="20.149999999999999" customHeight="1">
      <c r="A422" s="312"/>
      <c r="B422" s="315"/>
      <c r="C422" s="315"/>
      <c r="D422" s="221">
        <v>3</v>
      </c>
      <c r="E422" s="220" t="s">
        <v>692</v>
      </c>
      <c r="F422" s="318"/>
      <c r="G422" s="214">
        <v>562</v>
      </c>
      <c r="H422" s="215">
        <v>15.499172642029786</v>
      </c>
      <c r="I422" s="165"/>
      <c r="J422" s="165"/>
      <c r="K422" s="165"/>
      <c r="L422" s="165"/>
      <c r="M422" s="29"/>
    </row>
    <row r="423" spans="1:13" ht="20.149999999999999" customHeight="1">
      <c r="A423" s="302" t="s">
        <v>4078</v>
      </c>
      <c r="B423" s="293" t="s">
        <v>110</v>
      </c>
      <c r="C423" s="293" t="s">
        <v>4089</v>
      </c>
      <c r="D423" s="17"/>
      <c r="E423" s="18"/>
      <c r="F423" s="286"/>
      <c r="G423" s="120">
        <v>102</v>
      </c>
      <c r="H423" s="53"/>
      <c r="I423" s="165"/>
      <c r="J423" s="165"/>
      <c r="K423" s="165"/>
      <c r="L423" s="165"/>
      <c r="M423" s="29"/>
    </row>
    <row r="424" spans="1:13" ht="20.149999999999999" customHeight="1">
      <c r="A424" s="319"/>
      <c r="B424" s="321"/>
      <c r="C424" s="321"/>
      <c r="D424" s="17">
        <v>1</v>
      </c>
      <c r="E424" s="18" t="s">
        <v>1106</v>
      </c>
      <c r="F424" s="323"/>
      <c r="G424" s="30">
        <v>75</v>
      </c>
      <c r="H424" s="53">
        <v>73.529411764705884</v>
      </c>
      <c r="I424" s="165"/>
      <c r="J424" s="165"/>
      <c r="K424" s="165"/>
      <c r="L424" s="165"/>
      <c r="M424" s="29"/>
    </row>
    <row r="425" spans="1:13" ht="20.149999999999999" customHeight="1">
      <c r="A425" s="325"/>
      <c r="B425" s="326"/>
      <c r="C425" s="326"/>
      <c r="D425" s="17">
        <v>2</v>
      </c>
      <c r="E425" s="18" t="s">
        <v>1107</v>
      </c>
      <c r="F425" s="327"/>
      <c r="G425" s="30">
        <v>27</v>
      </c>
      <c r="H425" s="53">
        <v>26.47058823529412</v>
      </c>
      <c r="I425" s="165"/>
      <c r="J425" s="165"/>
      <c r="K425" s="165"/>
      <c r="L425" s="165"/>
      <c r="M425" s="29"/>
    </row>
    <row r="426" spans="1:13" ht="20.149999999999999" customHeight="1">
      <c r="A426" s="310" t="s">
        <v>4079</v>
      </c>
      <c r="B426" s="313" t="s">
        <v>111</v>
      </c>
      <c r="C426" s="313" t="s">
        <v>1330</v>
      </c>
      <c r="D426" s="221"/>
      <c r="E426" s="220"/>
      <c r="F426" s="316"/>
      <c r="G426" s="150">
        <v>3626</v>
      </c>
      <c r="H426" s="215"/>
      <c r="I426" s="165"/>
      <c r="J426" s="165"/>
      <c r="K426" s="165"/>
      <c r="L426" s="165"/>
      <c r="M426" s="29"/>
    </row>
    <row r="427" spans="1:13" ht="20.149999999999999" customHeight="1">
      <c r="A427" s="311"/>
      <c r="B427" s="314"/>
      <c r="C427" s="314"/>
      <c r="D427" s="221">
        <v>1</v>
      </c>
      <c r="E427" s="220" t="s">
        <v>1103</v>
      </c>
      <c r="F427" s="317"/>
      <c r="G427" s="214">
        <v>147</v>
      </c>
      <c r="H427" s="215">
        <v>4.0540540540540544</v>
      </c>
      <c r="I427" s="165"/>
      <c r="J427" s="165"/>
      <c r="K427" s="165"/>
      <c r="L427" s="165"/>
      <c r="M427" s="29"/>
    </row>
    <row r="428" spans="1:13" ht="20.149999999999999" customHeight="1">
      <c r="A428" s="311"/>
      <c r="B428" s="314"/>
      <c r="C428" s="314"/>
      <c r="D428" s="221">
        <v>2</v>
      </c>
      <c r="E428" s="220" t="s">
        <v>1104</v>
      </c>
      <c r="F428" s="317"/>
      <c r="G428" s="217">
        <v>2948</v>
      </c>
      <c r="H428" s="215">
        <v>81.301709873138435</v>
      </c>
      <c r="I428" s="165"/>
      <c r="J428" s="165"/>
      <c r="K428" s="165"/>
      <c r="L428" s="165"/>
      <c r="M428" s="29"/>
    </row>
    <row r="429" spans="1:13" ht="20.149999999999999" customHeight="1">
      <c r="A429" s="312"/>
      <c r="B429" s="315"/>
      <c r="C429" s="315"/>
      <c r="D429" s="221">
        <v>3</v>
      </c>
      <c r="E429" s="220" t="s">
        <v>692</v>
      </c>
      <c r="F429" s="318"/>
      <c r="G429" s="214">
        <v>531</v>
      </c>
      <c r="H429" s="215">
        <v>14.644236072807502</v>
      </c>
      <c r="I429" s="165"/>
      <c r="J429" s="165"/>
      <c r="K429" s="165"/>
      <c r="L429" s="165"/>
      <c r="M429" s="29"/>
    </row>
    <row r="430" spans="1:13" ht="20.149999999999999" customHeight="1">
      <c r="A430" s="302" t="s">
        <v>4080</v>
      </c>
      <c r="B430" s="293" t="s">
        <v>112</v>
      </c>
      <c r="C430" s="293" t="s">
        <v>4090</v>
      </c>
      <c r="D430" s="17"/>
      <c r="E430" s="18"/>
      <c r="F430" s="286"/>
      <c r="G430" s="120">
        <v>147</v>
      </c>
      <c r="H430" s="53"/>
      <c r="I430" s="165"/>
      <c r="J430" s="165"/>
      <c r="K430" s="165"/>
      <c r="L430" s="165"/>
      <c r="M430" s="29"/>
    </row>
    <row r="431" spans="1:13" ht="20.149999999999999" customHeight="1">
      <c r="A431" s="319"/>
      <c r="B431" s="321"/>
      <c r="C431" s="321"/>
      <c r="D431" s="17">
        <v>1</v>
      </c>
      <c r="E431" s="18" t="s">
        <v>1106</v>
      </c>
      <c r="F431" s="323"/>
      <c r="G431" s="30">
        <v>122</v>
      </c>
      <c r="H431" s="53">
        <v>82.993197278911566</v>
      </c>
      <c r="I431" s="165"/>
      <c r="J431" s="165"/>
      <c r="K431" s="165"/>
      <c r="L431" s="165"/>
      <c r="M431" s="29"/>
    </row>
    <row r="432" spans="1:13" ht="20.149999999999999" customHeight="1">
      <c r="A432" s="325"/>
      <c r="B432" s="326"/>
      <c r="C432" s="326"/>
      <c r="D432" s="17">
        <v>2</v>
      </c>
      <c r="E432" s="18" t="s">
        <v>1107</v>
      </c>
      <c r="F432" s="327"/>
      <c r="G432" s="30">
        <v>25</v>
      </c>
      <c r="H432" s="53">
        <v>17.006802721088434</v>
      </c>
      <c r="I432" s="165"/>
      <c r="J432" s="165"/>
      <c r="K432" s="165"/>
      <c r="L432" s="165"/>
      <c r="M432" s="29"/>
    </row>
    <row r="433" spans="1:13" ht="20.149999999999999" customHeight="1">
      <c r="A433" s="310" t="s">
        <v>4081</v>
      </c>
      <c r="B433" s="313" t="s">
        <v>113</v>
      </c>
      <c r="C433" s="313" t="s">
        <v>1330</v>
      </c>
      <c r="D433" s="221"/>
      <c r="E433" s="220"/>
      <c r="F433" s="316"/>
      <c r="G433" s="150">
        <v>3626</v>
      </c>
      <c r="H433" s="215"/>
      <c r="I433" s="165"/>
      <c r="J433" s="165"/>
      <c r="K433" s="165"/>
      <c r="L433" s="165"/>
      <c r="M433" s="29"/>
    </row>
    <row r="434" spans="1:13" ht="20.149999999999999" customHeight="1">
      <c r="A434" s="311"/>
      <c r="B434" s="314"/>
      <c r="C434" s="314"/>
      <c r="D434" s="221">
        <v>1</v>
      </c>
      <c r="E434" s="220" t="s">
        <v>1103</v>
      </c>
      <c r="F434" s="317"/>
      <c r="G434" s="214">
        <v>113</v>
      </c>
      <c r="H434" s="215">
        <v>3.116381687810259</v>
      </c>
      <c r="I434" s="165"/>
      <c r="J434" s="165"/>
      <c r="K434" s="165"/>
      <c r="L434" s="165"/>
      <c r="M434" s="29"/>
    </row>
    <row r="435" spans="1:13" ht="20.149999999999999" customHeight="1">
      <c r="A435" s="311"/>
      <c r="B435" s="314"/>
      <c r="C435" s="314"/>
      <c r="D435" s="221">
        <v>2</v>
      </c>
      <c r="E435" s="220" t="s">
        <v>1104</v>
      </c>
      <c r="F435" s="317"/>
      <c r="G435" s="217">
        <v>2963</v>
      </c>
      <c r="H435" s="215">
        <v>81.715388858246001</v>
      </c>
      <c r="I435" s="165"/>
      <c r="J435" s="165"/>
      <c r="K435" s="165"/>
      <c r="L435" s="165"/>
      <c r="M435" s="29"/>
    </row>
    <row r="436" spans="1:13" ht="20.149999999999999" customHeight="1">
      <c r="A436" s="312"/>
      <c r="B436" s="315"/>
      <c r="C436" s="315"/>
      <c r="D436" s="221">
        <v>3</v>
      </c>
      <c r="E436" s="220" t="s">
        <v>692</v>
      </c>
      <c r="F436" s="318"/>
      <c r="G436" s="214">
        <v>550</v>
      </c>
      <c r="H436" s="215">
        <v>15.168229453943741</v>
      </c>
      <c r="I436" s="165"/>
      <c r="J436" s="165"/>
      <c r="K436" s="165"/>
      <c r="L436" s="165"/>
      <c r="M436" s="29"/>
    </row>
    <row r="437" spans="1:13" ht="20.149999999999999" customHeight="1">
      <c r="A437" s="302" t="s">
        <v>4082</v>
      </c>
      <c r="B437" s="293" t="s">
        <v>114</v>
      </c>
      <c r="C437" s="293" t="s">
        <v>4091</v>
      </c>
      <c r="D437" s="17"/>
      <c r="E437" s="18"/>
      <c r="F437" s="286"/>
      <c r="G437" s="120">
        <v>113</v>
      </c>
      <c r="H437" s="53"/>
      <c r="I437" s="165"/>
      <c r="J437" s="165"/>
      <c r="K437" s="165"/>
      <c r="L437" s="165"/>
      <c r="M437" s="29"/>
    </row>
    <row r="438" spans="1:13" ht="20.149999999999999" customHeight="1">
      <c r="A438" s="319"/>
      <c r="B438" s="321"/>
      <c r="C438" s="321"/>
      <c r="D438" s="17">
        <v>1</v>
      </c>
      <c r="E438" s="18" t="s">
        <v>1106</v>
      </c>
      <c r="F438" s="323"/>
      <c r="G438" s="30">
        <v>91</v>
      </c>
      <c r="H438" s="53">
        <v>80.530973451327441</v>
      </c>
      <c r="I438" s="165"/>
      <c r="J438" s="165"/>
      <c r="K438" s="165"/>
      <c r="L438" s="165"/>
      <c r="M438" s="29"/>
    </row>
    <row r="439" spans="1:13" ht="20.149999999999999" customHeight="1">
      <c r="A439" s="325"/>
      <c r="B439" s="326"/>
      <c r="C439" s="326"/>
      <c r="D439" s="17">
        <v>2</v>
      </c>
      <c r="E439" s="18" t="s">
        <v>1107</v>
      </c>
      <c r="F439" s="327"/>
      <c r="G439" s="30">
        <v>22</v>
      </c>
      <c r="H439" s="53">
        <v>19.469026548672566</v>
      </c>
      <c r="I439" s="165"/>
      <c r="J439" s="165"/>
      <c r="K439" s="165"/>
      <c r="L439" s="165"/>
      <c r="M439" s="29"/>
    </row>
    <row r="440" spans="1:13" ht="20.149999999999999" customHeight="1">
      <c r="A440" s="310" t="s">
        <v>4083</v>
      </c>
      <c r="B440" s="313" t="s">
        <v>1302</v>
      </c>
      <c r="C440" s="313" t="s">
        <v>1330</v>
      </c>
      <c r="D440" s="221"/>
      <c r="E440" s="220"/>
      <c r="F440" s="316"/>
      <c r="G440" s="150">
        <v>3626</v>
      </c>
      <c r="H440" s="215"/>
      <c r="I440" s="165"/>
      <c r="J440" s="165"/>
      <c r="K440" s="165"/>
      <c r="L440" s="165"/>
      <c r="M440" s="29"/>
    </row>
    <row r="441" spans="1:13" ht="20.149999999999999" customHeight="1">
      <c r="A441" s="311"/>
      <c r="B441" s="314"/>
      <c r="C441" s="314"/>
      <c r="D441" s="221">
        <v>1</v>
      </c>
      <c r="E441" s="220" t="s">
        <v>1103</v>
      </c>
      <c r="F441" s="317"/>
      <c r="G441" s="214">
        <v>238</v>
      </c>
      <c r="H441" s="215">
        <v>6.563706563706563</v>
      </c>
      <c r="I441" s="165"/>
      <c r="J441" s="165"/>
      <c r="K441" s="165"/>
      <c r="L441" s="165"/>
      <c r="M441" s="29"/>
    </row>
    <row r="442" spans="1:13" ht="20.149999999999999" customHeight="1">
      <c r="A442" s="311"/>
      <c r="B442" s="314"/>
      <c r="C442" s="314"/>
      <c r="D442" s="221">
        <v>2</v>
      </c>
      <c r="E442" s="220" t="s">
        <v>1104</v>
      </c>
      <c r="F442" s="317"/>
      <c r="G442" s="214">
        <v>2868</v>
      </c>
      <c r="H442" s="215">
        <v>79.09542195256482</v>
      </c>
      <c r="I442" s="165"/>
      <c r="J442" s="165"/>
      <c r="K442" s="165"/>
      <c r="L442" s="165"/>
      <c r="M442" s="29"/>
    </row>
    <row r="443" spans="1:13" ht="20.149999999999999" customHeight="1">
      <c r="A443" s="312"/>
      <c r="B443" s="315"/>
      <c r="C443" s="315"/>
      <c r="D443" s="221">
        <v>3</v>
      </c>
      <c r="E443" s="220" t="s">
        <v>692</v>
      </c>
      <c r="F443" s="318"/>
      <c r="G443" s="214">
        <v>520</v>
      </c>
      <c r="H443" s="215">
        <v>14.340871483728627</v>
      </c>
      <c r="I443" s="165"/>
      <c r="J443" s="165"/>
      <c r="K443" s="165"/>
      <c r="L443" s="165"/>
      <c r="M443" s="29"/>
    </row>
    <row r="444" spans="1:13" ht="20.149999999999999" customHeight="1">
      <c r="A444" s="302" t="s">
        <v>4084</v>
      </c>
      <c r="B444" s="293" t="s">
        <v>1303</v>
      </c>
      <c r="C444" s="293" t="s">
        <v>4092</v>
      </c>
      <c r="D444" s="17"/>
      <c r="E444" s="18"/>
      <c r="F444" s="286"/>
      <c r="G444" s="120">
        <v>238</v>
      </c>
      <c r="H444" s="53"/>
      <c r="I444" s="165"/>
      <c r="J444" s="165"/>
      <c r="K444" s="165"/>
      <c r="L444" s="165"/>
      <c r="M444" s="29"/>
    </row>
    <row r="445" spans="1:13" ht="20.149999999999999" customHeight="1">
      <c r="A445" s="319"/>
      <c r="B445" s="321"/>
      <c r="C445" s="321"/>
      <c r="D445" s="17">
        <v>1</v>
      </c>
      <c r="E445" s="18" t="s">
        <v>1106</v>
      </c>
      <c r="F445" s="323"/>
      <c r="G445" s="30">
        <v>205</v>
      </c>
      <c r="H445" s="53">
        <v>86.134453781512605</v>
      </c>
      <c r="I445" s="165"/>
      <c r="J445" s="165"/>
      <c r="K445" s="165"/>
      <c r="L445" s="165"/>
      <c r="M445" s="29"/>
    </row>
    <row r="446" spans="1:13" ht="20.149999999999999" customHeight="1">
      <c r="A446" s="325"/>
      <c r="B446" s="326"/>
      <c r="C446" s="326"/>
      <c r="D446" s="17">
        <v>2</v>
      </c>
      <c r="E446" s="18" t="s">
        <v>1107</v>
      </c>
      <c r="F446" s="327"/>
      <c r="G446" s="30">
        <v>33</v>
      </c>
      <c r="H446" s="53">
        <v>13.865546218487395</v>
      </c>
      <c r="I446" s="165"/>
      <c r="J446" s="165"/>
      <c r="K446" s="165"/>
      <c r="L446" s="165"/>
      <c r="M446" s="29"/>
    </row>
    <row r="447" spans="1:13" ht="20.149999999999999" customHeight="1">
      <c r="A447" s="310" t="s">
        <v>4085</v>
      </c>
      <c r="B447" s="313" t="s">
        <v>115</v>
      </c>
      <c r="C447" s="313" t="s">
        <v>1330</v>
      </c>
      <c r="D447" s="221"/>
      <c r="E447" s="220"/>
      <c r="F447" s="316"/>
      <c r="G447" s="150">
        <v>3626</v>
      </c>
      <c r="H447" s="215"/>
      <c r="I447" s="165"/>
      <c r="J447" s="165"/>
      <c r="K447" s="165"/>
      <c r="L447" s="165"/>
      <c r="M447" s="29"/>
    </row>
    <row r="448" spans="1:13" ht="20.149999999999999" customHeight="1">
      <c r="A448" s="311"/>
      <c r="B448" s="314"/>
      <c r="C448" s="314"/>
      <c r="D448" s="221">
        <v>1</v>
      </c>
      <c r="E448" s="220" t="s">
        <v>1103</v>
      </c>
      <c r="F448" s="317"/>
      <c r="G448" s="217">
        <v>1406</v>
      </c>
      <c r="H448" s="215">
        <v>38.775510204081634</v>
      </c>
      <c r="I448" s="165"/>
      <c r="J448" s="165"/>
      <c r="K448" s="165"/>
      <c r="L448" s="165"/>
      <c r="M448" s="29"/>
    </row>
    <row r="449" spans="1:13" ht="20.149999999999999" customHeight="1">
      <c r="A449" s="311"/>
      <c r="B449" s="314"/>
      <c r="C449" s="314"/>
      <c r="D449" s="221">
        <v>2</v>
      </c>
      <c r="E449" s="220" t="s">
        <v>1104</v>
      </c>
      <c r="F449" s="317"/>
      <c r="G449" s="214">
        <v>1919</v>
      </c>
      <c r="H449" s="215">
        <v>52.923331494760063</v>
      </c>
      <c r="I449" s="165"/>
      <c r="J449" s="165"/>
      <c r="K449" s="165"/>
      <c r="L449" s="165"/>
      <c r="M449" s="29"/>
    </row>
    <row r="450" spans="1:13" ht="20.149999999999999" customHeight="1">
      <c r="A450" s="312"/>
      <c r="B450" s="315"/>
      <c r="C450" s="315"/>
      <c r="D450" s="221">
        <v>3</v>
      </c>
      <c r="E450" s="220" t="s">
        <v>692</v>
      </c>
      <c r="F450" s="318"/>
      <c r="G450" s="214">
        <v>301</v>
      </c>
      <c r="H450" s="215">
        <v>8.301158301158301</v>
      </c>
      <c r="I450" s="165"/>
      <c r="J450" s="165"/>
      <c r="K450" s="165"/>
      <c r="L450" s="165"/>
      <c r="M450" s="29"/>
    </row>
    <row r="451" spans="1:13" ht="20.149999999999999" customHeight="1">
      <c r="A451" s="310" t="s">
        <v>4086</v>
      </c>
      <c r="B451" s="313" t="s">
        <v>116</v>
      </c>
      <c r="C451" s="313" t="s">
        <v>4093</v>
      </c>
      <c r="D451" s="221"/>
      <c r="E451" s="220"/>
      <c r="F451" s="316"/>
      <c r="G451" s="150">
        <v>1406</v>
      </c>
      <c r="H451" s="215"/>
      <c r="I451" s="165"/>
      <c r="J451" s="165"/>
      <c r="K451" s="165"/>
      <c r="L451" s="165"/>
      <c r="M451" s="29"/>
    </row>
    <row r="452" spans="1:13" ht="20.149999999999999" customHeight="1">
      <c r="A452" s="311"/>
      <c r="B452" s="314"/>
      <c r="C452" s="314"/>
      <c r="D452" s="221">
        <v>1</v>
      </c>
      <c r="E452" s="220" t="s">
        <v>1106</v>
      </c>
      <c r="F452" s="317"/>
      <c r="G452" s="217">
        <v>1322</v>
      </c>
      <c r="H452" s="215">
        <v>94.025604551920338</v>
      </c>
      <c r="L452" s="29"/>
      <c r="M452" s="29"/>
    </row>
    <row r="453" spans="1:13" ht="20.149999999999999" customHeight="1">
      <c r="A453" s="312"/>
      <c r="B453" s="315"/>
      <c r="C453" s="315"/>
      <c r="D453" s="221">
        <v>2</v>
      </c>
      <c r="E453" s="220" t="s">
        <v>1107</v>
      </c>
      <c r="F453" s="318"/>
      <c r="G453" s="214">
        <v>84</v>
      </c>
      <c r="H453" s="215">
        <v>5.9743954480796582</v>
      </c>
      <c r="I453" s="165"/>
      <c r="J453" s="165"/>
      <c r="K453" s="165"/>
      <c r="L453" s="29"/>
      <c r="M453" s="29"/>
    </row>
    <row r="454" spans="1:13" ht="20.149999999999999" customHeight="1">
      <c r="A454" s="310" t="s">
        <v>1139</v>
      </c>
      <c r="B454" s="313" t="s">
        <v>117</v>
      </c>
      <c r="C454" s="313" t="s">
        <v>1330</v>
      </c>
      <c r="D454" s="221"/>
      <c r="E454" s="220"/>
      <c r="F454" s="316"/>
      <c r="G454" s="150">
        <v>3626</v>
      </c>
      <c r="H454" s="215"/>
      <c r="I454" s="165"/>
      <c r="J454" s="165"/>
      <c r="K454" s="165"/>
      <c r="L454" s="29"/>
      <c r="M454" s="29"/>
    </row>
    <row r="455" spans="1:13" ht="20.149999999999999" customHeight="1">
      <c r="A455" s="311"/>
      <c r="B455" s="314"/>
      <c r="C455" s="314"/>
      <c r="D455" s="221">
        <v>1</v>
      </c>
      <c r="E455" s="220" t="s">
        <v>1140</v>
      </c>
      <c r="F455" s="317"/>
      <c r="G455" s="214">
        <v>2486</v>
      </c>
      <c r="H455" s="215">
        <v>68.560397131825695</v>
      </c>
      <c r="I455" s="165"/>
      <c r="J455" s="165"/>
      <c r="K455" s="165"/>
      <c r="L455" s="29"/>
      <c r="M455" s="29"/>
    </row>
    <row r="456" spans="1:13" ht="20.149999999999999" customHeight="1">
      <c r="A456" s="312"/>
      <c r="B456" s="315"/>
      <c r="C456" s="315"/>
      <c r="D456" s="221">
        <v>2</v>
      </c>
      <c r="E456" s="220" t="s">
        <v>1141</v>
      </c>
      <c r="F456" s="318"/>
      <c r="G456" s="214">
        <v>1140</v>
      </c>
      <c r="H456" s="215">
        <v>31.439602868174298</v>
      </c>
      <c r="I456" s="165"/>
      <c r="J456" s="165"/>
      <c r="K456" s="165"/>
      <c r="L456" s="29"/>
      <c r="M456" s="29"/>
    </row>
    <row r="457" spans="1:13" ht="20.149999999999999" customHeight="1">
      <c r="A457" s="310" t="s">
        <v>1142</v>
      </c>
      <c r="B457" s="313" t="s">
        <v>118</v>
      </c>
      <c r="C457" s="313" t="s">
        <v>1330</v>
      </c>
      <c r="D457" s="221"/>
      <c r="E457" s="220"/>
      <c r="F457" s="316"/>
      <c r="G457" s="150">
        <v>3626</v>
      </c>
      <c r="H457" s="215"/>
      <c r="I457" s="165"/>
      <c r="J457" s="165"/>
      <c r="K457" s="165"/>
      <c r="L457" s="29"/>
      <c r="M457" s="29"/>
    </row>
    <row r="458" spans="1:13" ht="20.149999999999999" customHeight="1">
      <c r="A458" s="311"/>
      <c r="B458" s="314"/>
      <c r="C458" s="314"/>
      <c r="D458" s="221">
        <v>1</v>
      </c>
      <c r="E458" s="220" t="s">
        <v>1140</v>
      </c>
      <c r="F458" s="317"/>
      <c r="G458" s="214">
        <v>2763</v>
      </c>
      <c r="H458" s="215">
        <v>76.199669056811913</v>
      </c>
      <c r="I458" s="165"/>
      <c r="J458" s="165"/>
      <c r="K458" s="165"/>
      <c r="L458" s="29"/>
      <c r="M458" s="29"/>
    </row>
    <row r="459" spans="1:13" ht="20.149999999999999" customHeight="1">
      <c r="A459" s="312"/>
      <c r="B459" s="315"/>
      <c r="C459" s="315"/>
      <c r="D459" s="221">
        <v>2</v>
      </c>
      <c r="E459" s="220" t="s">
        <v>1141</v>
      </c>
      <c r="F459" s="318"/>
      <c r="G459" s="214">
        <v>863</v>
      </c>
      <c r="H459" s="215">
        <v>23.800330943188087</v>
      </c>
      <c r="I459" s="165"/>
      <c r="J459" s="165"/>
      <c r="K459" s="165"/>
      <c r="L459" s="29"/>
      <c r="M459" s="29"/>
    </row>
    <row r="460" spans="1:13" ht="20.149999999999999" customHeight="1">
      <c r="A460" s="310" t="s">
        <v>1143</v>
      </c>
      <c r="B460" s="313" t="s">
        <v>119</v>
      </c>
      <c r="C460" s="313" t="s">
        <v>1330</v>
      </c>
      <c r="D460" s="221"/>
      <c r="E460" s="220"/>
      <c r="F460" s="316"/>
      <c r="G460" s="150">
        <v>3626</v>
      </c>
      <c r="H460" s="215"/>
      <c r="I460" s="29"/>
      <c r="J460" s="29"/>
      <c r="K460" s="29"/>
      <c r="L460" s="29"/>
      <c r="M460" s="29"/>
    </row>
    <row r="461" spans="1:13" ht="20.149999999999999" customHeight="1">
      <c r="A461" s="311"/>
      <c r="B461" s="314"/>
      <c r="C461" s="314"/>
      <c r="D461" s="221">
        <v>1</v>
      </c>
      <c r="E461" s="220" t="s">
        <v>1140</v>
      </c>
      <c r="F461" s="317"/>
      <c r="G461" s="214">
        <v>2835</v>
      </c>
      <c r="H461" s="215">
        <v>78.185328185328189</v>
      </c>
      <c r="I461" s="165"/>
      <c r="J461" s="165"/>
      <c r="K461" s="165"/>
      <c r="L461" s="29"/>
      <c r="M461" s="29"/>
    </row>
    <row r="462" spans="1:13" ht="20.149999999999999" customHeight="1">
      <c r="A462" s="312"/>
      <c r="B462" s="315"/>
      <c r="C462" s="315"/>
      <c r="D462" s="221">
        <v>2</v>
      </c>
      <c r="E462" s="220" t="s">
        <v>1141</v>
      </c>
      <c r="F462" s="318"/>
      <c r="G462" s="214">
        <v>791</v>
      </c>
      <c r="H462" s="215">
        <v>21.814671814671815</v>
      </c>
      <c r="I462" s="165"/>
      <c r="J462" s="165"/>
      <c r="K462" s="165"/>
      <c r="L462" s="29"/>
      <c r="M462" s="29"/>
    </row>
    <row r="463" spans="1:13" ht="20.149999999999999" customHeight="1">
      <c r="A463" s="310" t="s">
        <v>1144</v>
      </c>
      <c r="B463" s="313" t="s">
        <v>126</v>
      </c>
      <c r="C463" s="313" t="s">
        <v>1330</v>
      </c>
      <c r="D463" s="221"/>
      <c r="E463" s="220"/>
      <c r="F463" s="316"/>
      <c r="G463" s="150">
        <v>3626</v>
      </c>
      <c r="H463" s="215"/>
      <c r="I463" s="165"/>
      <c r="J463" s="165"/>
      <c r="K463" s="165"/>
      <c r="L463" s="29"/>
      <c r="M463" s="29"/>
    </row>
    <row r="464" spans="1:13" ht="20.149999999999999" customHeight="1">
      <c r="A464" s="311"/>
      <c r="B464" s="314"/>
      <c r="C464" s="314"/>
      <c r="D464" s="221">
        <v>1</v>
      </c>
      <c r="E464" s="220" t="s">
        <v>1145</v>
      </c>
      <c r="F464" s="317"/>
      <c r="G464" s="214">
        <v>3197</v>
      </c>
      <c r="H464" s="215">
        <v>88.168781025923877</v>
      </c>
      <c r="I464" s="165"/>
      <c r="J464" s="165"/>
      <c r="K464" s="165"/>
      <c r="L464" s="29"/>
      <c r="M464" s="29"/>
    </row>
    <row r="465" spans="1:13" ht="20.149999999999999" customHeight="1">
      <c r="A465" s="311"/>
      <c r="B465" s="314"/>
      <c r="C465" s="314"/>
      <c r="D465" s="221">
        <v>2</v>
      </c>
      <c r="E465" s="220" t="s">
        <v>1146</v>
      </c>
      <c r="F465" s="317"/>
      <c r="G465" s="214">
        <v>132</v>
      </c>
      <c r="H465" s="215">
        <v>3.6403750689464975</v>
      </c>
      <c r="I465" s="165"/>
      <c r="J465" s="165"/>
      <c r="K465" s="165"/>
      <c r="L465" s="29"/>
      <c r="M465" s="29"/>
    </row>
    <row r="466" spans="1:13" ht="20.149999999999999" customHeight="1">
      <c r="A466" s="312"/>
      <c r="B466" s="315"/>
      <c r="C466" s="315"/>
      <c r="D466" s="221">
        <v>3</v>
      </c>
      <c r="E466" s="220" t="s">
        <v>1147</v>
      </c>
      <c r="F466" s="318"/>
      <c r="G466" s="214">
        <v>297</v>
      </c>
      <c r="H466" s="215">
        <v>8.1908439051296185</v>
      </c>
      <c r="I466" s="165"/>
      <c r="J466" s="165"/>
      <c r="K466" s="165"/>
      <c r="L466" s="29"/>
      <c r="M466" s="29"/>
    </row>
    <row r="467" spans="1:13" ht="20.149999999999999" customHeight="1">
      <c r="A467" s="310" t="s">
        <v>1322</v>
      </c>
      <c r="B467" s="313" t="s">
        <v>1148</v>
      </c>
      <c r="C467" s="313" t="s">
        <v>1330</v>
      </c>
      <c r="D467" s="221"/>
      <c r="E467" s="220"/>
      <c r="F467" s="316"/>
      <c r="G467" s="150">
        <v>3626</v>
      </c>
      <c r="H467" s="215"/>
      <c r="I467" s="165"/>
      <c r="J467" s="165"/>
      <c r="K467" s="165"/>
      <c r="L467" s="29"/>
      <c r="M467" s="29"/>
    </row>
    <row r="468" spans="1:13" ht="20.149999999999999" customHeight="1">
      <c r="A468" s="311"/>
      <c r="B468" s="314"/>
      <c r="C468" s="314"/>
      <c r="D468" s="221">
        <v>1</v>
      </c>
      <c r="E468" s="220" t="s">
        <v>1149</v>
      </c>
      <c r="F468" s="317"/>
      <c r="G468" s="214">
        <v>61</v>
      </c>
      <c r="H468" s="215">
        <v>1.6822945394373967</v>
      </c>
      <c r="I468" s="165"/>
      <c r="J468" s="165"/>
      <c r="K468" s="165"/>
      <c r="L468" s="29"/>
      <c r="M468" s="29"/>
    </row>
    <row r="469" spans="1:13" ht="20.149999999999999" customHeight="1">
      <c r="A469" s="312"/>
      <c r="B469" s="315"/>
      <c r="C469" s="315"/>
      <c r="D469" s="221">
        <v>2</v>
      </c>
      <c r="E469" s="220" t="s">
        <v>439</v>
      </c>
      <c r="F469" s="318"/>
      <c r="G469" s="214">
        <v>3565</v>
      </c>
      <c r="H469" s="215">
        <v>98.317705460562593</v>
      </c>
      <c r="I469" s="165"/>
      <c r="J469" s="165"/>
      <c r="K469" s="165"/>
      <c r="L469" s="29"/>
      <c r="M469" s="29"/>
    </row>
    <row r="470" spans="1:13" ht="20.149999999999999" customHeight="1">
      <c r="A470" s="302" t="s">
        <v>1150</v>
      </c>
      <c r="B470" s="293" t="s">
        <v>1151</v>
      </c>
      <c r="C470" s="293" t="s">
        <v>4323</v>
      </c>
      <c r="D470" s="17"/>
      <c r="E470" s="18"/>
      <c r="F470" s="286"/>
      <c r="G470" s="120">
        <v>72</v>
      </c>
      <c r="H470" s="53"/>
      <c r="I470" s="165"/>
      <c r="J470" s="165"/>
      <c r="K470" s="165"/>
      <c r="L470" s="29"/>
      <c r="M470" s="29"/>
    </row>
    <row r="471" spans="1:13" ht="20.149999999999999" customHeight="1">
      <c r="A471" s="319"/>
      <c r="B471" s="321"/>
      <c r="C471" s="321"/>
      <c r="D471" s="17">
        <v>1</v>
      </c>
      <c r="E471" s="18" t="s">
        <v>438</v>
      </c>
      <c r="F471" s="323"/>
      <c r="G471" s="30">
        <v>38</v>
      </c>
      <c r="H471" s="53">
        <f>G471/72*100</f>
        <v>52.777777777777779</v>
      </c>
      <c r="I471" s="165"/>
      <c r="J471" s="165"/>
      <c r="K471" s="165"/>
      <c r="L471" s="29"/>
      <c r="M471" s="29"/>
    </row>
    <row r="472" spans="1:13" ht="20.149999999999999" customHeight="1">
      <c r="A472" s="325"/>
      <c r="B472" s="326"/>
      <c r="C472" s="326"/>
      <c r="D472" s="17">
        <v>2</v>
      </c>
      <c r="E472" s="18" t="s">
        <v>439</v>
      </c>
      <c r="F472" s="327"/>
      <c r="G472" s="30">
        <v>34</v>
      </c>
      <c r="H472" s="53">
        <f>G472/72*100</f>
        <v>47.222222222222221</v>
      </c>
      <c r="I472" s="165"/>
      <c r="J472" s="165"/>
      <c r="K472" s="165"/>
      <c r="L472" s="29"/>
      <c r="M472" s="29"/>
    </row>
    <row r="473" spans="1:13" ht="20.149999999999999" customHeight="1">
      <c r="A473" s="308" t="s">
        <v>1152</v>
      </c>
      <c r="B473" s="297" t="s">
        <v>1153</v>
      </c>
      <c r="C473" s="297" t="s">
        <v>4325</v>
      </c>
      <c r="D473" s="148"/>
      <c r="E473" s="149"/>
      <c r="F473" s="290"/>
      <c r="G473" s="150">
        <v>54</v>
      </c>
      <c r="H473" s="151"/>
      <c r="I473" s="165"/>
      <c r="J473" s="165"/>
      <c r="K473" s="165"/>
      <c r="L473" s="29"/>
      <c r="M473" s="29"/>
    </row>
    <row r="474" spans="1:13" ht="20.149999999999999" customHeight="1">
      <c r="A474" s="306"/>
      <c r="B474" s="330"/>
      <c r="C474" s="330"/>
      <c r="D474" s="148">
        <v>1</v>
      </c>
      <c r="E474" s="149" t="s">
        <v>1154</v>
      </c>
      <c r="F474" s="332"/>
      <c r="G474" s="217">
        <v>31</v>
      </c>
      <c r="H474" s="151">
        <f>G474/$G$473*100</f>
        <v>57.407407407407405</v>
      </c>
      <c r="I474" s="165"/>
      <c r="J474" s="165"/>
      <c r="K474" s="165"/>
      <c r="L474" s="29"/>
    </row>
    <row r="475" spans="1:13" ht="20.149999999999999" customHeight="1">
      <c r="A475" s="306"/>
      <c r="B475" s="330"/>
      <c r="C475" s="330"/>
      <c r="D475" s="148">
        <v>2</v>
      </c>
      <c r="E475" s="149" t="s">
        <v>1155</v>
      </c>
      <c r="F475" s="332"/>
      <c r="G475" s="217">
        <v>4</v>
      </c>
      <c r="H475" s="151">
        <f>G475/$G$473*100</f>
        <v>7.4074074074074066</v>
      </c>
      <c r="I475" s="165"/>
      <c r="J475" s="165"/>
      <c r="K475" s="165"/>
      <c r="L475" s="29"/>
    </row>
    <row r="476" spans="1:13" ht="20.149999999999999" customHeight="1">
      <c r="A476" s="306"/>
      <c r="B476" s="330"/>
      <c r="C476" s="330"/>
      <c r="D476" s="148">
        <v>3</v>
      </c>
      <c r="E476" s="149" t="s">
        <v>1156</v>
      </c>
      <c r="F476" s="332"/>
      <c r="G476" s="217">
        <v>17</v>
      </c>
      <c r="H476" s="151">
        <f>G476/$G$473*100</f>
        <v>31.481481481481481</v>
      </c>
      <c r="I476" s="165"/>
      <c r="J476" s="165"/>
      <c r="K476" s="165"/>
      <c r="L476" s="29"/>
    </row>
    <row r="477" spans="1:13" ht="20.149999999999999" customHeight="1">
      <c r="A477" s="307"/>
      <c r="B477" s="331"/>
      <c r="C477" s="331"/>
      <c r="D477" s="148">
        <v>4</v>
      </c>
      <c r="E477" s="149" t="s">
        <v>1157</v>
      </c>
      <c r="F477" s="333"/>
      <c r="G477" s="217">
        <v>2</v>
      </c>
      <c r="H477" s="151">
        <f>G477/$G$473*100</f>
        <v>3.7037037037037033</v>
      </c>
      <c r="I477" s="165"/>
      <c r="J477" s="165"/>
      <c r="K477" s="165"/>
      <c r="L477" s="29"/>
    </row>
    <row r="478" spans="1:13" ht="20.149999999999999" customHeight="1">
      <c r="A478" s="310" t="s">
        <v>1323</v>
      </c>
      <c r="B478" s="313" t="s">
        <v>127</v>
      </c>
      <c r="C478" s="313" t="s">
        <v>1330</v>
      </c>
      <c r="D478" s="221"/>
      <c r="E478" s="220"/>
      <c r="F478" s="316" t="s">
        <v>285</v>
      </c>
      <c r="G478" s="150">
        <v>3626</v>
      </c>
      <c r="H478" s="215"/>
      <c r="I478" s="165"/>
      <c r="J478" s="165"/>
      <c r="K478" s="165"/>
      <c r="L478" s="29"/>
    </row>
    <row r="479" spans="1:13" ht="20.149999999999999" customHeight="1">
      <c r="A479" s="311"/>
      <c r="B479" s="314"/>
      <c r="C479" s="314"/>
      <c r="D479" s="221">
        <v>1</v>
      </c>
      <c r="E479" s="220" t="s">
        <v>1158</v>
      </c>
      <c r="F479" s="317"/>
      <c r="G479" s="214">
        <v>275</v>
      </c>
      <c r="H479" s="215">
        <f>G479/$G$478*100</f>
        <v>7.5841147269718707</v>
      </c>
      <c r="I479" s="165"/>
      <c r="J479" s="165"/>
      <c r="K479" s="165"/>
      <c r="L479" s="29"/>
    </row>
    <row r="480" spans="1:13" ht="20.149999999999999" customHeight="1">
      <c r="A480" s="311"/>
      <c r="B480" s="314"/>
      <c r="C480" s="314"/>
      <c r="D480" s="221">
        <v>2</v>
      </c>
      <c r="E480" s="220" t="s">
        <v>1159</v>
      </c>
      <c r="F480" s="317"/>
      <c r="G480" s="214">
        <v>2130</v>
      </c>
      <c r="H480" s="215">
        <f t="shared" ref="H480:H484" si="0">G480/$G$478*100</f>
        <v>58.742415885273026</v>
      </c>
      <c r="I480" s="165"/>
      <c r="J480" s="165"/>
      <c r="K480" s="165"/>
      <c r="L480" s="29"/>
    </row>
    <row r="481" spans="1:12" ht="20.149999999999999" customHeight="1">
      <c r="A481" s="311"/>
      <c r="B481" s="314"/>
      <c r="C481" s="314"/>
      <c r="D481" s="221">
        <v>3</v>
      </c>
      <c r="E481" s="220" t="s">
        <v>1160</v>
      </c>
      <c r="F481" s="317"/>
      <c r="G481" s="214">
        <v>15</v>
      </c>
      <c r="H481" s="215">
        <f t="shared" si="0"/>
        <v>0.41367898510755652</v>
      </c>
      <c r="I481" s="165"/>
      <c r="J481" s="165"/>
      <c r="K481" s="165"/>
      <c r="L481" s="29"/>
    </row>
    <row r="482" spans="1:12" ht="20.149999999999999" customHeight="1">
      <c r="A482" s="311"/>
      <c r="B482" s="314"/>
      <c r="C482" s="314"/>
      <c r="D482" s="221">
        <v>4</v>
      </c>
      <c r="E482" s="220" t="s">
        <v>1161</v>
      </c>
      <c r="F482" s="317"/>
      <c r="G482" s="214">
        <v>973</v>
      </c>
      <c r="H482" s="215">
        <f t="shared" si="0"/>
        <v>26.833976833976834</v>
      </c>
      <c r="I482" s="165"/>
      <c r="J482" s="165"/>
      <c r="K482" s="165"/>
      <c r="L482" s="29"/>
    </row>
    <row r="483" spans="1:12" ht="20.149999999999999" customHeight="1">
      <c r="A483" s="311"/>
      <c r="B483" s="314"/>
      <c r="C483" s="314"/>
      <c r="D483" s="221">
        <v>5</v>
      </c>
      <c r="E483" s="220" t="s">
        <v>1162</v>
      </c>
      <c r="F483" s="317"/>
      <c r="G483" s="214">
        <v>141</v>
      </c>
      <c r="H483" s="215">
        <f t="shared" si="0"/>
        <v>3.8885824600110315</v>
      </c>
      <c r="I483" s="165"/>
      <c r="J483" s="165"/>
      <c r="K483" s="165"/>
      <c r="L483" s="29"/>
    </row>
    <row r="484" spans="1:12" ht="20.149999999999999" customHeight="1">
      <c r="A484" s="311"/>
      <c r="B484" s="314"/>
      <c r="C484" s="314"/>
      <c r="D484" s="221">
        <v>6</v>
      </c>
      <c r="E484" s="220" t="s">
        <v>1163</v>
      </c>
      <c r="F484" s="317"/>
      <c r="G484" s="217">
        <v>91</v>
      </c>
      <c r="H484" s="215">
        <f t="shared" si="0"/>
        <v>2.5096525096525095</v>
      </c>
      <c r="I484" s="165"/>
      <c r="J484" s="165"/>
      <c r="K484" s="165"/>
      <c r="L484" s="29"/>
    </row>
    <row r="485" spans="1:12" ht="20.149999999999999" customHeight="1">
      <c r="A485" s="311"/>
      <c r="B485" s="314"/>
      <c r="C485" s="314"/>
      <c r="D485" s="221">
        <v>7</v>
      </c>
      <c r="E485" s="220" t="s">
        <v>326</v>
      </c>
      <c r="F485" s="317"/>
      <c r="G485" s="214"/>
      <c r="H485" s="215" t="s">
        <v>577</v>
      </c>
      <c r="I485" s="165"/>
      <c r="J485" s="165"/>
      <c r="K485" s="165"/>
      <c r="L485" s="29"/>
    </row>
    <row r="486" spans="1:12" ht="20.149999999999999" customHeight="1">
      <c r="A486" s="311"/>
      <c r="B486" s="314"/>
      <c r="C486" s="314"/>
      <c r="D486" s="221">
        <v>98</v>
      </c>
      <c r="E486" s="220" t="s">
        <v>589</v>
      </c>
      <c r="F486" s="317"/>
      <c r="G486" s="214"/>
      <c r="H486" s="151" t="s">
        <v>577</v>
      </c>
      <c r="I486" s="165"/>
      <c r="J486" s="165"/>
      <c r="K486" s="165"/>
      <c r="L486" s="29"/>
    </row>
    <row r="487" spans="1:12" ht="20.149999999999999" customHeight="1">
      <c r="A487" s="312"/>
      <c r="B487" s="315"/>
      <c r="C487" s="315"/>
      <c r="D487" s="221">
        <v>99</v>
      </c>
      <c r="E487" s="220" t="s">
        <v>621</v>
      </c>
      <c r="F487" s="318"/>
      <c r="G487" s="214">
        <v>1</v>
      </c>
      <c r="H487" s="151">
        <f>G487/$G$478*100</f>
        <v>2.7578599007170437E-2</v>
      </c>
      <c r="I487" s="165"/>
      <c r="J487" s="165"/>
      <c r="K487" s="165"/>
      <c r="L487" s="29"/>
    </row>
    <row r="488" spans="1:12" ht="20.149999999999999" customHeight="1">
      <c r="A488" s="54" t="s">
        <v>1278</v>
      </c>
      <c r="B488" s="18" t="s">
        <v>128</v>
      </c>
      <c r="C488" s="18" t="s">
        <v>1324</v>
      </c>
      <c r="D488" s="17"/>
      <c r="E488" s="18"/>
      <c r="F488" s="17"/>
      <c r="G488" s="30"/>
      <c r="H488" s="53" t="s">
        <v>577</v>
      </c>
      <c r="I488" s="165"/>
      <c r="J488" s="165"/>
      <c r="K488" s="165"/>
      <c r="L488" s="29"/>
    </row>
    <row r="489" spans="1:12" ht="20.149999999999999" customHeight="1">
      <c r="A489" s="54" t="s">
        <v>1164</v>
      </c>
      <c r="B489" s="18" t="s">
        <v>129</v>
      </c>
      <c r="C489" s="18" t="s">
        <v>1325</v>
      </c>
      <c r="D489" s="17"/>
      <c r="E489" s="18"/>
      <c r="F489" s="17"/>
      <c r="G489" s="120">
        <v>973</v>
      </c>
      <c r="H489" s="53"/>
      <c r="I489" s="165"/>
      <c r="J489" s="165"/>
      <c r="K489" s="165"/>
      <c r="L489" s="29"/>
    </row>
    <row r="490" spans="1:12" ht="20.149999999999999" customHeight="1">
      <c r="A490" s="54" t="s">
        <v>1165</v>
      </c>
      <c r="B490" s="18" t="s">
        <v>130</v>
      </c>
      <c r="C490" s="18" t="s">
        <v>1326</v>
      </c>
      <c r="D490" s="17"/>
      <c r="E490" s="18"/>
      <c r="F490" s="17"/>
      <c r="G490" s="120">
        <v>141</v>
      </c>
      <c r="H490" s="53"/>
      <c r="I490" s="165"/>
      <c r="J490" s="165"/>
      <c r="K490" s="165"/>
      <c r="L490" s="29"/>
    </row>
    <row r="491" spans="1:12" ht="20.149999999999999" customHeight="1">
      <c r="A491" s="310" t="s">
        <v>1328</v>
      </c>
      <c r="B491" s="313" t="s">
        <v>1166</v>
      </c>
      <c r="C491" s="313" t="s">
        <v>1327</v>
      </c>
      <c r="D491" s="221"/>
      <c r="E491" s="220"/>
      <c r="F491" s="316"/>
      <c r="G491" s="150">
        <v>92</v>
      </c>
      <c r="H491" s="151"/>
      <c r="I491" s="165"/>
      <c r="J491" s="165"/>
      <c r="K491" s="165"/>
      <c r="L491" s="29"/>
    </row>
    <row r="492" spans="1:12" ht="20.149999999999999" customHeight="1">
      <c r="A492" s="311"/>
      <c r="B492" s="314"/>
      <c r="C492" s="314"/>
      <c r="D492" s="221">
        <v>1</v>
      </c>
      <c r="E492" s="220" t="s">
        <v>1167</v>
      </c>
      <c r="F492" s="317"/>
      <c r="G492" s="217">
        <v>26</v>
      </c>
      <c r="H492" s="151">
        <v>28.260869565217391</v>
      </c>
      <c r="I492" s="165"/>
      <c r="J492" s="165"/>
      <c r="K492" s="165"/>
      <c r="L492" s="29"/>
    </row>
    <row r="493" spans="1:12" ht="20.149999999999999" customHeight="1">
      <c r="A493" s="312"/>
      <c r="B493" s="315"/>
      <c r="C493" s="315"/>
      <c r="D493" s="221">
        <v>2</v>
      </c>
      <c r="E493" s="220" t="s">
        <v>1168</v>
      </c>
      <c r="F493" s="318"/>
      <c r="G493" s="214">
        <v>66</v>
      </c>
      <c r="H493" s="215">
        <v>71.739130434782609</v>
      </c>
      <c r="I493" s="165"/>
      <c r="J493" s="165"/>
      <c r="K493" s="165"/>
      <c r="L493" s="29"/>
    </row>
    <row r="494" spans="1:12" ht="20.149999999999999" customHeight="1">
      <c r="A494" s="310" t="s">
        <v>1169</v>
      </c>
      <c r="B494" s="313" t="s">
        <v>1170</v>
      </c>
      <c r="C494" s="313" t="s">
        <v>1329</v>
      </c>
      <c r="D494" s="221"/>
      <c r="E494" s="220"/>
      <c r="F494" s="316" t="s">
        <v>285</v>
      </c>
      <c r="G494" s="150">
        <v>3560</v>
      </c>
      <c r="H494" s="215"/>
      <c r="I494" s="165"/>
      <c r="J494" s="165"/>
      <c r="K494" s="165"/>
      <c r="L494" s="29"/>
    </row>
    <row r="495" spans="1:12" ht="20.149999999999999" customHeight="1">
      <c r="A495" s="311"/>
      <c r="B495" s="314"/>
      <c r="C495" s="314"/>
      <c r="D495" s="221">
        <v>1</v>
      </c>
      <c r="E495" s="220" t="s">
        <v>438</v>
      </c>
      <c r="F495" s="317"/>
      <c r="G495" s="214">
        <v>2490</v>
      </c>
      <c r="H495" s="215">
        <v>69.943820224719104</v>
      </c>
      <c r="I495" s="165"/>
      <c r="J495" s="165"/>
      <c r="K495" s="165"/>
      <c r="L495" s="29"/>
    </row>
    <row r="496" spans="1:12" ht="20.149999999999999" customHeight="1">
      <c r="A496" s="311"/>
      <c r="B496" s="314"/>
      <c r="C496" s="314"/>
      <c r="D496" s="221">
        <v>2</v>
      </c>
      <c r="E496" s="220" t="s">
        <v>439</v>
      </c>
      <c r="F496" s="317"/>
      <c r="G496" s="214">
        <v>1070</v>
      </c>
      <c r="H496" s="215">
        <v>30.056179775280899</v>
      </c>
      <c r="I496" s="165"/>
      <c r="J496" s="165"/>
      <c r="K496" s="165"/>
      <c r="L496" s="29"/>
    </row>
    <row r="497" spans="1:12" ht="20.149999999999999" customHeight="1">
      <c r="A497" s="311"/>
      <c r="B497" s="314"/>
      <c r="C497" s="314"/>
      <c r="D497" s="221">
        <v>98</v>
      </c>
      <c r="E497" s="220" t="s">
        <v>589</v>
      </c>
      <c r="F497" s="317"/>
      <c r="G497" s="214"/>
      <c r="H497" s="215" t="s">
        <v>577</v>
      </c>
      <c r="I497" s="165"/>
      <c r="J497" s="165"/>
      <c r="K497" s="165"/>
      <c r="L497" s="29"/>
    </row>
    <row r="498" spans="1:12" ht="20.149999999999999" customHeight="1">
      <c r="A498" s="312"/>
      <c r="B498" s="315"/>
      <c r="C498" s="315"/>
      <c r="D498" s="221">
        <v>99</v>
      </c>
      <c r="E498" s="220" t="s">
        <v>621</v>
      </c>
      <c r="F498" s="318"/>
      <c r="G498" s="214"/>
      <c r="H498" s="215" t="s">
        <v>577</v>
      </c>
      <c r="I498" s="165"/>
      <c r="J498" s="165"/>
      <c r="K498" s="165"/>
      <c r="L498" s="29"/>
    </row>
    <row r="499" spans="1:12" ht="20.149999999999999" customHeight="1">
      <c r="A499" s="310" t="s">
        <v>1171</v>
      </c>
      <c r="B499" s="313" t="s">
        <v>1172</v>
      </c>
      <c r="C499" s="313" t="s">
        <v>1329</v>
      </c>
      <c r="D499" s="221"/>
      <c r="E499" s="220"/>
      <c r="F499" s="316" t="s">
        <v>285</v>
      </c>
      <c r="G499" s="150">
        <v>3560</v>
      </c>
      <c r="H499" s="215"/>
      <c r="I499" s="165"/>
      <c r="J499" s="165"/>
      <c r="K499" s="165"/>
      <c r="L499" s="29"/>
    </row>
    <row r="500" spans="1:12" ht="20.149999999999999" customHeight="1">
      <c r="A500" s="311"/>
      <c r="B500" s="314"/>
      <c r="C500" s="314"/>
      <c r="D500" s="221">
        <v>1</v>
      </c>
      <c r="E500" s="220" t="s">
        <v>438</v>
      </c>
      <c r="F500" s="317"/>
      <c r="G500" s="214">
        <v>418</v>
      </c>
      <c r="H500" s="215">
        <v>11.741573033707866</v>
      </c>
      <c r="I500" s="165"/>
      <c r="J500" s="165"/>
      <c r="K500" s="165"/>
      <c r="L500" s="29"/>
    </row>
    <row r="501" spans="1:12" ht="20.149999999999999" customHeight="1">
      <c r="A501" s="311"/>
      <c r="B501" s="314"/>
      <c r="C501" s="314"/>
      <c r="D501" s="221">
        <v>2</v>
      </c>
      <c r="E501" s="220" t="s">
        <v>439</v>
      </c>
      <c r="F501" s="317"/>
      <c r="G501" s="214">
        <v>3142</v>
      </c>
      <c r="H501" s="215">
        <v>88.258426966292134</v>
      </c>
      <c r="I501" s="165"/>
      <c r="J501" s="165"/>
      <c r="K501" s="165"/>
      <c r="L501" s="29"/>
    </row>
    <row r="502" spans="1:12" ht="20.149999999999999" customHeight="1">
      <c r="A502" s="311"/>
      <c r="B502" s="314"/>
      <c r="C502" s="314"/>
      <c r="D502" s="221">
        <v>98</v>
      </c>
      <c r="E502" s="220" t="s">
        <v>589</v>
      </c>
      <c r="F502" s="317"/>
      <c r="G502" s="214"/>
      <c r="H502" s="215" t="s">
        <v>577</v>
      </c>
      <c r="I502" s="165"/>
      <c r="J502" s="165"/>
      <c r="K502" s="165"/>
      <c r="L502" s="29"/>
    </row>
    <row r="503" spans="1:12" ht="20.149999999999999" customHeight="1">
      <c r="A503" s="312"/>
      <c r="B503" s="315"/>
      <c r="C503" s="315"/>
      <c r="D503" s="221">
        <v>99</v>
      </c>
      <c r="E503" s="220" t="s">
        <v>621</v>
      </c>
      <c r="F503" s="318"/>
      <c r="G503" s="214"/>
      <c r="H503" s="215" t="s">
        <v>577</v>
      </c>
      <c r="I503" s="165"/>
      <c r="J503" s="165"/>
      <c r="K503" s="165"/>
      <c r="L503" s="29"/>
    </row>
    <row r="504" spans="1:12" ht="20.149999999999999" customHeight="1">
      <c r="A504" s="310" t="s">
        <v>1173</v>
      </c>
      <c r="B504" s="313" t="s">
        <v>125</v>
      </c>
      <c r="C504" s="313" t="s">
        <v>1330</v>
      </c>
      <c r="D504" s="221"/>
      <c r="E504" s="220"/>
      <c r="F504" s="316"/>
      <c r="G504" s="150">
        <v>3626</v>
      </c>
      <c r="H504" s="215"/>
      <c r="I504" s="165"/>
      <c r="J504" s="165"/>
      <c r="K504" s="165"/>
      <c r="L504" s="29"/>
    </row>
    <row r="505" spans="1:12" ht="20.149999999999999" customHeight="1">
      <c r="A505" s="311"/>
      <c r="B505" s="314"/>
      <c r="C505" s="314"/>
      <c r="D505" s="221">
        <v>1</v>
      </c>
      <c r="E505" s="220" t="s">
        <v>438</v>
      </c>
      <c r="F505" s="317"/>
      <c r="G505" s="214">
        <v>2683</v>
      </c>
      <c r="H505" s="215">
        <v>73.993381136238284</v>
      </c>
      <c r="I505" s="165"/>
      <c r="J505" s="165"/>
      <c r="K505" s="165"/>
      <c r="L505" s="29"/>
    </row>
    <row r="506" spans="1:12" ht="20.149999999999999" customHeight="1">
      <c r="A506" s="312"/>
      <c r="B506" s="315"/>
      <c r="C506" s="315"/>
      <c r="D506" s="221">
        <v>2</v>
      </c>
      <c r="E506" s="220" t="s">
        <v>439</v>
      </c>
      <c r="F506" s="318"/>
      <c r="G506" s="214">
        <v>943</v>
      </c>
      <c r="H506" s="215">
        <v>26.006618863761723</v>
      </c>
      <c r="I506" s="165"/>
      <c r="J506" s="165"/>
      <c r="K506" s="165"/>
      <c r="L506" s="29"/>
    </row>
    <row r="507" spans="1:12" ht="20.149999999999999" customHeight="1">
      <c r="A507" s="302" t="s">
        <v>1174</v>
      </c>
      <c r="B507" s="271" t="s">
        <v>1175</v>
      </c>
      <c r="C507" s="271" t="s">
        <v>188</v>
      </c>
      <c r="D507" s="139"/>
      <c r="E507" s="173"/>
      <c r="F507" s="281" t="s">
        <v>16</v>
      </c>
      <c r="G507" s="175">
        <v>3691</v>
      </c>
      <c r="H507" s="174"/>
      <c r="I507" s="165"/>
      <c r="J507" s="165"/>
      <c r="K507" s="165"/>
      <c r="L507" s="29"/>
    </row>
    <row r="508" spans="1:12" ht="20.149999999999999" customHeight="1">
      <c r="A508" s="319"/>
      <c r="B508" s="272"/>
      <c r="C508" s="272"/>
      <c r="D508" s="139">
        <v>9999998</v>
      </c>
      <c r="E508" s="173" t="s">
        <v>589</v>
      </c>
      <c r="F508" s="282"/>
      <c r="G508" s="176"/>
      <c r="H508" s="174" t="s">
        <v>577</v>
      </c>
      <c r="I508" s="165"/>
      <c r="J508" s="165"/>
      <c r="K508" s="165"/>
      <c r="L508" s="29"/>
    </row>
    <row r="509" spans="1:12" ht="20.149999999999999" customHeight="1">
      <c r="A509" s="325"/>
      <c r="B509" s="273"/>
      <c r="C509" s="273"/>
      <c r="D509" s="139">
        <v>9999999</v>
      </c>
      <c r="E509" s="173" t="s">
        <v>621</v>
      </c>
      <c r="F509" s="283"/>
      <c r="G509" s="214"/>
      <c r="H509" s="215" t="s">
        <v>577</v>
      </c>
      <c r="I509" s="165"/>
      <c r="J509" s="165"/>
      <c r="K509" s="165"/>
      <c r="L509" s="29"/>
    </row>
    <row r="510" spans="1:12" ht="20.149999999999999" customHeight="1">
      <c r="A510" s="302" t="s">
        <v>1176</v>
      </c>
      <c r="B510" s="293" t="s">
        <v>1177</v>
      </c>
      <c r="C510" s="293" t="s">
        <v>280</v>
      </c>
      <c r="D510" s="17"/>
      <c r="E510" s="18"/>
      <c r="F510" s="286"/>
      <c r="G510" s="120">
        <v>3691</v>
      </c>
      <c r="H510" s="53"/>
      <c r="I510" s="165"/>
      <c r="J510" s="165"/>
      <c r="K510" s="165"/>
      <c r="L510" s="29"/>
    </row>
    <row r="511" spans="1:12" ht="20.149999999999999" customHeight="1">
      <c r="A511" s="319"/>
      <c r="B511" s="321"/>
      <c r="C511" s="321"/>
      <c r="D511" s="17">
        <v>1</v>
      </c>
      <c r="E511" s="18" t="s">
        <v>1178</v>
      </c>
      <c r="F511" s="323"/>
      <c r="G511" s="30">
        <v>11</v>
      </c>
      <c r="H511" s="53">
        <f t="shared" ref="H511:H513" si="1">G511/3691*100</f>
        <v>0.29802221620157138</v>
      </c>
      <c r="L511" s="29"/>
    </row>
    <row r="512" spans="1:12" ht="20.149999999999999" customHeight="1">
      <c r="A512" s="319"/>
      <c r="B512" s="321"/>
      <c r="C512" s="321"/>
      <c r="D512" s="17">
        <v>2</v>
      </c>
      <c r="E512" s="18" t="s">
        <v>1179</v>
      </c>
      <c r="F512" s="323"/>
      <c r="G512" s="30">
        <v>3332</v>
      </c>
      <c r="H512" s="53">
        <f t="shared" si="1"/>
        <v>90.273638580330527</v>
      </c>
      <c r="L512" s="29"/>
    </row>
    <row r="513" spans="1:12" ht="20.149999999999999" customHeight="1">
      <c r="A513" s="325"/>
      <c r="B513" s="326"/>
      <c r="C513" s="326"/>
      <c r="D513" s="17">
        <v>3</v>
      </c>
      <c r="E513" s="18" t="s">
        <v>1180</v>
      </c>
      <c r="F513" s="327"/>
      <c r="G513" s="30">
        <v>348</v>
      </c>
      <c r="H513" s="53">
        <f t="shared" si="1"/>
        <v>9.4283392034678943</v>
      </c>
      <c r="L513" s="29"/>
    </row>
    <row r="514" spans="1:12" ht="20.149999999999999" customHeight="1">
      <c r="A514" s="54" t="s">
        <v>1181</v>
      </c>
      <c r="B514" s="18" t="s">
        <v>131</v>
      </c>
      <c r="C514" s="18" t="s">
        <v>188</v>
      </c>
      <c r="D514" s="17"/>
      <c r="E514" s="18"/>
      <c r="F514" s="17"/>
      <c r="G514" s="120">
        <v>3691</v>
      </c>
      <c r="H514" s="53"/>
      <c r="I514" s="165"/>
      <c r="J514" s="165"/>
      <c r="K514" s="165"/>
      <c r="L514" s="29"/>
    </row>
    <row r="515" spans="1:12" ht="20.149999999999999" customHeight="1">
      <c r="A515" s="54" t="s">
        <v>1182</v>
      </c>
      <c r="B515" s="18" t="s">
        <v>132</v>
      </c>
      <c r="C515" s="18" t="s">
        <v>188</v>
      </c>
      <c r="D515" s="17"/>
      <c r="E515" s="18"/>
      <c r="F515" s="17"/>
      <c r="G515" s="120">
        <v>3691</v>
      </c>
      <c r="H515" s="53"/>
      <c r="I515" s="165"/>
      <c r="J515" s="165"/>
      <c r="K515" s="165"/>
      <c r="L515" s="29"/>
    </row>
    <row r="516" spans="1:12" ht="20.149999999999999" customHeight="1">
      <c r="A516" s="310" t="s">
        <v>1331</v>
      </c>
      <c r="B516" s="313" t="s">
        <v>133</v>
      </c>
      <c r="C516" s="313" t="s">
        <v>1330</v>
      </c>
      <c r="D516" s="221"/>
      <c r="E516" s="220"/>
      <c r="F516" s="316"/>
      <c r="G516" s="150">
        <v>3626</v>
      </c>
      <c r="H516" s="215"/>
      <c r="I516" s="165"/>
      <c r="J516" s="165"/>
      <c r="K516" s="165"/>
      <c r="L516" s="29"/>
    </row>
    <row r="517" spans="1:12" ht="20.149999999999999" customHeight="1">
      <c r="A517" s="311"/>
      <c r="B517" s="314"/>
      <c r="C517" s="314"/>
      <c r="D517" s="221">
        <v>1</v>
      </c>
      <c r="E517" s="220" t="s">
        <v>438</v>
      </c>
      <c r="F517" s="317"/>
      <c r="G517" s="214">
        <v>553</v>
      </c>
      <c r="H517" s="215">
        <v>15.250965250965251</v>
      </c>
      <c r="I517" s="165"/>
      <c r="J517" s="165"/>
      <c r="K517" s="165"/>
      <c r="L517" s="29"/>
    </row>
    <row r="518" spans="1:12" ht="20.149999999999999" customHeight="1">
      <c r="A518" s="312"/>
      <c r="B518" s="315"/>
      <c r="C518" s="315"/>
      <c r="D518" s="221">
        <v>2</v>
      </c>
      <c r="E518" s="220" t="s">
        <v>439</v>
      </c>
      <c r="F518" s="318"/>
      <c r="G518" s="214">
        <v>3073</v>
      </c>
      <c r="H518" s="215">
        <v>84.749034749034749</v>
      </c>
      <c r="I518" s="165"/>
      <c r="J518" s="165"/>
      <c r="K518" s="165"/>
      <c r="L518" s="29"/>
    </row>
    <row r="519" spans="1:12" ht="20.149999999999999" customHeight="1">
      <c r="A519" s="54" t="s">
        <v>1183</v>
      </c>
      <c r="B519" s="18" t="s">
        <v>134</v>
      </c>
      <c r="C519" s="18" t="s">
        <v>1332</v>
      </c>
      <c r="D519" s="17"/>
      <c r="E519" s="18"/>
      <c r="F519" s="17"/>
      <c r="G519" s="30">
        <v>553</v>
      </c>
      <c r="H519" s="53">
        <v>14.982389596315363</v>
      </c>
      <c r="I519" s="165"/>
      <c r="J519" s="165"/>
      <c r="K519" s="165"/>
      <c r="L519" s="29"/>
    </row>
    <row r="520" spans="1:12" ht="20.149999999999999" customHeight="1">
      <c r="A520" s="54" t="s">
        <v>1184</v>
      </c>
      <c r="B520" s="18" t="s">
        <v>135</v>
      </c>
      <c r="C520" s="18" t="s">
        <v>1332</v>
      </c>
      <c r="D520" s="17"/>
      <c r="E520" s="18"/>
      <c r="F520" s="17"/>
      <c r="G520" s="30">
        <v>553</v>
      </c>
      <c r="H520" s="53">
        <v>14.982389596315363</v>
      </c>
      <c r="I520" s="165"/>
      <c r="J520" s="165"/>
      <c r="K520" s="165"/>
      <c r="L520" s="29"/>
    </row>
    <row r="521" spans="1:12" ht="20.149999999999999" customHeight="1">
      <c r="A521" s="308" t="s">
        <v>1185</v>
      </c>
      <c r="B521" s="297" t="s">
        <v>136</v>
      </c>
      <c r="C521" s="297" t="s">
        <v>1333</v>
      </c>
      <c r="D521" s="148"/>
      <c r="E521" s="149"/>
      <c r="F521" s="290" t="s">
        <v>285</v>
      </c>
      <c r="G521" s="150">
        <v>3637</v>
      </c>
      <c r="H521" s="151"/>
    </row>
    <row r="522" spans="1:12" ht="20.149999999999999" customHeight="1">
      <c r="A522" s="328"/>
      <c r="B522" s="330"/>
      <c r="C522" s="330"/>
      <c r="D522" s="148">
        <v>1</v>
      </c>
      <c r="E522" s="149" t="s">
        <v>1186</v>
      </c>
      <c r="F522" s="332"/>
      <c r="G522" s="217">
        <v>647</v>
      </c>
      <c r="H522" s="151">
        <f t="shared" ref="H522:H529" si="2">G522/3637*100</f>
        <v>17.78938685729997</v>
      </c>
    </row>
    <row r="523" spans="1:12" ht="20.149999999999999" customHeight="1">
      <c r="A523" s="328"/>
      <c r="B523" s="330"/>
      <c r="C523" s="330"/>
      <c r="D523" s="148">
        <v>2</v>
      </c>
      <c r="E523" s="149" t="s">
        <v>1187</v>
      </c>
      <c r="F523" s="332"/>
      <c r="G523" s="217">
        <v>689</v>
      </c>
      <c r="H523" s="151">
        <f t="shared" si="2"/>
        <v>18.944184767665657</v>
      </c>
    </row>
    <row r="524" spans="1:12" ht="20.149999999999999" customHeight="1">
      <c r="A524" s="328"/>
      <c r="B524" s="330"/>
      <c r="C524" s="330"/>
      <c r="D524" s="148">
        <v>3</v>
      </c>
      <c r="E524" s="149" t="s">
        <v>1188</v>
      </c>
      <c r="F524" s="332"/>
      <c r="G524" s="217">
        <v>610</v>
      </c>
      <c r="H524" s="151">
        <f t="shared" si="2"/>
        <v>16.772064888644486</v>
      </c>
    </row>
    <row r="525" spans="1:12" ht="20.149999999999999" customHeight="1">
      <c r="A525" s="328"/>
      <c r="B525" s="330"/>
      <c r="C525" s="330"/>
      <c r="D525" s="148">
        <v>4</v>
      </c>
      <c r="E525" s="149" t="s">
        <v>1189</v>
      </c>
      <c r="F525" s="332"/>
      <c r="G525" s="217">
        <v>333</v>
      </c>
      <c r="H525" s="151">
        <f t="shared" si="2"/>
        <v>9.1558977178993679</v>
      </c>
    </row>
    <row r="526" spans="1:12" ht="20.149999999999999" customHeight="1">
      <c r="A526" s="328"/>
      <c r="B526" s="330"/>
      <c r="C526" s="330"/>
      <c r="D526" s="148">
        <v>5</v>
      </c>
      <c r="E526" s="149" t="s">
        <v>1190</v>
      </c>
      <c r="F526" s="332"/>
      <c r="G526" s="217">
        <v>590</v>
      </c>
      <c r="H526" s="151">
        <f t="shared" si="2"/>
        <v>16.222161121803687</v>
      </c>
    </row>
    <row r="527" spans="1:12" ht="20.149999999999999" customHeight="1">
      <c r="A527" s="328"/>
      <c r="B527" s="330"/>
      <c r="C527" s="330"/>
      <c r="D527" s="148">
        <v>6</v>
      </c>
      <c r="E527" s="149" t="s">
        <v>1191</v>
      </c>
      <c r="F527" s="332"/>
      <c r="G527" s="217">
        <v>320</v>
      </c>
      <c r="H527" s="151">
        <f t="shared" si="2"/>
        <v>8.7984602694528462</v>
      </c>
    </row>
    <row r="528" spans="1:12" ht="20.149999999999999" customHeight="1">
      <c r="A528" s="328"/>
      <c r="B528" s="330"/>
      <c r="C528" s="330"/>
      <c r="D528" s="148">
        <v>7</v>
      </c>
      <c r="E528" s="149" t="s">
        <v>1192</v>
      </c>
      <c r="F528" s="332"/>
      <c r="G528" s="217">
        <v>159</v>
      </c>
      <c r="H528" s="151">
        <f t="shared" si="2"/>
        <v>4.3717349463843824</v>
      </c>
    </row>
    <row r="529" spans="1:8" ht="20.149999999999999" customHeight="1">
      <c r="A529" s="328"/>
      <c r="B529" s="330"/>
      <c r="C529" s="330"/>
      <c r="D529" s="148">
        <v>8</v>
      </c>
      <c r="E529" s="149" t="s">
        <v>1193</v>
      </c>
      <c r="F529" s="332"/>
      <c r="G529" s="217">
        <v>289</v>
      </c>
      <c r="H529" s="151">
        <f t="shared" si="2"/>
        <v>7.9461094308496012</v>
      </c>
    </row>
    <row r="530" spans="1:8" ht="20.149999999999999" customHeight="1">
      <c r="A530" s="328"/>
      <c r="B530" s="330"/>
      <c r="C530" s="330"/>
      <c r="D530" s="148">
        <v>98</v>
      </c>
      <c r="E530" s="149" t="s">
        <v>589</v>
      </c>
      <c r="F530" s="332"/>
      <c r="G530" s="217"/>
      <c r="H530" s="151" t="s">
        <v>577</v>
      </c>
    </row>
    <row r="531" spans="1:8" ht="20.149999999999999" customHeight="1">
      <c r="A531" s="329"/>
      <c r="B531" s="331"/>
      <c r="C531" s="331"/>
      <c r="D531" s="148">
        <v>99</v>
      </c>
      <c r="E531" s="149" t="s">
        <v>621</v>
      </c>
      <c r="F531" s="333"/>
      <c r="G531" s="217"/>
      <c r="H531" s="151" t="s">
        <v>577</v>
      </c>
    </row>
    <row r="532" spans="1:8" ht="20.149999999999999" customHeight="1">
      <c r="A532" s="302" t="s">
        <v>1194</v>
      </c>
      <c r="B532" s="293" t="s">
        <v>137</v>
      </c>
      <c r="C532" s="293" t="s">
        <v>1333</v>
      </c>
      <c r="D532" s="17"/>
      <c r="E532" s="18"/>
      <c r="F532" s="286" t="s">
        <v>16</v>
      </c>
      <c r="G532" s="120">
        <v>3637</v>
      </c>
      <c r="H532" s="53"/>
    </row>
    <row r="533" spans="1:8" ht="20.149999999999999" customHeight="1">
      <c r="A533" s="303"/>
      <c r="B533" s="294"/>
      <c r="C533" s="321"/>
      <c r="D533" s="17">
        <v>1</v>
      </c>
      <c r="E533" s="18" t="s">
        <v>1186</v>
      </c>
      <c r="F533" s="287"/>
      <c r="G533" s="30">
        <v>802</v>
      </c>
      <c r="H533" s="53">
        <f>G533/3637*100</f>
        <v>22.051141050316193</v>
      </c>
    </row>
    <row r="534" spans="1:8" ht="20.149999999999999" customHeight="1">
      <c r="A534" s="303"/>
      <c r="B534" s="294"/>
      <c r="C534" s="321"/>
      <c r="D534" s="17">
        <v>2</v>
      </c>
      <c r="E534" s="18" t="s">
        <v>1187</v>
      </c>
      <c r="F534" s="287"/>
      <c r="G534" s="30">
        <v>823</v>
      </c>
      <c r="H534" s="53">
        <f t="shared" ref="H534:H540" si="3">G534/3637*100</f>
        <v>22.628540005499037</v>
      </c>
    </row>
    <row r="535" spans="1:8" ht="20.149999999999999" customHeight="1">
      <c r="A535" s="303"/>
      <c r="B535" s="294"/>
      <c r="C535" s="321"/>
      <c r="D535" s="17">
        <v>3</v>
      </c>
      <c r="E535" s="18" t="s">
        <v>1188</v>
      </c>
      <c r="F535" s="287"/>
      <c r="G535" s="30">
        <v>672</v>
      </c>
      <c r="H535" s="53">
        <f t="shared" si="3"/>
        <v>18.476766565850976</v>
      </c>
    </row>
    <row r="536" spans="1:8" ht="20.149999999999999" customHeight="1">
      <c r="A536" s="303"/>
      <c r="B536" s="294"/>
      <c r="C536" s="321"/>
      <c r="D536" s="17">
        <v>4</v>
      </c>
      <c r="E536" s="18" t="s">
        <v>1189</v>
      </c>
      <c r="F536" s="287"/>
      <c r="G536" s="30">
        <v>355</v>
      </c>
      <c r="H536" s="53">
        <f t="shared" si="3"/>
        <v>9.7607918614242504</v>
      </c>
    </row>
    <row r="537" spans="1:8" ht="20.149999999999999" customHeight="1">
      <c r="A537" s="303"/>
      <c r="B537" s="294"/>
      <c r="C537" s="321"/>
      <c r="D537" s="17">
        <v>5</v>
      </c>
      <c r="E537" s="18" t="s">
        <v>1190</v>
      </c>
      <c r="F537" s="287"/>
      <c r="G537" s="30">
        <v>518</v>
      </c>
      <c r="H537" s="53">
        <f t="shared" si="3"/>
        <v>14.242507561176796</v>
      </c>
    </row>
    <row r="538" spans="1:8" ht="20.149999999999999" customHeight="1">
      <c r="A538" s="303"/>
      <c r="B538" s="294"/>
      <c r="C538" s="321"/>
      <c r="D538" s="17">
        <v>6</v>
      </c>
      <c r="E538" s="18" t="s">
        <v>1191</v>
      </c>
      <c r="F538" s="287"/>
      <c r="G538" s="30">
        <v>237</v>
      </c>
      <c r="H538" s="53">
        <f t="shared" si="3"/>
        <v>6.5163596370635135</v>
      </c>
    </row>
    <row r="539" spans="1:8" ht="20.149999999999999" customHeight="1">
      <c r="A539" s="303"/>
      <c r="B539" s="294"/>
      <c r="C539" s="321"/>
      <c r="D539" s="17">
        <v>7</v>
      </c>
      <c r="E539" s="18" t="s">
        <v>1192</v>
      </c>
      <c r="F539" s="287"/>
      <c r="G539" s="30">
        <v>97</v>
      </c>
      <c r="H539" s="53">
        <f t="shared" si="3"/>
        <v>2.6670332691778937</v>
      </c>
    </row>
    <row r="540" spans="1:8" ht="20.149999999999999" customHeight="1">
      <c r="A540" s="303"/>
      <c r="B540" s="294"/>
      <c r="C540" s="321"/>
      <c r="D540" s="17">
        <v>8</v>
      </c>
      <c r="E540" s="18" t="s">
        <v>1193</v>
      </c>
      <c r="F540" s="287"/>
      <c r="G540" s="30">
        <v>133</v>
      </c>
      <c r="H540" s="53">
        <f t="shared" si="3"/>
        <v>3.6568600494913386</v>
      </c>
    </row>
    <row r="541" spans="1:8" ht="20.149999999999999" customHeight="1">
      <c r="A541" s="303"/>
      <c r="B541" s="294"/>
      <c r="C541" s="321"/>
      <c r="D541" s="17">
        <v>98</v>
      </c>
      <c r="E541" s="18" t="s">
        <v>589</v>
      </c>
      <c r="F541" s="287"/>
      <c r="G541" s="30"/>
      <c r="H541" s="53" t="s">
        <v>577</v>
      </c>
    </row>
    <row r="542" spans="1:8" ht="20.149999999999999" customHeight="1">
      <c r="A542" s="304"/>
      <c r="B542" s="295"/>
      <c r="C542" s="326"/>
      <c r="D542" s="17">
        <v>99</v>
      </c>
      <c r="E542" s="18" t="s">
        <v>621</v>
      </c>
      <c r="F542" s="288"/>
      <c r="G542" s="30"/>
      <c r="H542" s="53" t="s">
        <v>577</v>
      </c>
    </row>
    <row r="543" spans="1:8" ht="20.149999999999999" customHeight="1">
      <c r="A543" s="302" t="s">
        <v>1195</v>
      </c>
      <c r="B543" s="293" t="s">
        <v>1196</v>
      </c>
      <c r="C543" s="293" t="s">
        <v>188</v>
      </c>
      <c r="D543" s="17"/>
      <c r="E543" s="18"/>
      <c r="F543" s="286"/>
      <c r="G543" s="120">
        <v>3691</v>
      </c>
      <c r="H543" s="53"/>
    </row>
    <row r="544" spans="1:8" ht="20.149999999999999" customHeight="1">
      <c r="A544" s="319"/>
      <c r="B544" s="321"/>
      <c r="C544" s="321"/>
      <c r="D544" s="17">
        <v>1</v>
      </c>
      <c r="E544" s="18" t="s">
        <v>1197</v>
      </c>
      <c r="F544" s="323"/>
      <c r="G544" s="30">
        <v>513</v>
      </c>
      <c r="H544" s="53">
        <v>13.898672446491467</v>
      </c>
    </row>
    <row r="545" spans="1:8" ht="20.149999999999999" customHeight="1">
      <c r="A545" s="319"/>
      <c r="B545" s="321"/>
      <c r="C545" s="321"/>
      <c r="D545" s="17">
        <v>2</v>
      </c>
      <c r="E545" s="18" t="s">
        <v>1198</v>
      </c>
      <c r="F545" s="323"/>
      <c r="G545" s="30">
        <v>684</v>
      </c>
      <c r="H545" s="53">
        <v>18.531563261988619</v>
      </c>
    </row>
    <row r="546" spans="1:8" ht="20.149999999999999" customHeight="1">
      <c r="A546" s="319"/>
      <c r="B546" s="321"/>
      <c r="C546" s="321"/>
      <c r="D546" s="17">
        <v>3</v>
      </c>
      <c r="E546" s="18" t="s">
        <v>1199</v>
      </c>
      <c r="F546" s="323"/>
      <c r="G546" s="30">
        <v>456</v>
      </c>
      <c r="H546" s="53">
        <v>12.354375507992414</v>
      </c>
    </row>
    <row r="547" spans="1:8" ht="20.149999999999999" customHeight="1">
      <c r="A547" s="319"/>
      <c r="B547" s="321"/>
      <c r="C547" s="321"/>
      <c r="D547" s="17">
        <v>4</v>
      </c>
      <c r="E547" s="18" t="s">
        <v>1200</v>
      </c>
      <c r="F547" s="323"/>
      <c r="G547" s="30">
        <v>412</v>
      </c>
      <c r="H547" s="53">
        <v>11.162286643186128</v>
      </c>
    </row>
    <row r="548" spans="1:8" ht="20.149999999999999" customHeight="1">
      <c r="A548" s="319"/>
      <c r="B548" s="321"/>
      <c r="C548" s="321"/>
      <c r="D548" s="17">
        <v>5</v>
      </c>
      <c r="E548" s="18" t="s">
        <v>1201</v>
      </c>
      <c r="F548" s="323"/>
      <c r="G548" s="30">
        <v>495</v>
      </c>
      <c r="H548" s="53">
        <v>13.410999729070713</v>
      </c>
    </row>
    <row r="549" spans="1:8" ht="20.149999999999999" customHeight="1">
      <c r="A549" s="319"/>
      <c r="B549" s="321"/>
      <c r="C549" s="321"/>
      <c r="D549" s="17">
        <v>6</v>
      </c>
      <c r="E549" s="18" t="s">
        <v>1202</v>
      </c>
      <c r="F549" s="323"/>
      <c r="G549" s="30">
        <v>715</v>
      </c>
      <c r="H549" s="53">
        <v>19.371444053102142</v>
      </c>
    </row>
    <row r="550" spans="1:8" ht="20.149999999999999" customHeight="1">
      <c r="A550" s="325"/>
      <c r="B550" s="326"/>
      <c r="C550" s="326"/>
      <c r="D550" s="17">
        <v>7</v>
      </c>
      <c r="E550" s="18" t="s">
        <v>1203</v>
      </c>
      <c r="F550" s="327"/>
      <c r="G550" s="30">
        <v>416</v>
      </c>
      <c r="H550" s="53">
        <v>11.270658358168518</v>
      </c>
    </row>
    <row r="551" spans="1:8" ht="20.149999999999999" customHeight="1">
      <c r="A551" s="302" t="s">
        <v>1204</v>
      </c>
      <c r="B551" s="293" t="s">
        <v>1205</v>
      </c>
      <c r="C551" s="293" t="s">
        <v>188</v>
      </c>
      <c r="D551" s="17"/>
      <c r="E551" s="18"/>
      <c r="F551" s="286"/>
      <c r="G551" s="120">
        <v>3691</v>
      </c>
      <c r="H551" s="53"/>
    </row>
    <row r="552" spans="1:8" ht="20.149999999999999" customHeight="1">
      <c r="A552" s="319"/>
      <c r="B552" s="321"/>
      <c r="C552" s="321"/>
      <c r="D552" s="17">
        <v>1</v>
      </c>
      <c r="E552" s="18" t="s">
        <v>1197</v>
      </c>
      <c r="F552" s="323"/>
      <c r="G552" s="30">
        <v>302</v>
      </c>
      <c r="H552" s="53">
        <v>8.1820644811704142</v>
      </c>
    </row>
    <row r="553" spans="1:8" ht="20.149999999999999" customHeight="1">
      <c r="A553" s="319"/>
      <c r="B553" s="321"/>
      <c r="C553" s="321"/>
      <c r="D553" s="17">
        <v>2</v>
      </c>
      <c r="E553" s="18" t="s">
        <v>1198</v>
      </c>
      <c r="F553" s="323"/>
      <c r="G553" s="30">
        <v>514</v>
      </c>
      <c r="H553" s="53">
        <v>13.925765375237061</v>
      </c>
    </row>
    <row r="554" spans="1:8" ht="20.149999999999999" customHeight="1">
      <c r="A554" s="319"/>
      <c r="B554" s="321"/>
      <c r="C554" s="321"/>
      <c r="D554" s="17">
        <v>3</v>
      </c>
      <c r="E554" s="18" t="s">
        <v>1199</v>
      </c>
      <c r="F554" s="323"/>
      <c r="G554" s="30">
        <v>405</v>
      </c>
      <c r="H554" s="53">
        <v>10.972636141966946</v>
      </c>
    </row>
    <row r="555" spans="1:8" ht="20.149999999999999" customHeight="1">
      <c r="A555" s="319"/>
      <c r="B555" s="321"/>
      <c r="C555" s="321"/>
      <c r="D555" s="17">
        <v>4</v>
      </c>
      <c r="E555" s="18" t="s">
        <v>1200</v>
      </c>
      <c r="F555" s="323"/>
      <c r="G555" s="30">
        <v>385</v>
      </c>
      <c r="H555" s="53">
        <v>10.430777567054998</v>
      </c>
    </row>
    <row r="556" spans="1:8" ht="20.149999999999999" customHeight="1">
      <c r="A556" s="319"/>
      <c r="B556" s="321"/>
      <c r="C556" s="321"/>
      <c r="D556" s="17">
        <v>5</v>
      </c>
      <c r="E556" s="18" t="s">
        <v>1201</v>
      </c>
      <c r="F556" s="323"/>
      <c r="G556" s="30">
        <v>561</v>
      </c>
      <c r="H556" s="53">
        <v>15.199133026280141</v>
      </c>
    </row>
    <row r="557" spans="1:8" ht="20.149999999999999" customHeight="1">
      <c r="A557" s="319"/>
      <c r="B557" s="321"/>
      <c r="C557" s="321"/>
      <c r="D557" s="17">
        <v>6</v>
      </c>
      <c r="E557" s="18" t="s">
        <v>1202</v>
      </c>
      <c r="F557" s="323"/>
      <c r="G557" s="30">
        <v>979</v>
      </c>
      <c r="H557" s="53">
        <v>26.523977241939857</v>
      </c>
    </row>
    <row r="558" spans="1:8" ht="20.149999999999999" customHeight="1">
      <c r="A558" s="325"/>
      <c r="B558" s="326"/>
      <c r="C558" s="326"/>
      <c r="D558" s="17">
        <v>7</v>
      </c>
      <c r="E558" s="18" t="s">
        <v>1203</v>
      </c>
      <c r="F558" s="327"/>
      <c r="G558" s="30">
        <v>545</v>
      </c>
      <c r="H558" s="53">
        <v>14.765646166350582</v>
      </c>
    </row>
    <row r="559" spans="1:8" ht="20.149999999999999" customHeight="1">
      <c r="A559" s="302" t="s">
        <v>1206</v>
      </c>
      <c r="B559" s="293" t="s">
        <v>1207</v>
      </c>
      <c r="C559" s="293" t="s">
        <v>188</v>
      </c>
      <c r="D559" s="17"/>
      <c r="E559" s="18"/>
      <c r="F559" s="286"/>
      <c r="G559" s="120">
        <v>3691</v>
      </c>
      <c r="H559" s="53"/>
    </row>
    <row r="560" spans="1:8" ht="20.149999999999999" customHeight="1">
      <c r="A560" s="319"/>
      <c r="B560" s="321"/>
      <c r="C560" s="321"/>
      <c r="D560" s="17">
        <v>1</v>
      </c>
      <c r="E560" s="18" t="s">
        <v>1197</v>
      </c>
      <c r="F560" s="323"/>
      <c r="G560" s="30">
        <v>309</v>
      </c>
      <c r="H560" s="53">
        <v>8.3717149823895962</v>
      </c>
    </row>
    <row r="561" spans="1:8" ht="20.149999999999999" customHeight="1">
      <c r="A561" s="319"/>
      <c r="B561" s="321"/>
      <c r="C561" s="321"/>
      <c r="D561" s="17">
        <v>2</v>
      </c>
      <c r="E561" s="18" t="s">
        <v>1198</v>
      </c>
      <c r="F561" s="323"/>
      <c r="G561" s="30">
        <v>485</v>
      </c>
      <c r="H561" s="53">
        <v>13.140070441614737</v>
      </c>
    </row>
    <row r="562" spans="1:8" ht="20.149999999999999" customHeight="1">
      <c r="A562" s="319"/>
      <c r="B562" s="321"/>
      <c r="C562" s="321"/>
      <c r="D562" s="17">
        <v>3</v>
      </c>
      <c r="E562" s="18" t="s">
        <v>1199</v>
      </c>
      <c r="F562" s="323"/>
      <c r="G562" s="30">
        <v>420</v>
      </c>
      <c r="H562" s="53">
        <v>11.379030073150908</v>
      </c>
    </row>
    <row r="563" spans="1:8" ht="20.149999999999999" customHeight="1">
      <c r="A563" s="319"/>
      <c r="B563" s="321"/>
      <c r="C563" s="321"/>
      <c r="D563" s="17">
        <v>4</v>
      </c>
      <c r="E563" s="18" t="s">
        <v>1200</v>
      </c>
      <c r="F563" s="323"/>
      <c r="G563" s="30">
        <v>468</v>
      </c>
      <c r="H563" s="53">
        <v>12.679490652939581</v>
      </c>
    </row>
    <row r="564" spans="1:8" ht="20.149999999999999" customHeight="1">
      <c r="A564" s="319"/>
      <c r="B564" s="321"/>
      <c r="C564" s="321"/>
      <c r="D564" s="17">
        <v>5</v>
      </c>
      <c r="E564" s="18" t="s">
        <v>1201</v>
      </c>
      <c r="F564" s="323"/>
      <c r="G564" s="30">
        <v>429</v>
      </c>
      <c r="H564" s="53">
        <v>11.622866431861285</v>
      </c>
    </row>
    <row r="565" spans="1:8" ht="20.149999999999999" customHeight="1">
      <c r="A565" s="319"/>
      <c r="B565" s="321"/>
      <c r="C565" s="321"/>
      <c r="D565" s="17">
        <v>6</v>
      </c>
      <c r="E565" s="18" t="s">
        <v>1202</v>
      </c>
      <c r="F565" s="323"/>
      <c r="G565" s="30">
        <v>1011</v>
      </c>
      <c r="H565" s="53">
        <v>27.390950961798971</v>
      </c>
    </row>
    <row r="566" spans="1:8" ht="20.149999999999999" customHeight="1">
      <c r="A566" s="325"/>
      <c r="B566" s="326"/>
      <c r="C566" s="326"/>
      <c r="D566" s="17">
        <v>7</v>
      </c>
      <c r="E566" s="18" t="s">
        <v>1203</v>
      </c>
      <c r="F566" s="327"/>
      <c r="G566" s="30">
        <v>569</v>
      </c>
      <c r="H566" s="53">
        <v>15.41587645624492</v>
      </c>
    </row>
    <row r="567" spans="1:8" ht="20.149999999999999" customHeight="1">
      <c r="A567" s="302" t="s">
        <v>1208</v>
      </c>
      <c r="B567" s="293" t="s">
        <v>1209</v>
      </c>
      <c r="C567" s="293" t="s">
        <v>188</v>
      </c>
      <c r="D567" s="17"/>
      <c r="E567" s="18"/>
      <c r="F567" s="286"/>
      <c r="G567" s="120">
        <v>3691</v>
      </c>
      <c r="H567" s="53"/>
    </row>
    <row r="568" spans="1:8" ht="20.149999999999999" customHeight="1">
      <c r="A568" s="319"/>
      <c r="B568" s="321"/>
      <c r="C568" s="321"/>
      <c r="D568" s="17">
        <v>1</v>
      </c>
      <c r="E568" s="18" t="s">
        <v>1197</v>
      </c>
      <c r="F568" s="323"/>
      <c r="G568" s="30">
        <v>209</v>
      </c>
      <c r="H568" s="53">
        <v>5.6624221078298564</v>
      </c>
    </row>
    <row r="569" spans="1:8" ht="20.149999999999999" customHeight="1">
      <c r="A569" s="319"/>
      <c r="B569" s="321"/>
      <c r="C569" s="321"/>
      <c r="D569" s="17">
        <v>2</v>
      </c>
      <c r="E569" s="18" t="s">
        <v>1198</v>
      </c>
      <c r="F569" s="323"/>
      <c r="G569" s="30">
        <v>330</v>
      </c>
      <c r="H569" s="53">
        <v>8.9406664860471405</v>
      </c>
    </row>
    <row r="570" spans="1:8" ht="20.149999999999999" customHeight="1">
      <c r="A570" s="319"/>
      <c r="B570" s="321"/>
      <c r="C570" s="321"/>
      <c r="D570" s="17">
        <v>3</v>
      </c>
      <c r="E570" s="18" t="s">
        <v>1199</v>
      </c>
      <c r="F570" s="323"/>
      <c r="G570" s="30">
        <v>280</v>
      </c>
      <c r="H570" s="53">
        <v>7.5860200487672724</v>
      </c>
    </row>
    <row r="571" spans="1:8" ht="20.149999999999999" customHeight="1">
      <c r="A571" s="319"/>
      <c r="B571" s="321"/>
      <c r="C571" s="321"/>
      <c r="D571" s="17">
        <v>4</v>
      </c>
      <c r="E571" s="18" t="s">
        <v>1200</v>
      </c>
      <c r="F571" s="323"/>
      <c r="G571" s="30">
        <v>402</v>
      </c>
      <c r="H571" s="53">
        <v>10.891357355730154</v>
      </c>
    </row>
    <row r="572" spans="1:8" ht="20.149999999999999" customHeight="1">
      <c r="A572" s="319"/>
      <c r="B572" s="321"/>
      <c r="C572" s="321"/>
      <c r="D572" s="17">
        <v>5</v>
      </c>
      <c r="E572" s="18" t="s">
        <v>1201</v>
      </c>
      <c r="F572" s="323"/>
      <c r="G572" s="30">
        <v>395</v>
      </c>
      <c r="H572" s="53">
        <v>10.701706854510974</v>
      </c>
    </row>
    <row r="573" spans="1:8" ht="20.149999999999999" customHeight="1">
      <c r="A573" s="319"/>
      <c r="B573" s="321"/>
      <c r="C573" s="321"/>
      <c r="D573" s="17">
        <v>6</v>
      </c>
      <c r="E573" s="18" t="s">
        <v>1202</v>
      </c>
      <c r="F573" s="323"/>
      <c r="G573" s="30">
        <v>1283</v>
      </c>
      <c r="H573" s="53">
        <v>34.760227580601459</v>
      </c>
    </row>
    <row r="574" spans="1:8" ht="20.149999999999999" customHeight="1">
      <c r="A574" s="325"/>
      <c r="B574" s="326"/>
      <c r="C574" s="326"/>
      <c r="D574" s="17">
        <v>7</v>
      </c>
      <c r="E574" s="18" t="s">
        <v>1203</v>
      </c>
      <c r="F574" s="327"/>
      <c r="G574" s="30">
        <v>792</v>
      </c>
      <c r="H574" s="53">
        <v>21.457599566513142</v>
      </c>
    </row>
    <row r="575" spans="1:8" ht="20.149999999999999" customHeight="1">
      <c r="A575" s="302" t="s">
        <v>1210</v>
      </c>
      <c r="B575" s="293" t="s">
        <v>1211</v>
      </c>
      <c r="C575" s="293" t="s">
        <v>188</v>
      </c>
      <c r="D575" s="17"/>
      <c r="E575" s="18"/>
      <c r="F575" s="286"/>
      <c r="G575" s="120">
        <v>3691</v>
      </c>
      <c r="H575" s="53"/>
    </row>
    <row r="576" spans="1:8" ht="20.149999999999999" customHeight="1">
      <c r="A576" s="319"/>
      <c r="B576" s="321"/>
      <c r="C576" s="321"/>
      <c r="D576" s="17">
        <v>1</v>
      </c>
      <c r="E576" s="18" t="s">
        <v>1197</v>
      </c>
      <c r="F576" s="323"/>
      <c r="G576" s="30">
        <v>282</v>
      </c>
      <c r="H576" s="53">
        <v>7.6402059062584664</v>
      </c>
    </row>
    <row r="577" spans="1:8" ht="20.149999999999999" customHeight="1">
      <c r="A577" s="319"/>
      <c r="B577" s="321"/>
      <c r="C577" s="321"/>
      <c r="D577" s="17">
        <v>2</v>
      </c>
      <c r="E577" s="18" t="s">
        <v>1198</v>
      </c>
      <c r="F577" s="323"/>
      <c r="G577" s="30">
        <v>420</v>
      </c>
      <c r="H577" s="53">
        <v>11.379030073150908</v>
      </c>
    </row>
    <row r="578" spans="1:8" ht="20.149999999999999" customHeight="1">
      <c r="A578" s="319"/>
      <c r="B578" s="321"/>
      <c r="C578" s="321"/>
      <c r="D578" s="17">
        <v>3</v>
      </c>
      <c r="E578" s="18" t="s">
        <v>1199</v>
      </c>
      <c r="F578" s="323"/>
      <c r="G578" s="30">
        <v>309</v>
      </c>
      <c r="H578" s="53">
        <v>8.3717149823895962</v>
      </c>
    </row>
    <row r="579" spans="1:8" ht="20.149999999999999" customHeight="1">
      <c r="A579" s="319"/>
      <c r="B579" s="321"/>
      <c r="C579" s="321"/>
      <c r="D579" s="17">
        <v>4</v>
      </c>
      <c r="E579" s="18" t="s">
        <v>1200</v>
      </c>
      <c r="F579" s="323"/>
      <c r="G579" s="30">
        <v>377</v>
      </c>
      <c r="H579" s="53">
        <v>10.21403413709022</v>
      </c>
    </row>
    <row r="580" spans="1:8" ht="20.149999999999999" customHeight="1">
      <c r="A580" s="319"/>
      <c r="B580" s="321"/>
      <c r="C580" s="321"/>
      <c r="D580" s="17">
        <v>5</v>
      </c>
      <c r="E580" s="18" t="s">
        <v>1201</v>
      </c>
      <c r="F580" s="323"/>
      <c r="G580" s="30">
        <v>423</v>
      </c>
      <c r="H580" s="53">
        <v>11.4603088593877</v>
      </c>
    </row>
    <row r="581" spans="1:8" ht="20.149999999999999" customHeight="1">
      <c r="A581" s="319"/>
      <c r="B581" s="321"/>
      <c r="C581" s="321"/>
      <c r="D581" s="17">
        <v>6</v>
      </c>
      <c r="E581" s="18" t="s">
        <v>1202</v>
      </c>
      <c r="F581" s="323"/>
      <c r="G581" s="30">
        <v>1037</v>
      </c>
      <c r="H581" s="53">
        <v>28.095367109184505</v>
      </c>
    </row>
    <row r="582" spans="1:8" ht="20.149999999999999" customHeight="1">
      <c r="A582" s="325"/>
      <c r="B582" s="326"/>
      <c r="C582" s="326"/>
      <c r="D582" s="17">
        <v>7</v>
      </c>
      <c r="E582" s="18" t="s">
        <v>1203</v>
      </c>
      <c r="F582" s="327"/>
      <c r="G582" s="30">
        <v>843</v>
      </c>
      <c r="H582" s="53">
        <v>22.83933893253861</v>
      </c>
    </row>
    <row r="583" spans="1:8" ht="20.149999999999999" customHeight="1">
      <c r="A583" s="302" t="s">
        <v>1212</v>
      </c>
      <c r="B583" s="293" t="s">
        <v>1213</v>
      </c>
      <c r="C583" s="293" t="s">
        <v>188</v>
      </c>
      <c r="D583" s="17"/>
      <c r="E583" s="18"/>
      <c r="F583" s="286"/>
      <c r="G583" s="120">
        <v>3691</v>
      </c>
      <c r="H583" s="53"/>
    </row>
    <row r="584" spans="1:8" ht="20.149999999999999" customHeight="1">
      <c r="A584" s="319"/>
      <c r="B584" s="321"/>
      <c r="C584" s="321"/>
      <c r="D584" s="17">
        <v>1</v>
      </c>
      <c r="E584" s="18" t="s">
        <v>1197</v>
      </c>
      <c r="F584" s="323"/>
      <c r="G584" s="30">
        <v>56</v>
      </c>
      <c r="H584" s="53">
        <v>1.5172040097534545</v>
      </c>
    </row>
    <row r="585" spans="1:8" ht="20.149999999999999" customHeight="1">
      <c r="A585" s="319"/>
      <c r="B585" s="321"/>
      <c r="C585" s="321"/>
      <c r="D585" s="17">
        <v>2</v>
      </c>
      <c r="E585" s="18" t="s">
        <v>1198</v>
      </c>
      <c r="F585" s="323"/>
      <c r="G585" s="30">
        <v>119</v>
      </c>
      <c r="H585" s="53">
        <v>3.2240585207260906</v>
      </c>
    </row>
    <row r="586" spans="1:8" ht="20.149999999999999" customHeight="1">
      <c r="A586" s="319"/>
      <c r="B586" s="321"/>
      <c r="C586" s="321"/>
      <c r="D586" s="17">
        <v>3</v>
      </c>
      <c r="E586" s="18" t="s">
        <v>1199</v>
      </c>
      <c r="F586" s="323"/>
      <c r="G586" s="30">
        <v>111</v>
      </c>
      <c r="H586" s="53">
        <v>3.0073150907613111</v>
      </c>
    </row>
    <row r="587" spans="1:8" ht="20.149999999999999" customHeight="1">
      <c r="A587" s="319"/>
      <c r="B587" s="321"/>
      <c r="C587" s="321"/>
      <c r="D587" s="17">
        <v>4</v>
      </c>
      <c r="E587" s="18" t="s">
        <v>1200</v>
      </c>
      <c r="F587" s="323"/>
      <c r="G587" s="30">
        <v>155</v>
      </c>
      <c r="H587" s="53">
        <v>4.1994039555675968</v>
      </c>
    </row>
    <row r="588" spans="1:8" ht="20.149999999999999" customHeight="1">
      <c r="A588" s="319"/>
      <c r="B588" s="321"/>
      <c r="C588" s="321"/>
      <c r="D588" s="17">
        <v>5</v>
      </c>
      <c r="E588" s="18" t="s">
        <v>1201</v>
      </c>
      <c r="F588" s="323"/>
      <c r="G588" s="30">
        <v>242</v>
      </c>
      <c r="H588" s="53">
        <v>6.5564887564345709</v>
      </c>
    </row>
    <row r="589" spans="1:8" ht="20.149999999999999" customHeight="1">
      <c r="A589" s="319"/>
      <c r="B589" s="321"/>
      <c r="C589" s="321"/>
      <c r="D589" s="17">
        <v>6</v>
      </c>
      <c r="E589" s="18" t="s">
        <v>1202</v>
      </c>
      <c r="F589" s="323"/>
      <c r="G589" s="30">
        <v>1411</v>
      </c>
      <c r="H589" s="53">
        <v>38.22812246003793</v>
      </c>
    </row>
    <row r="590" spans="1:8" ht="20.149999999999999" customHeight="1">
      <c r="A590" s="325"/>
      <c r="B590" s="326"/>
      <c r="C590" s="326"/>
      <c r="D590" s="17">
        <v>7</v>
      </c>
      <c r="E590" s="18" t="s">
        <v>1203</v>
      </c>
      <c r="F590" s="327"/>
      <c r="G590" s="30">
        <v>1597</v>
      </c>
      <c r="H590" s="53">
        <v>43.267407206719042</v>
      </c>
    </row>
    <row r="591" spans="1:8" ht="20.149999999999999" customHeight="1">
      <c r="A591" s="302" t="s">
        <v>1214</v>
      </c>
      <c r="B591" s="293" t="s">
        <v>1215</v>
      </c>
      <c r="C591" s="293" t="s">
        <v>188</v>
      </c>
      <c r="D591" s="17"/>
      <c r="E591" s="18"/>
      <c r="F591" s="286"/>
      <c r="G591" s="120">
        <v>3691</v>
      </c>
      <c r="H591" s="53"/>
    </row>
    <row r="592" spans="1:8" ht="20.149999999999999" customHeight="1">
      <c r="A592" s="319"/>
      <c r="B592" s="321"/>
      <c r="C592" s="321"/>
      <c r="D592" s="17">
        <v>1</v>
      </c>
      <c r="E592" s="18" t="s">
        <v>1197</v>
      </c>
      <c r="F592" s="323"/>
      <c r="G592" s="30">
        <v>41</v>
      </c>
      <c r="H592" s="53">
        <v>1.1108100785694934</v>
      </c>
    </row>
    <row r="593" spans="1:8" ht="20.149999999999999" customHeight="1">
      <c r="A593" s="319"/>
      <c r="B593" s="321"/>
      <c r="C593" s="321"/>
      <c r="D593" s="17">
        <v>2</v>
      </c>
      <c r="E593" s="18" t="s">
        <v>1198</v>
      </c>
      <c r="F593" s="323"/>
      <c r="G593" s="30">
        <v>95</v>
      </c>
      <c r="H593" s="53">
        <v>2.5738282308317531</v>
      </c>
    </row>
    <row r="594" spans="1:8" ht="20.149999999999999" customHeight="1">
      <c r="A594" s="319"/>
      <c r="B594" s="321"/>
      <c r="C594" s="321"/>
      <c r="D594" s="17">
        <v>3</v>
      </c>
      <c r="E594" s="18" t="s">
        <v>1199</v>
      </c>
      <c r="F594" s="323"/>
      <c r="G594" s="30">
        <v>87</v>
      </c>
      <c r="H594" s="53">
        <v>2.3570848008669736</v>
      </c>
    </row>
    <row r="595" spans="1:8" ht="20.149999999999999" customHeight="1">
      <c r="A595" s="319"/>
      <c r="B595" s="321"/>
      <c r="C595" s="321"/>
      <c r="D595" s="17">
        <v>4</v>
      </c>
      <c r="E595" s="18" t="s">
        <v>1200</v>
      </c>
      <c r="F595" s="323"/>
      <c r="G595" s="30">
        <v>124</v>
      </c>
      <c r="H595" s="53">
        <v>3.3595231644540777</v>
      </c>
    </row>
    <row r="596" spans="1:8" ht="20.149999999999999" customHeight="1">
      <c r="A596" s="319"/>
      <c r="B596" s="321"/>
      <c r="C596" s="321"/>
      <c r="D596" s="17">
        <v>5</v>
      </c>
      <c r="E596" s="18" t="s">
        <v>1201</v>
      </c>
      <c r="F596" s="323"/>
      <c r="G596" s="30">
        <v>209</v>
      </c>
      <c r="H596" s="53">
        <v>5.6624221078298564</v>
      </c>
    </row>
    <row r="597" spans="1:8" ht="20.149999999999999" customHeight="1">
      <c r="A597" s="319"/>
      <c r="B597" s="321"/>
      <c r="C597" s="321"/>
      <c r="D597" s="17">
        <v>6</v>
      </c>
      <c r="E597" s="18" t="s">
        <v>1202</v>
      </c>
      <c r="F597" s="323"/>
      <c r="G597" s="30">
        <v>1456</v>
      </c>
      <c r="H597" s="53">
        <v>39.447304253589813</v>
      </c>
    </row>
    <row r="598" spans="1:8" ht="20.149999999999999" customHeight="1">
      <c r="A598" s="325"/>
      <c r="B598" s="326"/>
      <c r="C598" s="326"/>
      <c r="D598" s="17">
        <v>7</v>
      </c>
      <c r="E598" s="18" t="s">
        <v>1203</v>
      </c>
      <c r="F598" s="327"/>
      <c r="G598" s="30">
        <v>1679</v>
      </c>
      <c r="H598" s="53">
        <v>45.489027363858028</v>
      </c>
    </row>
    <row r="599" spans="1:8" ht="20.149999999999999" customHeight="1">
      <c r="A599" s="302" t="s">
        <v>1216</v>
      </c>
      <c r="B599" s="293" t="s">
        <v>1217</v>
      </c>
      <c r="C599" s="293" t="s">
        <v>188</v>
      </c>
      <c r="D599" s="17"/>
      <c r="E599" s="18"/>
      <c r="F599" s="286"/>
      <c r="G599" s="120">
        <v>3691</v>
      </c>
      <c r="H599" s="53"/>
    </row>
    <row r="600" spans="1:8" ht="20.149999999999999" customHeight="1">
      <c r="A600" s="319"/>
      <c r="B600" s="321"/>
      <c r="C600" s="321"/>
      <c r="D600" s="17">
        <v>1</v>
      </c>
      <c r="E600" s="18" t="s">
        <v>1197</v>
      </c>
      <c r="F600" s="323"/>
      <c r="G600" s="30">
        <v>62</v>
      </c>
      <c r="H600" s="53">
        <v>1.6797615822270389</v>
      </c>
    </row>
    <row r="601" spans="1:8" ht="20.149999999999999" customHeight="1">
      <c r="A601" s="319"/>
      <c r="B601" s="321"/>
      <c r="C601" s="321"/>
      <c r="D601" s="17">
        <v>2</v>
      </c>
      <c r="E601" s="18" t="s">
        <v>1198</v>
      </c>
      <c r="F601" s="323"/>
      <c r="G601" s="30">
        <v>65</v>
      </c>
      <c r="H601" s="53">
        <v>1.7610403684638307</v>
      </c>
    </row>
    <row r="602" spans="1:8" ht="20.149999999999999" customHeight="1">
      <c r="A602" s="319"/>
      <c r="B602" s="321"/>
      <c r="C602" s="321"/>
      <c r="D602" s="17">
        <v>3</v>
      </c>
      <c r="E602" s="18" t="s">
        <v>1199</v>
      </c>
      <c r="F602" s="323"/>
      <c r="G602" s="30">
        <v>116</v>
      </c>
      <c r="H602" s="53">
        <v>3.1427797344892983</v>
      </c>
    </row>
    <row r="603" spans="1:8" ht="20.149999999999999" customHeight="1">
      <c r="A603" s="319"/>
      <c r="B603" s="321"/>
      <c r="C603" s="321"/>
      <c r="D603" s="17">
        <v>4</v>
      </c>
      <c r="E603" s="18" t="s">
        <v>1200</v>
      </c>
      <c r="F603" s="323"/>
      <c r="G603" s="30">
        <v>199</v>
      </c>
      <c r="H603" s="53">
        <v>5.3914928203738821</v>
      </c>
    </row>
    <row r="604" spans="1:8" ht="20.149999999999999" customHeight="1">
      <c r="A604" s="319"/>
      <c r="B604" s="321"/>
      <c r="C604" s="321"/>
      <c r="D604" s="17">
        <v>5</v>
      </c>
      <c r="E604" s="18" t="s">
        <v>1201</v>
      </c>
      <c r="F604" s="323"/>
      <c r="G604" s="30">
        <v>373</v>
      </c>
      <c r="H604" s="53">
        <v>10.105662422107828</v>
      </c>
    </row>
    <row r="605" spans="1:8" ht="20.149999999999999" customHeight="1">
      <c r="A605" s="319"/>
      <c r="B605" s="321"/>
      <c r="C605" s="321"/>
      <c r="D605" s="17">
        <v>6</v>
      </c>
      <c r="E605" s="18" t="s">
        <v>1202</v>
      </c>
      <c r="F605" s="323"/>
      <c r="G605" s="30">
        <v>1532</v>
      </c>
      <c r="H605" s="53">
        <v>41.506366838255218</v>
      </c>
    </row>
    <row r="606" spans="1:8" ht="20.149999999999999" customHeight="1">
      <c r="A606" s="325"/>
      <c r="B606" s="326"/>
      <c r="C606" s="326"/>
      <c r="D606" s="17">
        <v>7</v>
      </c>
      <c r="E606" s="18" t="s">
        <v>1203</v>
      </c>
      <c r="F606" s="327"/>
      <c r="G606" s="30">
        <v>1344</v>
      </c>
      <c r="H606" s="53">
        <v>36.412896234082901</v>
      </c>
    </row>
    <row r="607" spans="1:8" ht="20.149999999999999" customHeight="1">
      <c r="A607" s="302" t="s">
        <v>1218</v>
      </c>
      <c r="B607" s="293" t="s">
        <v>1219</v>
      </c>
      <c r="C607" s="293" t="s">
        <v>188</v>
      </c>
      <c r="D607" s="17"/>
      <c r="E607" s="18"/>
      <c r="F607" s="286"/>
      <c r="G607" s="120">
        <v>3691</v>
      </c>
      <c r="H607" s="53"/>
    </row>
    <row r="608" spans="1:8" ht="20.149999999999999" customHeight="1">
      <c r="A608" s="319"/>
      <c r="B608" s="321"/>
      <c r="C608" s="321"/>
      <c r="D608" s="17">
        <v>1</v>
      </c>
      <c r="E608" s="18" t="s">
        <v>1197</v>
      </c>
      <c r="F608" s="323"/>
      <c r="G608" s="30">
        <v>21</v>
      </c>
      <c r="H608" s="53">
        <v>0.56895150365754532</v>
      </c>
    </row>
    <row r="609" spans="1:8" ht="20.149999999999999" customHeight="1">
      <c r="A609" s="319"/>
      <c r="B609" s="321"/>
      <c r="C609" s="321"/>
      <c r="D609" s="17">
        <v>2</v>
      </c>
      <c r="E609" s="18" t="s">
        <v>1198</v>
      </c>
      <c r="F609" s="323"/>
      <c r="G609" s="30">
        <v>52</v>
      </c>
      <c r="H609" s="53">
        <v>1.4088322947710648</v>
      </c>
    </row>
    <row r="610" spans="1:8" ht="20.149999999999999" customHeight="1">
      <c r="A610" s="319"/>
      <c r="B610" s="321"/>
      <c r="C610" s="321"/>
      <c r="D610" s="17">
        <v>3</v>
      </c>
      <c r="E610" s="18" t="s">
        <v>1199</v>
      </c>
      <c r="F610" s="323"/>
      <c r="G610" s="30">
        <v>66</v>
      </c>
      <c r="H610" s="53">
        <v>1.7881332972094284</v>
      </c>
    </row>
    <row r="611" spans="1:8" ht="20.149999999999999" customHeight="1">
      <c r="A611" s="319"/>
      <c r="B611" s="321"/>
      <c r="C611" s="321"/>
      <c r="D611" s="17">
        <v>4</v>
      </c>
      <c r="E611" s="18" t="s">
        <v>1200</v>
      </c>
      <c r="F611" s="323"/>
      <c r="G611" s="30">
        <v>99</v>
      </c>
      <c r="H611" s="53">
        <v>2.6821999458141428</v>
      </c>
    </row>
    <row r="612" spans="1:8" ht="20.149999999999999" customHeight="1">
      <c r="A612" s="319"/>
      <c r="B612" s="321"/>
      <c r="C612" s="321"/>
      <c r="D612" s="17">
        <v>5</v>
      </c>
      <c r="E612" s="18" t="s">
        <v>1201</v>
      </c>
      <c r="F612" s="323"/>
      <c r="G612" s="30">
        <v>151</v>
      </c>
      <c r="H612" s="53">
        <v>4.0910322405852071</v>
      </c>
    </row>
    <row r="613" spans="1:8" ht="20.149999999999999" customHeight="1">
      <c r="A613" s="319"/>
      <c r="B613" s="321"/>
      <c r="C613" s="321"/>
      <c r="D613" s="17">
        <v>6</v>
      </c>
      <c r="E613" s="18" t="s">
        <v>1202</v>
      </c>
      <c r="F613" s="323"/>
      <c r="G613" s="30">
        <v>1454</v>
      </c>
      <c r="H613" s="53">
        <v>39.393118396098622</v>
      </c>
    </row>
    <row r="614" spans="1:8" ht="20.149999999999999" customHeight="1">
      <c r="A614" s="325"/>
      <c r="B614" s="326"/>
      <c r="C614" s="326"/>
      <c r="D614" s="17">
        <v>7</v>
      </c>
      <c r="E614" s="18" t="s">
        <v>1203</v>
      </c>
      <c r="F614" s="327"/>
      <c r="G614" s="30">
        <v>1848</v>
      </c>
      <c r="H614" s="53">
        <v>50.067732321863986</v>
      </c>
    </row>
    <row r="615" spans="1:8" ht="20.149999999999999" customHeight="1">
      <c r="A615" s="302" t="s">
        <v>1220</v>
      </c>
      <c r="B615" s="293" t="s">
        <v>1221</v>
      </c>
      <c r="C615" s="293" t="s">
        <v>188</v>
      </c>
      <c r="D615" s="17"/>
      <c r="E615" s="18"/>
      <c r="F615" s="286"/>
      <c r="G615" s="120">
        <v>3691</v>
      </c>
      <c r="H615" s="53"/>
    </row>
    <row r="616" spans="1:8" ht="20.149999999999999" customHeight="1">
      <c r="A616" s="319"/>
      <c r="B616" s="321"/>
      <c r="C616" s="321"/>
      <c r="D616" s="17">
        <v>1</v>
      </c>
      <c r="E616" s="18" t="s">
        <v>1197</v>
      </c>
      <c r="F616" s="323"/>
      <c r="G616" s="30">
        <v>482</v>
      </c>
      <c r="H616" s="53">
        <v>13.058791655377947</v>
      </c>
    </row>
    <row r="617" spans="1:8" ht="20.149999999999999" customHeight="1">
      <c r="A617" s="319"/>
      <c r="B617" s="321"/>
      <c r="C617" s="321"/>
      <c r="D617" s="17">
        <v>2</v>
      </c>
      <c r="E617" s="18" t="s">
        <v>1198</v>
      </c>
      <c r="F617" s="323"/>
      <c r="G617" s="30">
        <v>775</v>
      </c>
      <c r="H617" s="53">
        <v>20.997019777837984</v>
      </c>
    </row>
    <row r="618" spans="1:8" ht="20.149999999999999" customHeight="1">
      <c r="A618" s="319"/>
      <c r="B618" s="321"/>
      <c r="C618" s="321"/>
      <c r="D618" s="17">
        <v>3</v>
      </c>
      <c r="E618" s="18" t="s">
        <v>1199</v>
      </c>
      <c r="F618" s="323"/>
      <c r="G618" s="30">
        <v>579</v>
      </c>
      <c r="H618" s="53">
        <v>15.686805743700894</v>
      </c>
    </row>
    <row r="619" spans="1:8" ht="20.149999999999999" customHeight="1">
      <c r="A619" s="319"/>
      <c r="B619" s="321"/>
      <c r="C619" s="321"/>
      <c r="D619" s="17">
        <v>4</v>
      </c>
      <c r="E619" s="18" t="s">
        <v>1200</v>
      </c>
      <c r="F619" s="323"/>
      <c r="G619" s="30">
        <v>578</v>
      </c>
      <c r="H619" s="53">
        <v>15.659712814955295</v>
      </c>
    </row>
    <row r="620" spans="1:8" ht="20.149999999999999" customHeight="1">
      <c r="A620" s="319"/>
      <c r="B620" s="321"/>
      <c r="C620" s="321"/>
      <c r="D620" s="17">
        <v>5</v>
      </c>
      <c r="E620" s="18" t="s">
        <v>1201</v>
      </c>
      <c r="F620" s="323"/>
      <c r="G620" s="30">
        <v>607</v>
      </c>
      <c r="H620" s="53">
        <v>16.445407748577619</v>
      </c>
    </row>
    <row r="621" spans="1:8" ht="20.149999999999999" customHeight="1">
      <c r="A621" s="319"/>
      <c r="B621" s="321"/>
      <c r="C621" s="321"/>
      <c r="D621" s="17">
        <v>6</v>
      </c>
      <c r="E621" s="18" t="s">
        <v>1202</v>
      </c>
      <c r="F621" s="323"/>
      <c r="G621" s="30">
        <v>499</v>
      </c>
      <c r="H621" s="53">
        <v>13.519371444053101</v>
      </c>
    </row>
    <row r="622" spans="1:8" ht="20.149999999999999" customHeight="1">
      <c r="A622" s="325"/>
      <c r="B622" s="326"/>
      <c r="C622" s="326"/>
      <c r="D622" s="17">
        <v>7</v>
      </c>
      <c r="E622" s="18" t="s">
        <v>1203</v>
      </c>
      <c r="F622" s="327"/>
      <c r="G622" s="30">
        <v>171</v>
      </c>
      <c r="H622" s="53">
        <v>4.6328908154971549</v>
      </c>
    </row>
    <row r="623" spans="1:8" ht="20.149999999999999" customHeight="1">
      <c r="A623" s="302" t="s">
        <v>1222</v>
      </c>
      <c r="B623" s="293" t="s">
        <v>1223</v>
      </c>
      <c r="C623" s="293" t="s">
        <v>188</v>
      </c>
      <c r="D623" s="17"/>
      <c r="E623" s="18"/>
      <c r="F623" s="286"/>
      <c r="G623" s="120">
        <v>3691</v>
      </c>
      <c r="H623" s="53"/>
    </row>
    <row r="624" spans="1:8" ht="20.149999999999999" customHeight="1">
      <c r="A624" s="319"/>
      <c r="B624" s="321"/>
      <c r="C624" s="321"/>
      <c r="D624" s="17">
        <v>1</v>
      </c>
      <c r="E624" s="18" t="s">
        <v>1197</v>
      </c>
      <c r="F624" s="323"/>
      <c r="G624" s="30">
        <v>125</v>
      </c>
      <c r="H624" s="53">
        <v>3.3866160931996752</v>
      </c>
    </row>
    <row r="625" spans="1:8" ht="20.149999999999999" customHeight="1">
      <c r="A625" s="319"/>
      <c r="B625" s="321"/>
      <c r="C625" s="321"/>
      <c r="D625" s="17">
        <v>2</v>
      </c>
      <c r="E625" s="18" t="s">
        <v>1198</v>
      </c>
      <c r="F625" s="323"/>
      <c r="G625" s="30">
        <v>122</v>
      </c>
      <c r="H625" s="53">
        <v>3.3053373069628829</v>
      </c>
    </row>
    <row r="626" spans="1:8" ht="20.149999999999999" customHeight="1">
      <c r="A626" s="319"/>
      <c r="B626" s="321"/>
      <c r="C626" s="321"/>
      <c r="D626" s="17">
        <v>3</v>
      </c>
      <c r="E626" s="18" t="s">
        <v>1199</v>
      </c>
      <c r="F626" s="323"/>
      <c r="G626" s="30">
        <v>123</v>
      </c>
      <c r="H626" s="53">
        <v>3.3324302357084798</v>
      </c>
    </row>
    <row r="627" spans="1:8" ht="20.149999999999999" customHeight="1">
      <c r="A627" s="319"/>
      <c r="B627" s="321"/>
      <c r="C627" s="321"/>
      <c r="D627" s="17">
        <v>4</v>
      </c>
      <c r="E627" s="18" t="s">
        <v>1200</v>
      </c>
      <c r="F627" s="323"/>
      <c r="G627" s="30">
        <v>134</v>
      </c>
      <c r="H627" s="53">
        <v>3.6304524519100516</v>
      </c>
    </row>
    <row r="628" spans="1:8" ht="20.149999999999999" customHeight="1">
      <c r="A628" s="319"/>
      <c r="B628" s="321"/>
      <c r="C628" s="321"/>
      <c r="D628" s="17">
        <v>5</v>
      </c>
      <c r="E628" s="18" t="s">
        <v>1201</v>
      </c>
      <c r="F628" s="323"/>
      <c r="G628" s="30">
        <v>184</v>
      </c>
      <c r="H628" s="53">
        <v>4.9850988891899215</v>
      </c>
    </row>
    <row r="629" spans="1:8" ht="20.149999999999999" customHeight="1">
      <c r="A629" s="319"/>
      <c r="B629" s="321"/>
      <c r="C629" s="321"/>
      <c r="D629" s="17">
        <v>6</v>
      </c>
      <c r="E629" s="18" t="s">
        <v>1202</v>
      </c>
      <c r="F629" s="323"/>
      <c r="G629" s="30">
        <v>1154</v>
      </c>
      <c r="H629" s="53">
        <v>31.265239772419402</v>
      </c>
    </row>
    <row r="630" spans="1:8" ht="20.149999999999999" customHeight="1">
      <c r="A630" s="325"/>
      <c r="B630" s="326"/>
      <c r="C630" s="326"/>
      <c r="D630" s="17">
        <v>7</v>
      </c>
      <c r="E630" s="18" t="s">
        <v>1203</v>
      </c>
      <c r="F630" s="327"/>
      <c r="G630" s="30">
        <v>1849</v>
      </c>
      <c r="H630" s="53">
        <v>50.094825250609588</v>
      </c>
    </row>
    <row r="631" spans="1:8" ht="20.149999999999999" customHeight="1">
      <c r="A631" s="302" t="s">
        <v>1224</v>
      </c>
      <c r="B631" s="293" t="s">
        <v>1225</v>
      </c>
      <c r="C631" s="293" t="s">
        <v>188</v>
      </c>
      <c r="D631" s="17"/>
      <c r="E631" s="18"/>
      <c r="F631" s="286"/>
      <c r="G631" s="120">
        <v>3691</v>
      </c>
      <c r="H631" s="53"/>
    </row>
    <row r="632" spans="1:8" ht="20.149999999999999" customHeight="1">
      <c r="A632" s="319"/>
      <c r="B632" s="321"/>
      <c r="C632" s="321"/>
      <c r="D632" s="17">
        <v>1</v>
      </c>
      <c r="E632" s="18" t="s">
        <v>1197</v>
      </c>
      <c r="F632" s="323"/>
      <c r="G632" s="30">
        <v>306</v>
      </c>
      <c r="H632" s="53">
        <v>8.2904361961528039</v>
      </c>
    </row>
    <row r="633" spans="1:8" ht="20.149999999999999" customHeight="1">
      <c r="A633" s="319"/>
      <c r="B633" s="321"/>
      <c r="C633" s="321"/>
      <c r="D633" s="17">
        <v>2</v>
      </c>
      <c r="E633" s="18" t="s">
        <v>1198</v>
      </c>
      <c r="F633" s="323"/>
      <c r="G633" s="30">
        <v>484</v>
      </c>
      <c r="H633" s="53">
        <v>13.112977512869142</v>
      </c>
    </row>
    <row r="634" spans="1:8" ht="20.149999999999999" customHeight="1">
      <c r="A634" s="319"/>
      <c r="B634" s="321"/>
      <c r="C634" s="321"/>
      <c r="D634" s="17">
        <v>3</v>
      </c>
      <c r="E634" s="18" t="s">
        <v>1199</v>
      </c>
      <c r="F634" s="323"/>
      <c r="G634" s="30">
        <v>511</v>
      </c>
      <c r="H634" s="53">
        <v>13.844486589000271</v>
      </c>
    </row>
    <row r="635" spans="1:8" ht="20.149999999999999" customHeight="1">
      <c r="A635" s="319"/>
      <c r="B635" s="321"/>
      <c r="C635" s="321"/>
      <c r="D635" s="17">
        <v>4</v>
      </c>
      <c r="E635" s="18" t="s">
        <v>1200</v>
      </c>
      <c r="F635" s="323"/>
      <c r="G635" s="30">
        <v>516</v>
      </c>
      <c r="H635" s="53">
        <v>13.979951232728258</v>
      </c>
    </row>
    <row r="636" spans="1:8" ht="20.149999999999999" customHeight="1">
      <c r="A636" s="319"/>
      <c r="B636" s="321"/>
      <c r="C636" s="321"/>
      <c r="D636" s="17">
        <v>5</v>
      </c>
      <c r="E636" s="18" t="s">
        <v>1201</v>
      </c>
      <c r="F636" s="323"/>
      <c r="G636" s="30">
        <v>840</v>
      </c>
      <c r="H636" s="53">
        <v>22.758060146301816</v>
      </c>
    </row>
    <row r="637" spans="1:8" ht="20.149999999999999" customHeight="1">
      <c r="A637" s="319"/>
      <c r="B637" s="321"/>
      <c r="C637" s="321"/>
      <c r="D637" s="17">
        <v>6</v>
      </c>
      <c r="E637" s="18" t="s">
        <v>1202</v>
      </c>
      <c r="F637" s="323"/>
      <c r="G637" s="30">
        <v>693</v>
      </c>
      <c r="H637" s="53">
        <v>18.775399620698998</v>
      </c>
    </row>
    <row r="638" spans="1:8" ht="20.149999999999999" customHeight="1">
      <c r="A638" s="325"/>
      <c r="B638" s="326"/>
      <c r="C638" s="326"/>
      <c r="D638" s="17">
        <v>7</v>
      </c>
      <c r="E638" s="18" t="s">
        <v>1203</v>
      </c>
      <c r="F638" s="327"/>
      <c r="G638" s="30">
        <v>341</v>
      </c>
      <c r="H638" s="53">
        <v>9.2386887022487123</v>
      </c>
    </row>
    <row r="639" spans="1:8" ht="20.149999999999999" customHeight="1">
      <c r="A639" s="302" t="s">
        <v>1226</v>
      </c>
      <c r="B639" s="293" t="s">
        <v>1227</v>
      </c>
      <c r="C639" s="293" t="s">
        <v>188</v>
      </c>
      <c r="D639" s="17"/>
      <c r="E639" s="18"/>
      <c r="F639" s="286"/>
      <c r="G639" s="120">
        <v>3691</v>
      </c>
      <c r="H639" s="53"/>
    </row>
    <row r="640" spans="1:8" ht="20.149999999999999" customHeight="1">
      <c r="A640" s="319"/>
      <c r="B640" s="321"/>
      <c r="C640" s="321"/>
      <c r="D640" s="17">
        <v>1</v>
      </c>
      <c r="E640" s="18" t="s">
        <v>1197</v>
      </c>
      <c r="F640" s="323"/>
      <c r="G640" s="30">
        <v>589</v>
      </c>
      <c r="H640" s="53">
        <v>15.957735031156869</v>
      </c>
    </row>
    <row r="641" spans="1:8" ht="20.149999999999999" customHeight="1">
      <c r="A641" s="319"/>
      <c r="B641" s="321"/>
      <c r="C641" s="321"/>
      <c r="D641" s="17">
        <v>2</v>
      </c>
      <c r="E641" s="18" t="s">
        <v>1198</v>
      </c>
      <c r="F641" s="323"/>
      <c r="G641" s="30">
        <v>928</v>
      </c>
      <c r="H641" s="53">
        <v>25.142237875914386</v>
      </c>
    </row>
    <row r="642" spans="1:8" ht="20.149999999999999" customHeight="1">
      <c r="A642" s="319"/>
      <c r="B642" s="321"/>
      <c r="C642" s="321"/>
      <c r="D642" s="17">
        <v>3</v>
      </c>
      <c r="E642" s="18" t="s">
        <v>1199</v>
      </c>
      <c r="F642" s="323"/>
      <c r="G642" s="30">
        <v>665</v>
      </c>
      <c r="H642" s="53">
        <v>18.01679761582227</v>
      </c>
    </row>
    <row r="643" spans="1:8" ht="20.149999999999999" customHeight="1">
      <c r="A643" s="319"/>
      <c r="B643" s="321"/>
      <c r="C643" s="321"/>
      <c r="D643" s="17">
        <v>4</v>
      </c>
      <c r="E643" s="18" t="s">
        <v>1200</v>
      </c>
      <c r="F643" s="323"/>
      <c r="G643" s="30">
        <v>691</v>
      </c>
      <c r="H643" s="53">
        <v>18.721213763207803</v>
      </c>
    </row>
    <row r="644" spans="1:8" ht="20.149999999999999" customHeight="1">
      <c r="A644" s="319"/>
      <c r="B644" s="321"/>
      <c r="C644" s="321"/>
      <c r="D644" s="17">
        <v>5</v>
      </c>
      <c r="E644" s="18" t="s">
        <v>1201</v>
      </c>
      <c r="F644" s="323"/>
      <c r="G644" s="30">
        <v>369</v>
      </c>
      <c r="H644" s="53">
        <v>9.9972907071254404</v>
      </c>
    </row>
    <row r="645" spans="1:8" ht="20.149999999999999" customHeight="1">
      <c r="A645" s="319"/>
      <c r="B645" s="321"/>
      <c r="C645" s="321"/>
      <c r="D645" s="17">
        <v>6</v>
      </c>
      <c r="E645" s="18" t="s">
        <v>1202</v>
      </c>
      <c r="F645" s="323"/>
      <c r="G645" s="30">
        <v>289</v>
      </c>
      <c r="H645" s="53">
        <v>7.8298564074776476</v>
      </c>
    </row>
    <row r="646" spans="1:8" ht="20.149999999999999" customHeight="1">
      <c r="A646" s="325"/>
      <c r="B646" s="326"/>
      <c r="C646" s="326"/>
      <c r="D646" s="17">
        <v>7</v>
      </c>
      <c r="E646" s="18" t="s">
        <v>1203</v>
      </c>
      <c r="F646" s="327"/>
      <c r="G646" s="30">
        <v>160</v>
      </c>
      <c r="H646" s="53">
        <v>4.334868599295584</v>
      </c>
    </row>
    <row r="647" spans="1:8" ht="20.149999999999999" customHeight="1">
      <c r="A647" s="302" t="s">
        <v>1228</v>
      </c>
      <c r="B647" s="293" t="s">
        <v>1229</v>
      </c>
      <c r="C647" s="293" t="s">
        <v>188</v>
      </c>
      <c r="D647" s="17"/>
      <c r="E647" s="18"/>
      <c r="F647" s="286"/>
      <c r="G647" s="120">
        <v>3691</v>
      </c>
      <c r="H647" s="53"/>
    </row>
    <row r="648" spans="1:8" ht="20.149999999999999" customHeight="1">
      <c r="A648" s="319"/>
      <c r="B648" s="321"/>
      <c r="C648" s="321"/>
      <c r="D648" s="17">
        <v>1</v>
      </c>
      <c r="E648" s="18" t="s">
        <v>1197</v>
      </c>
      <c r="F648" s="323"/>
      <c r="G648" s="30">
        <v>134</v>
      </c>
      <c r="H648" s="53">
        <v>3.6304524519100516</v>
      </c>
    </row>
    <row r="649" spans="1:8" ht="20.149999999999999" customHeight="1">
      <c r="A649" s="319"/>
      <c r="B649" s="321"/>
      <c r="C649" s="321"/>
      <c r="D649" s="17">
        <v>2</v>
      </c>
      <c r="E649" s="18" t="s">
        <v>1198</v>
      </c>
      <c r="F649" s="323"/>
      <c r="G649" s="30">
        <v>229</v>
      </c>
      <c r="H649" s="53">
        <v>6.2042806827418042</v>
      </c>
    </row>
    <row r="650" spans="1:8" ht="20.149999999999999" customHeight="1">
      <c r="A650" s="319"/>
      <c r="B650" s="321"/>
      <c r="C650" s="321"/>
      <c r="D650" s="17">
        <v>3</v>
      </c>
      <c r="E650" s="18" t="s">
        <v>1199</v>
      </c>
      <c r="F650" s="323"/>
      <c r="G650" s="30">
        <v>331</v>
      </c>
      <c r="H650" s="53">
        <v>8.9677594147927397</v>
      </c>
    </row>
    <row r="651" spans="1:8" ht="20.149999999999999" customHeight="1">
      <c r="A651" s="319"/>
      <c r="B651" s="321"/>
      <c r="C651" s="321"/>
      <c r="D651" s="17">
        <v>4</v>
      </c>
      <c r="E651" s="18" t="s">
        <v>1200</v>
      </c>
      <c r="F651" s="323"/>
      <c r="G651" s="30">
        <v>672</v>
      </c>
      <c r="H651" s="53">
        <v>18.20644811704145</v>
      </c>
    </row>
    <row r="652" spans="1:8" ht="20.149999999999999" customHeight="1">
      <c r="A652" s="319"/>
      <c r="B652" s="321"/>
      <c r="C652" s="321"/>
      <c r="D652" s="17">
        <v>5</v>
      </c>
      <c r="E652" s="18" t="s">
        <v>1201</v>
      </c>
      <c r="F652" s="323"/>
      <c r="G652" s="30">
        <v>863</v>
      </c>
      <c r="H652" s="53">
        <v>23.381197507450555</v>
      </c>
    </row>
    <row r="653" spans="1:8" ht="20.149999999999999" customHeight="1">
      <c r="A653" s="319"/>
      <c r="B653" s="321"/>
      <c r="C653" s="321"/>
      <c r="D653" s="17">
        <v>6</v>
      </c>
      <c r="E653" s="18" t="s">
        <v>1202</v>
      </c>
      <c r="F653" s="323"/>
      <c r="G653" s="30">
        <v>1052</v>
      </c>
      <c r="H653" s="53">
        <v>28.501761040368461</v>
      </c>
    </row>
    <row r="654" spans="1:8" ht="20.149999999999999" customHeight="1">
      <c r="A654" s="325"/>
      <c r="B654" s="326"/>
      <c r="C654" s="326"/>
      <c r="D654" s="17">
        <v>7</v>
      </c>
      <c r="E654" s="18" t="s">
        <v>1203</v>
      </c>
      <c r="F654" s="327"/>
      <c r="G654" s="30">
        <v>410</v>
      </c>
      <c r="H654" s="53">
        <v>11.108100785694933</v>
      </c>
    </row>
    <row r="655" spans="1:8" ht="20.149999999999999" customHeight="1">
      <c r="A655" s="302" t="s">
        <v>1230</v>
      </c>
      <c r="B655" s="293" t="s">
        <v>1231</v>
      </c>
      <c r="C655" s="293" t="s">
        <v>188</v>
      </c>
      <c r="D655" s="17"/>
      <c r="E655" s="18"/>
      <c r="F655" s="286"/>
      <c r="G655" s="120">
        <v>3691</v>
      </c>
      <c r="H655" s="53"/>
    </row>
    <row r="656" spans="1:8" ht="20.149999999999999" customHeight="1">
      <c r="A656" s="319"/>
      <c r="B656" s="321"/>
      <c r="C656" s="321"/>
      <c r="D656" s="17">
        <v>1</v>
      </c>
      <c r="E656" s="18" t="s">
        <v>1197</v>
      </c>
      <c r="F656" s="323"/>
      <c r="G656" s="30">
        <v>773</v>
      </c>
      <c r="H656" s="53">
        <v>20.942833920346789</v>
      </c>
    </row>
    <row r="657" spans="1:8" ht="20.149999999999999" customHeight="1">
      <c r="A657" s="319"/>
      <c r="B657" s="321"/>
      <c r="C657" s="321"/>
      <c r="D657" s="17">
        <v>2</v>
      </c>
      <c r="E657" s="18" t="s">
        <v>1198</v>
      </c>
      <c r="F657" s="323"/>
      <c r="G657" s="30">
        <v>964</v>
      </c>
      <c r="H657" s="53">
        <v>26.117583310755894</v>
      </c>
    </row>
    <row r="658" spans="1:8" ht="20.149999999999999" customHeight="1">
      <c r="A658" s="319"/>
      <c r="B658" s="321"/>
      <c r="C658" s="321"/>
      <c r="D658" s="17">
        <v>3</v>
      </c>
      <c r="E658" s="18" t="s">
        <v>1199</v>
      </c>
      <c r="F658" s="323"/>
      <c r="G658" s="30">
        <v>525</v>
      </c>
      <c r="H658" s="53">
        <v>14.223787591438636</v>
      </c>
    </row>
    <row r="659" spans="1:8" ht="20.149999999999999" customHeight="1">
      <c r="A659" s="319"/>
      <c r="B659" s="321"/>
      <c r="C659" s="321"/>
      <c r="D659" s="17">
        <v>4</v>
      </c>
      <c r="E659" s="18" t="s">
        <v>1200</v>
      </c>
      <c r="F659" s="323"/>
      <c r="G659" s="30">
        <v>494</v>
      </c>
      <c r="H659" s="53">
        <v>13.383906800325116</v>
      </c>
    </row>
    <row r="660" spans="1:8" ht="20.149999999999999" customHeight="1">
      <c r="A660" s="319"/>
      <c r="B660" s="321"/>
      <c r="C660" s="321"/>
      <c r="D660" s="17">
        <v>5</v>
      </c>
      <c r="E660" s="18" t="s">
        <v>1201</v>
      </c>
      <c r="F660" s="323"/>
      <c r="G660" s="30">
        <v>384</v>
      </c>
      <c r="H660" s="53">
        <v>10.403684638309402</v>
      </c>
    </row>
    <row r="661" spans="1:8" ht="20.149999999999999" customHeight="1">
      <c r="A661" s="319"/>
      <c r="B661" s="321"/>
      <c r="C661" s="321"/>
      <c r="D661" s="17">
        <v>6</v>
      </c>
      <c r="E661" s="18" t="s">
        <v>1202</v>
      </c>
      <c r="F661" s="323"/>
      <c r="G661" s="30">
        <v>341</v>
      </c>
      <c r="H661" s="53">
        <v>9.2386887022487123</v>
      </c>
    </row>
    <row r="662" spans="1:8" ht="20.149999999999999" customHeight="1">
      <c r="A662" s="325"/>
      <c r="B662" s="326"/>
      <c r="C662" s="326"/>
      <c r="D662" s="17">
        <v>7</v>
      </c>
      <c r="E662" s="18" t="s">
        <v>1203</v>
      </c>
      <c r="F662" s="327"/>
      <c r="G662" s="30">
        <v>210</v>
      </c>
      <c r="H662" s="53">
        <v>5.6895150365754539</v>
      </c>
    </row>
    <row r="663" spans="1:8" ht="20.149999999999999" customHeight="1">
      <c r="A663" s="302" t="s">
        <v>1232</v>
      </c>
      <c r="B663" s="293" t="s">
        <v>1233</v>
      </c>
      <c r="C663" s="293" t="s">
        <v>188</v>
      </c>
      <c r="D663" s="17"/>
      <c r="E663" s="18"/>
      <c r="F663" s="286"/>
      <c r="G663" s="120">
        <v>3691</v>
      </c>
      <c r="H663" s="53"/>
    </row>
    <row r="664" spans="1:8" ht="20.149999999999999" customHeight="1">
      <c r="A664" s="319"/>
      <c r="B664" s="321"/>
      <c r="C664" s="321"/>
      <c r="D664" s="17">
        <v>1</v>
      </c>
      <c r="E664" s="18" t="s">
        <v>1197</v>
      </c>
      <c r="F664" s="323"/>
      <c r="G664" s="30">
        <v>133</v>
      </c>
      <c r="H664" s="53">
        <v>3.6033595231644537</v>
      </c>
    </row>
    <row r="665" spans="1:8" ht="20.149999999999999" customHeight="1">
      <c r="A665" s="319"/>
      <c r="B665" s="321"/>
      <c r="C665" s="321"/>
      <c r="D665" s="17">
        <v>2</v>
      </c>
      <c r="E665" s="18" t="s">
        <v>1198</v>
      </c>
      <c r="F665" s="323"/>
      <c r="G665" s="30">
        <v>183</v>
      </c>
      <c r="H665" s="53">
        <v>4.9580059604443241</v>
      </c>
    </row>
    <row r="666" spans="1:8" ht="20.149999999999999" customHeight="1">
      <c r="A666" s="319"/>
      <c r="B666" s="321"/>
      <c r="C666" s="321"/>
      <c r="D666" s="17">
        <v>3</v>
      </c>
      <c r="E666" s="18" t="s">
        <v>1199</v>
      </c>
      <c r="F666" s="323"/>
      <c r="G666" s="30">
        <v>138</v>
      </c>
      <c r="H666" s="53">
        <v>3.7388241668924413</v>
      </c>
    </row>
    <row r="667" spans="1:8" ht="20.149999999999999" customHeight="1">
      <c r="A667" s="319"/>
      <c r="B667" s="321"/>
      <c r="C667" s="321"/>
      <c r="D667" s="17">
        <v>4</v>
      </c>
      <c r="E667" s="18" t="s">
        <v>1200</v>
      </c>
      <c r="F667" s="323"/>
      <c r="G667" s="30">
        <v>185</v>
      </c>
      <c r="H667" s="53">
        <v>5.012191817935518</v>
      </c>
    </row>
    <row r="668" spans="1:8" ht="20.149999999999999" customHeight="1">
      <c r="A668" s="319"/>
      <c r="B668" s="321"/>
      <c r="C668" s="321"/>
      <c r="D668" s="17">
        <v>5</v>
      </c>
      <c r="E668" s="18" t="s">
        <v>1201</v>
      </c>
      <c r="F668" s="323"/>
      <c r="G668" s="30">
        <v>256</v>
      </c>
      <c r="H668" s="53">
        <v>6.935789758872934</v>
      </c>
    </row>
    <row r="669" spans="1:8" ht="20.149999999999999" customHeight="1">
      <c r="A669" s="319"/>
      <c r="B669" s="321"/>
      <c r="C669" s="321"/>
      <c r="D669" s="17">
        <v>6</v>
      </c>
      <c r="E669" s="18" t="s">
        <v>1202</v>
      </c>
      <c r="F669" s="323"/>
      <c r="G669" s="30">
        <v>1126</v>
      </c>
      <c r="H669" s="53">
        <v>30.506637767542671</v>
      </c>
    </row>
    <row r="670" spans="1:8" ht="20.149999999999999" customHeight="1">
      <c r="A670" s="325"/>
      <c r="B670" s="326"/>
      <c r="C670" s="326"/>
      <c r="D670" s="17">
        <v>7</v>
      </c>
      <c r="E670" s="18" t="s">
        <v>1203</v>
      </c>
      <c r="F670" s="327"/>
      <c r="G670" s="30">
        <v>1670</v>
      </c>
      <c r="H670" s="53">
        <v>45.245191005147653</v>
      </c>
    </row>
    <row r="671" spans="1:8" ht="20.149999999999999" customHeight="1">
      <c r="A671" s="302" t="s">
        <v>1234</v>
      </c>
      <c r="B671" s="293" t="s">
        <v>1235</v>
      </c>
      <c r="C671" s="293" t="s">
        <v>188</v>
      </c>
      <c r="D671" s="17"/>
      <c r="E671" s="18"/>
      <c r="F671" s="286"/>
      <c r="G671" s="120">
        <v>3691</v>
      </c>
      <c r="H671" s="53"/>
    </row>
    <row r="672" spans="1:8" ht="20.149999999999999" customHeight="1">
      <c r="A672" s="319"/>
      <c r="B672" s="321"/>
      <c r="C672" s="321"/>
      <c r="D672" s="17">
        <v>1</v>
      </c>
      <c r="E672" s="18" t="s">
        <v>1197</v>
      </c>
      <c r="F672" s="323"/>
      <c r="G672" s="30">
        <v>42</v>
      </c>
      <c r="H672" s="53">
        <v>1.1379030073150906</v>
      </c>
    </row>
    <row r="673" spans="1:8" ht="20.149999999999999" customHeight="1">
      <c r="A673" s="319"/>
      <c r="B673" s="321"/>
      <c r="C673" s="321"/>
      <c r="D673" s="17">
        <v>2</v>
      </c>
      <c r="E673" s="18" t="s">
        <v>1198</v>
      </c>
      <c r="F673" s="323"/>
      <c r="G673" s="30">
        <v>52</v>
      </c>
      <c r="H673" s="53">
        <v>1.4088322947710648</v>
      </c>
    </row>
    <row r="674" spans="1:8" ht="20.149999999999999" customHeight="1">
      <c r="A674" s="319"/>
      <c r="B674" s="321"/>
      <c r="C674" s="321"/>
      <c r="D674" s="17">
        <v>3</v>
      </c>
      <c r="E674" s="18" t="s">
        <v>1199</v>
      </c>
      <c r="F674" s="323"/>
      <c r="G674" s="30">
        <v>78</v>
      </c>
      <c r="H674" s="53">
        <v>2.1132484421565971</v>
      </c>
    </row>
    <row r="675" spans="1:8" ht="20.149999999999999" customHeight="1">
      <c r="A675" s="319"/>
      <c r="B675" s="321"/>
      <c r="C675" s="321"/>
      <c r="D675" s="17">
        <v>4</v>
      </c>
      <c r="E675" s="18" t="s">
        <v>1200</v>
      </c>
      <c r="F675" s="323"/>
      <c r="G675" s="30">
        <v>115</v>
      </c>
      <c r="H675" s="53">
        <v>3.1156868057437008</v>
      </c>
    </row>
    <row r="676" spans="1:8" ht="20.149999999999999" customHeight="1">
      <c r="A676" s="319"/>
      <c r="B676" s="321"/>
      <c r="C676" s="321"/>
      <c r="D676" s="17">
        <v>5</v>
      </c>
      <c r="E676" s="18" t="s">
        <v>1201</v>
      </c>
      <c r="F676" s="323"/>
      <c r="G676" s="30">
        <v>232</v>
      </c>
      <c r="H676" s="53">
        <v>6.2855594689785965</v>
      </c>
    </row>
    <row r="677" spans="1:8" ht="20.149999999999999" customHeight="1">
      <c r="A677" s="319"/>
      <c r="B677" s="321"/>
      <c r="C677" s="321"/>
      <c r="D677" s="17">
        <v>6</v>
      </c>
      <c r="E677" s="18" t="s">
        <v>1202</v>
      </c>
      <c r="F677" s="323"/>
      <c r="G677" s="30">
        <v>1316</v>
      </c>
      <c r="H677" s="53">
        <v>35.65429422920618</v>
      </c>
    </row>
    <row r="678" spans="1:8" ht="20.149999999999999" customHeight="1">
      <c r="A678" s="325"/>
      <c r="B678" s="326"/>
      <c r="C678" s="326"/>
      <c r="D678" s="17">
        <v>7</v>
      </c>
      <c r="E678" s="18" t="s">
        <v>1203</v>
      </c>
      <c r="F678" s="327"/>
      <c r="G678" s="30">
        <v>1856</v>
      </c>
      <c r="H678" s="53">
        <v>50.284475751828772</v>
      </c>
    </row>
    <row r="679" spans="1:8" ht="20.149999999999999" customHeight="1">
      <c r="A679" s="302" t="s">
        <v>1236</v>
      </c>
      <c r="B679" s="293" t="s">
        <v>1237</v>
      </c>
      <c r="C679" s="293" t="s">
        <v>188</v>
      </c>
      <c r="D679" s="17"/>
      <c r="E679" s="18"/>
      <c r="F679" s="286"/>
      <c r="G679" s="120">
        <v>3691</v>
      </c>
      <c r="H679" s="53"/>
    </row>
    <row r="680" spans="1:8" ht="20.149999999999999" customHeight="1">
      <c r="A680" s="319"/>
      <c r="B680" s="321"/>
      <c r="C680" s="321"/>
      <c r="D680" s="17">
        <v>1</v>
      </c>
      <c r="E680" s="18" t="s">
        <v>1197</v>
      </c>
      <c r="F680" s="323"/>
      <c r="G680" s="30">
        <v>35</v>
      </c>
      <c r="H680" s="53">
        <v>0.94825250609590905</v>
      </c>
    </row>
    <row r="681" spans="1:8" ht="20.149999999999999" customHeight="1">
      <c r="A681" s="319"/>
      <c r="B681" s="321"/>
      <c r="C681" s="321"/>
      <c r="D681" s="17">
        <v>2</v>
      </c>
      <c r="E681" s="18" t="s">
        <v>1198</v>
      </c>
      <c r="F681" s="323"/>
      <c r="G681" s="30">
        <v>45</v>
      </c>
      <c r="H681" s="53">
        <v>1.2191817935518829</v>
      </c>
    </row>
    <row r="682" spans="1:8" ht="20.149999999999999" customHeight="1">
      <c r="A682" s="319"/>
      <c r="B682" s="321"/>
      <c r="C682" s="321"/>
      <c r="D682" s="17">
        <v>3</v>
      </c>
      <c r="E682" s="18" t="s">
        <v>1199</v>
      </c>
      <c r="F682" s="323"/>
      <c r="G682" s="30">
        <v>115</v>
      </c>
      <c r="H682" s="53">
        <v>3.1156868057437008</v>
      </c>
    </row>
    <row r="683" spans="1:8" ht="20.149999999999999" customHeight="1">
      <c r="A683" s="319"/>
      <c r="B683" s="321"/>
      <c r="C683" s="321"/>
      <c r="D683" s="17">
        <v>4</v>
      </c>
      <c r="E683" s="18" t="s">
        <v>1200</v>
      </c>
      <c r="F683" s="323"/>
      <c r="G683" s="30">
        <v>176</v>
      </c>
      <c r="H683" s="53">
        <v>4.768355459225142</v>
      </c>
    </row>
    <row r="684" spans="1:8" ht="20.149999999999999" customHeight="1">
      <c r="A684" s="319"/>
      <c r="B684" s="321"/>
      <c r="C684" s="321"/>
      <c r="D684" s="17">
        <v>5</v>
      </c>
      <c r="E684" s="18" t="s">
        <v>1201</v>
      </c>
      <c r="F684" s="323"/>
      <c r="G684" s="30">
        <v>287</v>
      </c>
      <c r="H684" s="53">
        <v>7.7756705499864536</v>
      </c>
    </row>
    <row r="685" spans="1:8" ht="20.149999999999999" customHeight="1">
      <c r="A685" s="319"/>
      <c r="B685" s="321"/>
      <c r="C685" s="321"/>
      <c r="D685" s="17">
        <v>6</v>
      </c>
      <c r="E685" s="18" t="s">
        <v>1202</v>
      </c>
      <c r="F685" s="323"/>
      <c r="G685" s="30">
        <v>1398</v>
      </c>
      <c r="H685" s="53">
        <v>37.875914386345165</v>
      </c>
    </row>
    <row r="686" spans="1:8" ht="20.149999999999999" customHeight="1">
      <c r="A686" s="325"/>
      <c r="B686" s="326"/>
      <c r="C686" s="326"/>
      <c r="D686" s="17">
        <v>7</v>
      </c>
      <c r="E686" s="18" t="s">
        <v>1203</v>
      </c>
      <c r="F686" s="327"/>
      <c r="G686" s="30">
        <v>1635</v>
      </c>
      <c r="H686" s="53">
        <v>44.296938499051748</v>
      </c>
    </row>
    <row r="687" spans="1:8" ht="20.149999999999999" customHeight="1">
      <c r="A687" s="302" t="s">
        <v>1238</v>
      </c>
      <c r="B687" s="293" t="s">
        <v>1239</v>
      </c>
      <c r="C687" s="293" t="s">
        <v>188</v>
      </c>
      <c r="D687" s="17"/>
      <c r="E687" s="18"/>
      <c r="F687" s="286"/>
      <c r="G687" s="120">
        <v>3691</v>
      </c>
      <c r="H687" s="53"/>
    </row>
    <row r="688" spans="1:8" ht="20.149999999999999" customHeight="1">
      <c r="A688" s="319"/>
      <c r="B688" s="321"/>
      <c r="C688" s="321"/>
      <c r="D688" s="17">
        <v>1</v>
      </c>
      <c r="E688" s="18" t="s">
        <v>1197</v>
      </c>
      <c r="F688" s="323"/>
      <c r="G688" s="30">
        <v>95</v>
      </c>
      <c r="H688" s="53">
        <v>2.5738282308317531</v>
      </c>
    </row>
    <row r="689" spans="1:8" ht="20.149999999999999" customHeight="1">
      <c r="A689" s="319"/>
      <c r="B689" s="321"/>
      <c r="C689" s="321"/>
      <c r="D689" s="17">
        <v>2</v>
      </c>
      <c r="E689" s="18" t="s">
        <v>1198</v>
      </c>
      <c r="F689" s="323"/>
      <c r="G689" s="30">
        <v>89</v>
      </c>
      <c r="H689" s="53">
        <v>2.4112706583581685</v>
      </c>
    </row>
    <row r="690" spans="1:8" ht="20.149999999999999" customHeight="1">
      <c r="A690" s="319"/>
      <c r="B690" s="321"/>
      <c r="C690" s="321"/>
      <c r="D690" s="17">
        <v>3</v>
      </c>
      <c r="E690" s="18" t="s">
        <v>1199</v>
      </c>
      <c r="F690" s="323"/>
      <c r="G690" s="30">
        <v>81</v>
      </c>
      <c r="H690" s="53">
        <v>2.1945272283933894</v>
      </c>
    </row>
    <row r="691" spans="1:8" ht="20.149999999999999" customHeight="1">
      <c r="A691" s="319"/>
      <c r="B691" s="321"/>
      <c r="C691" s="321"/>
      <c r="D691" s="17">
        <v>4</v>
      </c>
      <c r="E691" s="18" t="s">
        <v>1200</v>
      </c>
      <c r="F691" s="323"/>
      <c r="G691" s="30">
        <v>122</v>
      </c>
      <c r="H691" s="53">
        <v>3.3053373069628829</v>
      </c>
    </row>
    <row r="692" spans="1:8" ht="20.149999999999999" customHeight="1">
      <c r="A692" s="319"/>
      <c r="B692" s="321"/>
      <c r="C692" s="321"/>
      <c r="D692" s="17">
        <v>5</v>
      </c>
      <c r="E692" s="18" t="s">
        <v>1201</v>
      </c>
      <c r="F692" s="323"/>
      <c r="G692" s="30">
        <v>216</v>
      </c>
      <c r="H692" s="53">
        <v>5.8520726090490385</v>
      </c>
    </row>
    <row r="693" spans="1:8" ht="20.149999999999999" customHeight="1">
      <c r="A693" s="319"/>
      <c r="B693" s="321"/>
      <c r="C693" s="321"/>
      <c r="D693" s="17">
        <v>6</v>
      </c>
      <c r="E693" s="18" t="s">
        <v>1202</v>
      </c>
      <c r="F693" s="323"/>
      <c r="G693" s="30">
        <v>1161</v>
      </c>
      <c r="H693" s="53">
        <v>31.454890273638579</v>
      </c>
    </row>
    <row r="694" spans="1:8" ht="20.149999999999999" customHeight="1">
      <c r="A694" s="325"/>
      <c r="B694" s="326"/>
      <c r="C694" s="326"/>
      <c r="D694" s="17">
        <v>7</v>
      </c>
      <c r="E694" s="18" t="s">
        <v>1203</v>
      </c>
      <c r="F694" s="327"/>
      <c r="G694" s="30">
        <v>1927</v>
      </c>
      <c r="H694" s="53">
        <v>52.208073692766192</v>
      </c>
    </row>
    <row r="695" spans="1:8" ht="20.149999999999999" customHeight="1">
      <c r="A695" s="302" t="s">
        <v>1240</v>
      </c>
      <c r="B695" s="293" t="s">
        <v>1241</v>
      </c>
      <c r="C695" s="293" t="s">
        <v>188</v>
      </c>
      <c r="D695" s="17"/>
      <c r="E695" s="18"/>
      <c r="F695" s="286"/>
      <c r="G695" s="120">
        <v>3691</v>
      </c>
      <c r="H695" s="53"/>
    </row>
    <row r="696" spans="1:8" ht="20.149999999999999" customHeight="1">
      <c r="A696" s="319"/>
      <c r="B696" s="321"/>
      <c r="C696" s="321"/>
      <c r="D696" s="17">
        <v>1</v>
      </c>
      <c r="E696" s="18" t="s">
        <v>1197</v>
      </c>
      <c r="F696" s="323"/>
      <c r="G696" s="30">
        <v>88</v>
      </c>
      <c r="H696" s="53">
        <v>2.384177729612571</v>
      </c>
    </row>
    <row r="697" spans="1:8" ht="20.149999999999999" customHeight="1">
      <c r="A697" s="319"/>
      <c r="B697" s="321"/>
      <c r="C697" s="321"/>
      <c r="D697" s="17">
        <v>2</v>
      </c>
      <c r="E697" s="18" t="s">
        <v>1198</v>
      </c>
      <c r="F697" s="323"/>
      <c r="G697" s="30">
        <v>137</v>
      </c>
      <c r="H697" s="53">
        <v>3.7117312381468439</v>
      </c>
    </row>
    <row r="698" spans="1:8" ht="20.149999999999999" customHeight="1">
      <c r="A698" s="319"/>
      <c r="B698" s="321"/>
      <c r="C698" s="321"/>
      <c r="D698" s="17">
        <v>3</v>
      </c>
      <c r="E698" s="18" t="s">
        <v>1199</v>
      </c>
      <c r="F698" s="323"/>
      <c r="G698" s="30">
        <v>109</v>
      </c>
      <c r="H698" s="53">
        <v>2.9531292332701167</v>
      </c>
    </row>
    <row r="699" spans="1:8" ht="20.149999999999999" customHeight="1">
      <c r="A699" s="319"/>
      <c r="B699" s="321"/>
      <c r="C699" s="321"/>
      <c r="D699" s="17">
        <v>4</v>
      </c>
      <c r="E699" s="18" t="s">
        <v>1200</v>
      </c>
      <c r="F699" s="323"/>
      <c r="G699" s="30">
        <v>161</v>
      </c>
      <c r="H699" s="53">
        <v>4.3619615280411814</v>
      </c>
    </row>
    <row r="700" spans="1:8" ht="20.149999999999999" customHeight="1">
      <c r="A700" s="319"/>
      <c r="B700" s="321"/>
      <c r="C700" s="321"/>
      <c r="D700" s="17">
        <v>5</v>
      </c>
      <c r="E700" s="18" t="s">
        <v>1201</v>
      </c>
      <c r="F700" s="323"/>
      <c r="G700" s="30">
        <v>239</v>
      </c>
      <c r="H700" s="53">
        <v>6.4752099701977786</v>
      </c>
    </row>
    <row r="701" spans="1:8" ht="20.149999999999999" customHeight="1">
      <c r="A701" s="319"/>
      <c r="B701" s="321"/>
      <c r="C701" s="321"/>
      <c r="D701" s="17">
        <v>6</v>
      </c>
      <c r="E701" s="18" t="s">
        <v>1202</v>
      </c>
      <c r="F701" s="323"/>
      <c r="G701" s="30">
        <v>1149</v>
      </c>
      <c r="H701" s="53">
        <v>31.12977512869141</v>
      </c>
    </row>
    <row r="702" spans="1:8" ht="20.149999999999999" customHeight="1">
      <c r="A702" s="325"/>
      <c r="B702" s="326"/>
      <c r="C702" s="326"/>
      <c r="D702" s="17">
        <v>7</v>
      </c>
      <c r="E702" s="18" t="s">
        <v>1203</v>
      </c>
      <c r="F702" s="327"/>
      <c r="G702" s="30">
        <v>1808</v>
      </c>
      <c r="H702" s="53">
        <v>48.984015172040095</v>
      </c>
    </row>
    <row r="703" spans="1:8" ht="20.149999999999999" customHeight="1">
      <c r="A703" s="302" t="s">
        <v>1242</v>
      </c>
      <c r="B703" s="293" t="s">
        <v>1243</v>
      </c>
      <c r="C703" s="293" t="s">
        <v>188</v>
      </c>
      <c r="D703" s="17"/>
      <c r="E703" s="18"/>
      <c r="F703" s="286"/>
      <c r="G703" s="120">
        <v>3691</v>
      </c>
      <c r="H703" s="53"/>
    </row>
    <row r="704" spans="1:8" ht="20.149999999999999" customHeight="1">
      <c r="A704" s="319"/>
      <c r="B704" s="321"/>
      <c r="C704" s="321"/>
      <c r="D704" s="17">
        <v>1</v>
      </c>
      <c r="E704" s="18" t="s">
        <v>1197</v>
      </c>
      <c r="F704" s="323"/>
      <c r="G704" s="30">
        <v>39</v>
      </c>
      <c r="H704" s="53">
        <v>1.0566242210782986</v>
      </c>
    </row>
    <row r="705" spans="1:8" ht="20.149999999999999" customHeight="1">
      <c r="A705" s="319"/>
      <c r="B705" s="321"/>
      <c r="C705" s="321"/>
      <c r="D705" s="17">
        <v>2</v>
      </c>
      <c r="E705" s="18" t="s">
        <v>1198</v>
      </c>
      <c r="F705" s="323"/>
      <c r="G705" s="30">
        <v>56</v>
      </c>
      <c r="H705" s="53">
        <v>1.5172040097534545</v>
      </c>
    </row>
    <row r="706" spans="1:8" ht="20.149999999999999" customHeight="1">
      <c r="A706" s="319"/>
      <c r="B706" s="321"/>
      <c r="C706" s="321"/>
      <c r="D706" s="17">
        <v>3</v>
      </c>
      <c r="E706" s="18" t="s">
        <v>1199</v>
      </c>
      <c r="F706" s="323"/>
      <c r="G706" s="30">
        <v>68</v>
      </c>
      <c r="H706" s="53">
        <v>1.842319154700623</v>
      </c>
    </row>
    <row r="707" spans="1:8" ht="20.149999999999999" customHeight="1">
      <c r="A707" s="319"/>
      <c r="B707" s="321"/>
      <c r="C707" s="321"/>
      <c r="D707" s="17">
        <v>4</v>
      </c>
      <c r="E707" s="18" t="s">
        <v>1200</v>
      </c>
      <c r="F707" s="323"/>
      <c r="G707" s="30">
        <v>109</v>
      </c>
      <c r="H707" s="53">
        <v>2.9531292332701167</v>
      </c>
    </row>
    <row r="708" spans="1:8" ht="20.149999999999999" customHeight="1">
      <c r="A708" s="319"/>
      <c r="B708" s="321"/>
      <c r="C708" s="321"/>
      <c r="D708" s="17">
        <v>5</v>
      </c>
      <c r="E708" s="18" t="s">
        <v>1201</v>
      </c>
      <c r="F708" s="323"/>
      <c r="G708" s="30">
        <v>171</v>
      </c>
      <c r="H708" s="53">
        <v>4.6328908154971549</v>
      </c>
    </row>
    <row r="709" spans="1:8" ht="20.149999999999999" customHeight="1">
      <c r="A709" s="319"/>
      <c r="B709" s="321"/>
      <c r="C709" s="321"/>
      <c r="D709" s="17">
        <v>6</v>
      </c>
      <c r="E709" s="18" t="s">
        <v>1202</v>
      </c>
      <c r="F709" s="323"/>
      <c r="G709" s="30">
        <v>1295</v>
      </c>
      <c r="H709" s="53">
        <v>35.085342725548628</v>
      </c>
    </row>
    <row r="710" spans="1:8" ht="20.149999999999999" customHeight="1">
      <c r="A710" s="325"/>
      <c r="B710" s="326"/>
      <c r="C710" s="326"/>
      <c r="D710" s="17">
        <v>7</v>
      </c>
      <c r="E710" s="18" t="s">
        <v>1203</v>
      </c>
      <c r="F710" s="327"/>
      <c r="G710" s="30">
        <v>1953</v>
      </c>
      <c r="H710" s="53">
        <v>52.912489840151721</v>
      </c>
    </row>
    <row r="711" spans="1:8" ht="20.149999999999999" customHeight="1">
      <c r="A711" s="302" t="s">
        <v>1244</v>
      </c>
      <c r="B711" s="293" t="s">
        <v>1245</v>
      </c>
      <c r="C711" s="293" t="s">
        <v>280</v>
      </c>
      <c r="D711" s="17"/>
      <c r="E711" s="18"/>
      <c r="F711" s="286"/>
      <c r="G711" s="120">
        <v>3691</v>
      </c>
      <c r="H711" s="53"/>
    </row>
    <row r="712" spans="1:8" ht="20.149999999999999" customHeight="1">
      <c r="A712" s="319"/>
      <c r="B712" s="321"/>
      <c r="C712" s="321"/>
      <c r="D712" s="17">
        <v>1</v>
      </c>
      <c r="E712" s="18" t="s">
        <v>1246</v>
      </c>
      <c r="F712" s="323"/>
      <c r="G712" s="30">
        <v>2479</v>
      </c>
      <c r="H712" s="53">
        <v>67.163370360335946</v>
      </c>
    </row>
    <row r="713" spans="1:8" ht="20.149999999999999" customHeight="1">
      <c r="A713" s="319"/>
      <c r="B713" s="321"/>
      <c r="C713" s="321"/>
      <c r="D713" s="17">
        <v>2</v>
      </c>
      <c r="E713" s="18" t="s">
        <v>1247</v>
      </c>
      <c r="F713" s="323"/>
      <c r="G713" s="30">
        <v>450</v>
      </c>
      <c r="H713" s="53">
        <v>12.191817935518829</v>
      </c>
    </row>
    <row r="714" spans="1:8" ht="20.149999999999999" customHeight="1">
      <c r="A714" s="325"/>
      <c r="B714" s="326"/>
      <c r="C714" s="326"/>
      <c r="D714" s="17">
        <v>3</v>
      </c>
      <c r="E714" s="18" t="s">
        <v>1248</v>
      </c>
      <c r="F714" s="327"/>
      <c r="G714" s="30">
        <v>762</v>
      </c>
      <c r="H714" s="53">
        <v>20.644811704145219</v>
      </c>
    </row>
    <row r="715" spans="1:8" ht="20.149999999999999" customHeight="1">
      <c r="A715" s="302" t="s">
        <v>1249</v>
      </c>
      <c r="B715" s="293" t="s">
        <v>1250</v>
      </c>
      <c r="C715" s="293" t="s">
        <v>280</v>
      </c>
      <c r="D715" s="17"/>
      <c r="E715" s="18"/>
      <c r="F715" s="286"/>
      <c r="G715" s="120">
        <v>3691</v>
      </c>
      <c r="H715" s="53"/>
    </row>
    <row r="716" spans="1:8" ht="20.149999999999999" customHeight="1">
      <c r="A716" s="319"/>
      <c r="B716" s="321"/>
      <c r="C716" s="321"/>
      <c r="D716" s="17">
        <v>1</v>
      </c>
      <c r="E716" s="18" t="s">
        <v>438</v>
      </c>
      <c r="F716" s="323"/>
      <c r="G716" s="30">
        <v>187</v>
      </c>
      <c r="H716" s="53">
        <v>5.0663776754267138</v>
      </c>
    </row>
    <row r="717" spans="1:8" ht="20.149999999999999" customHeight="1">
      <c r="A717" s="319"/>
      <c r="B717" s="321"/>
      <c r="C717" s="321"/>
      <c r="D717" s="17">
        <v>2</v>
      </c>
      <c r="E717" s="18" t="s">
        <v>439</v>
      </c>
      <c r="F717" s="323"/>
      <c r="G717" s="30">
        <v>1169</v>
      </c>
      <c r="H717" s="53">
        <v>31.671633703603359</v>
      </c>
    </row>
    <row r="718" spans="1:8" ht="20.149999999999999" customHeight="1">
      <c r="A718" s="325"/>
      <c r="B718" s="326"/>
      <c r="C718" s="326"/>
      <c r="D718" s="17">
        <v>3</v>
      </c>
      <c r="E718" s="18" t="s">
        <v>1251</v>
      </c>
      <c r="F718" s="327"/>
      <c r="G718" s="30">
        <v>2335</v>
      </c>
      <c r="H718" s="53">
        <v>63.261988620969923</v>
      </c>
    </row>
    <row r="719" spans="1:8" ht="20.149999999999999" customHeight="1">
      <c r="A719" s="302" t="s">
        <v>4467</v>
      </c>
      <c r="B719" s="293" t="s">
        <v>1252</v>
      </c>
      <c r="C719" s="293" t="s">
        <v>1333</v>
      </c>
      <c r="D719" s="17"/>
      <c r="E719" s="18"/>
      <c r="F719" s="286"/>
      <c r="G719" s="120">
        <v>3637</v>
      </c>
      <c r="H719" s="53"/>
    </row>
    <row r="720" spans="1:8" ht="20.149999999999999" customHeight="1">
      <c r="A720" s="319"/>
      <c r="B720" s="321"/>
      <c r="C720" s="321"/>
      <c r="D720" s="17">
        <v>1</v>
      </c>
      <c r="E720" s="18" t="s">
        <v>4468</v>
      </c>
      <c r="F720" s="323"/>
      <c r="G720" s="30">
        <v>536</v>
      </c>
      <c r="H720" s="53">
        <f>G720/3637*100</f>
        <v>14.737420951333515</v>
      </c>
    </row>
    <row r="721" spans="1:12" ht="20.149999999999999" customHeight="1">
      <c r="A721" s="319"/>
      <c r="B721" s="321"/>
      <c r="C721" s="321"/>
      <c r="D721" s="17">
        <v>2</v>
      </c>
      <c r="E721" s="18" t="s">
        <v>4469</v>
      </c>
      <c r="F721" s="323"/>
      <c r="G721" s="30">
        <v>2498</v>
      </c>
      <c r="H721" s="53">
        <f t="shared" ref="H721:H730" si="4">G721/3637*100</f>
        <v>68.682980478416283</v>
      </c>
    </row>
    <row r="722" spans="1:12" ht="20.149999999999999" customHeight="1">
      <c r="A722" s="319"/>
      <c r="B722" s="321"/>
      <c r="C722" s="321"/>
      <c r="D722" s="17">
        <v>3</v>
      </c>
      <c r="E722" s="18" t="s">
        <v>841</v>
      </c>
      <c r="F722" s="323"/>
      <c r="G722" s="30">
        <v>585</v>
      </c>
      <c r="H722" s="53">
        <f t="shared" si="4"/>
        <v>16.084685180093484</v>
      </c>
    </row>
    <row r="723" spans="1:12" ht="20.149999999999999" customHeight="1">
      <c r="A723" s="319"/>
      <c r="B723" s="321"/>
      <c r="C723" s="321"/>
      <c r="D723" s="17">
        <v>4</v>
      </c>
      <c r="E723" s="18" t="s">
        <v>4470</v>
      </c>
      <c r="F723" s="323"/>
      <c r="G723" s="30">
        <v>14</v>
      </c>
      <c r="H723" s="53">
        <f t="shared" si="4"/>
        <v>0.38493263678856199</v>
      </c>
    </row>
    <row r="724" spans="1:12" ht="20.149999999999999" customHeight="1">
      <c r="A724" s="325"/>
      <c r="B724" s="326"/>
      <c r="C724" s="326"/>
      <c r="D724" s="17">
        <v>5</v>
      </c>
      <c r="E724" s="18" t="s">
        <v>1253</v>
      </c>
      <c r="F724" s="327"/>
      <c r="G724" s="30">
        <v>4</v>
      </c>
      <c r="H724" s="53">
        <f t="shared" si="4"/>
        <v>0.10998075336816059</v>
      </c>
    </row>
    <row r="725" spans="1:12" ht="20.149999999999999" customHeight="1">
      <c r="A725" s="302" t="s">
        <v>1254</v>
      </c>
      <c r="B725" s="293" t="s">
        <v>1255</v>
      </c>
      <c r="C725" s="293" t="s">
        <v>1333</v>
      </c>
      <c r="D725" s="17"/>
      <c r="E725" s="18"/>
      <c r="F725" s="286"/>
      <c r="G725" s="120">
        <v>3637</v>
      </c>
      <c r="H725" s="53"/>
    </row>
    <row r="726" spans="1:12" ht="20.149999999999999" customHeight="1">
      <c r="A726" s="319"/>
      <c r="B726" s="321"/>
      <c r="C726" s="321"/>
      <c r="D726" s="17">
        <v>1</v>
      </c>
      <c r="E726" s="18" t="s">
        <v>1256</v>
      </c>
      <c r="F726" s="323"/>
      <c r="G726" s="30">
        <v>15</v>
      </c>
      <c r="H726" s="53">
        <f t="shared" si="4"/>
        <v>0.41242782513060217</v>
      </c>
    </row>
    <row r="727" spans="1:12" ht="20.149999999999999" customHeight="1">
      <c r="A727" s="319"/>
      <c r="B727" s="321"/>
      <c r="C727" s="321"/>
      <c r="D727" s="17">
        <v>2</v>
      </c>
      <c r="E727" s="18" t="s">
        <v>1257</v>
      </c>
      <c r="F727" s="323"/>
      <c r="G727" s="30">
        <v>56</v>
      </c>
      <c r="H727" s="53">
        <f t="shared" si="4"/>
        <v>1.539730547154248</v>
      </c>
    </row>
    <row r="728" spans="1:12" ht="20.149999999999999" customHeight="1">
      <c r="A728" s="319"/>
      <c r="B728" s="321"/>
      <c r="C728" s="321"/>
      <c r="D728" s="17">
        <v>3</v>
      </c>
      <c r="E728" s="18" t="s">
        <v>1258</v>
      </c>
      <c r="F728" s="323"/>
      <c r="G728" s="30">
        <v>1018</v>
      </c>
      <c r="H728" s="53">
        <f t="shared" si="4"/>
        <v>27.990101732196866</v>
      </c>
    </row>
    <row r="729" spans="1:12" ht="20.149999999999999" customHeight="1">
      <c r="A729" s="319"/>
      <c r="B729" s="321"/>
      <c r="C729" s="321"/>
      <c r="D729" s="17">
        <v>4</v>
      </c>
      <c r="E729" s="18" t="s">
        <v>1259</v>
      </c>
      <c r="F729" s="323"/>
      <c r="G729" s="30">
        <v>2252</v>
      </c>
      <c r="H729" s="53">
        <f t="shared" si="4"/>
        <v>61.919164146274397</v>
      </c>
    </row>
    <row r="730" spans="1:12" ht="20.149999999999999" customHeight="1">
      <c r="A730" s="325"/>
      <c r="B730" s="326"/>
      <c r="C730" s="326"/>
      <c r="D730" s="17">
        <v>5</v>
      </c>
      <c r="E730" s="18" t="s">
        <v>1260</v>
      </c>
      <c r="F730" s="327"/>
      <c r="G730" s="30">
        <v>296</v>
      </c>
      <c r="H730" s="53">
        <f t="shared" si="4"/>
        <v>8.1385757492438824</v>
      </c>
      <c r="I730" s="165"/>
      <c r="J730" s="165"/>
      <c r="K730" s="165"/>
      <c r="L730" s="29"/>
    </row>
    <row r="731" spans="1:12" ht="20.149999999999999" customHeight="1">
      <c r="A731" s="310" t="s">
        <v>1261</v>
      </c>
      <c r="B731" s="313" t="s">
        <v>1262</v>
      </c>
      <c r="C731" s="313" t="s">
        <v>1334</v>
      </c>
      <c r="D731" s="221"/>
      <c r="E731" s="220"/>
      <c r="F731" s="316"/>
      <c r="G731" s="150">
        <v>3626</v>
      </c>
      <c r="H731" s="215"/>
      <c r="I731" s="165"/>
      <c r="J731" s="165"/>
      <c r="K731" s="165"/>
      <c r="L731" s="29"/>
    </row>
    <row r="732" spans="1:12" ht="20.149999999999999" customHeight="1">
      <c r="A732" s="311"/>
      <c r="B732" s="314"/>
      <c r="C732" s="314"/>
      <c r="D732" s="221">
        <v>1</v>
      </c>
      <c r="E732" s="220" t="s">
        <v>1256</v>
      </c>
      <c r="F732" s="317"/>
      <c r="G732" s="214">
        <v>24</v>
      </c>
      <c r="H732" s="215">
        <v>0.66188637617209045</v>
      </c>
      <c r="I732" s="165"/>
      <c r="J732" s="165"/>
      <c r="K732" s="165"/>
      <c r="L732" s="29"/>
    </row>
    <row r="733" spans="1:12" ht="20.149999999999999" customHeight="1">
      <c r="A733" s="311"/>
      <c r="B733" s="314"/>
      <c r="C733" s="314"/>
      <c r="D733" s="221">
        <v>2</v>
      </c>
      <c r="E733" s="220" t="s">
        <v>1257</v>
      </c>
      <c r="F733" s="317"/>
      <c r="G733" s="214">
        <v>93</v>
      </c>
      <c r="H733" s="215">
        <v>2.5648097076668508</v>
      </c>
      <c r="I733" s="165"/>
      <c r="J733" s="165"/>
      <c r="K733" s="165"/>
      <c r="L733" s="29"/>
    </row>
    <row r="734" spans="1:12" ht="20.149999999999999" customHeight="1">
      <c r="A734" s="311"/>
      <c r="B734" s="314"/>
      <c r="C734" s="314"/>
      <c r="D734" s="221">
        <v>3</v>
      </c>
      <c r="E734" s="220" t="s">
        <v>1258</v>
      </c>
      <c r="F734" s="317"/>
      <c r="G734" s="214">
        <v>1128</v>
      </c>
      <c r="H734" s="215">
        <v>31.108659680088252</v>
      </c>
      <c r="I734" s="165"/>
      <c r="J734" s="165"/>
      <c r="K734" s="165"/>
      <c r="L734" s="29"/>
    </row>
    <row r="735" spans="1:12" ht="20.149999999999999" customHeight="1">
      <c r="A735" s="311"/>
      <c r="B735" s="314"/>
      <c r="C735" s="314"/>
      <c r="D735" s="221">
        <v>4</v>
      </c>
      <c r="E735" s="220" t="s">
        <v>1259</v>
      </c>
      <c r="F735" s="317"/>
      <c r="G735" s="214">
        <v>2118</v>
      </c>
      <c r="H735" s="215">
        <v>58.41147269718698</v>
      </c>
      <c r="I735" s="165"/>
      <c r="J735" s="165"/>
      <c r="K735" s="165"/>
      <c r="L735" s="29"/>
    </row>
    <row r="736" spans="1:12" ht="20.149999999999999" customHeight="1">
      <c r="A736" s="312"/>
      <c r="B736" s="315"/>
      <c r="C736" s="315"/>
      <c r="D736" s="221">
        <v>5</v>
      </c>
      <c r="E736" s="220" t="s">
        <v>1260</v>
      </c>
      <c r="F736" s="318"/>
      <c r="G736" s="214">
        <v>263</v>
      </c>
      <c r="H736" s="215">
        <v>7.2531715388858249</v>
      </c>
      <c r="I736" s="165"/>
      <c r="J736" s="165"/>
      <c r="K736" s="165"/>
      <c r="L736" s="29"/>
    </row>
    <row r="737" spans="1:12" ht="20.149999999999999" customHeight="1">
      <c r="A737" s="302" t="s">
        <v>1263</v>
      </c>
      <c r="B737" s="293" t="s">
        <v>1264</v>
      </c>
      <c r="C737" s="293" t="s">
        <v>188</v>
      </c>
      <c r="D737" s="17"/>
      <c r="E737" s="18"/>
      <c r="F737" s="286"/>
      <c r="G737" s="120">
        <v>3691</v>
      </c>
      <c r="H737" s="53"/>
      <c r="I737" s="165"/>
      <c r="J737" s="165"/>
      <c r="K737" s="165"/>
      <c r="L737" s="29"/>
    </row>
    <row r="738" spans="1:12" ht="20.149999999999999" customHeight="1">
      <c r="A738" s="319"/>
      <c r="B738" s="321"/>
      <c r="C738" s="321"/>
      <c r="D738" s="17">
        <v>1</v>
      </c>
      <c r="E738" s="18" t="s">
        <v>1265</v>
      </c>
      <c r="F738" s="323"/>
      <c r="G738" s="30">
        <v>189</v>
      </c>
      <c r="H738" s="53">
        <v>5.1205635329179087</v>
      </c>
      <c r="I738" s="165"/>
      <c r="J738" s="165"/>
      <c r="K738" s="165"/>
      <c r="L738" s="29"/>
    </row>
    <row r="739" spans="1:12" ht="20.149999999999999" customHeight="1">
      <c r="A739" s="319"/>
      <c r="B739" s="321"/>
      <c r="C739" s="321"/>
      <c r="D739" s="17">
        <v>2</v>
      </c>
      <c r="E739" s="18" t="s">
        <v>1266</v>
      </c>
      <c r="F739" s="323"/>
      <c r="G739" s="30">
        <v>2175</v>
      </c>
      <c r="H739" s="53">
        <v>58.927120021674341</v>
      </c>
      <c r="I739" s="165"/>
      <c r="J739" s="165"/>
      <c r="K739" s="165"/>
      <c r="L739" s="29"/>
    </row>
    <row r="740" spans="1:12" ht="20.149999999999999" customHeight="1">
      <c r="A740" s="319"/>
      <c r="B740" s="321"/>
      <c r="C740" s="321"/>
      <c r="D740" s="17">
        <v>3</v>
      </c>
      <c r="E740" s="18" t="s">
        <v>841</v>
      </c>
      <c r="F740" s="323"/>
      <c r="G740" s="30">
        <v>1220</v>
      </c>
      <c r="H740" s="53">
        <v>33.053373069628826</v>
      </c>
    </row>
    <row r="741" spans="1:12" ht="20.149999999999999" customHeight="1">
      <c r="A741" s="319"/>
      <c r="B741" s="321"/>
      <c r="C741" s="321"/>
      <c r="D741" s="17">
        <v>4</v>
      </c>
      <c r="E741" s="18" t="s">
        <v>1267</v>
      </c>
      <c r="F741" s="323"/>
      <c r="G741" s="30">
        <v>93</v>
      </c>
      <c r="H741" s="53">
        <v>2.5196423733405582</v>
      </c>
    </row>
    <row r="742" spans="1:12" ht="20.149999999999999" customHeight="1" thickBot="1">
      <c r="A742" s="320"/>
      <c r="B742" s="322"/>
      <c r="C742" s="322"/>
      <c r="D742" s="56">
        <v>5</v>
      </c>
      <c r="E742" s="55" t="s">
        <v>1268</v>
      </c>
      <c r="F742" s="324"/>
      <c r="G742" s="57">
        <v>14</v>
      </c>
      <c r="H742" s="58">
        <v>0.37930100243836362</v>
      </c>
    </row>
  </sheetData>
  <mergeCells count="452">
    <mergeCell ref="A3:A5"/>
    <mergeCell ref="B3:B5"/>
    <mergeCell ref="C3:C5"/>
    <mergeCell ref="F3:F5"/>
    <mergeCell ref="A6:A12"/>
    <mergeCell ref="B6:B12"/>
    <mergeCell ref="C6:C12"/>
    <mergeCell ref="F6:F12"/>
    <mergeCell ref="A207:A209"/>
    <mergeCell ref="B207:B209"/>
    <mergeCell ref="C207:C209"/>
    <mergeCell ref="F207:F209"/>
    <mergeCell ref="C15:C36"/>
    <mergeCell ref="B15:B36"/>
    <mergeCell ref="A15:A36"/>
    <mergeCell ref="C119:C128"/>
    <mergeCell ref="B119:B128"/>
    <mergeCell ref="A119:A128"/>
    <mergeCell ref="A37:A114"/>
    <mergeCell ref="B37:B114"/>
    <mergeCell ref="C37:C114"/>
    <mergeCell ref="A129:A185"/>
    <mergeCell ref="B129:B185"/>
    <mergeCell ref="C129:C185"/>
    <mergeCell ref="A210:A218"/>
    <mergeCell ref="B210:B218"/>
    <mergeCell ref="C210:C218"/>
    <mergeCell ref="F210:F218"/>
    <mergeCell ref="A188:A193"/>
    <mergeCell ref="B188:B193"/>
    <mergeCell ref="C188:C193"/>
    <mergeCell ref="F188:F193"/>
    <mergeCell ref="A194:A205"/>
    <mergeCell ref="B194:B205"/>
    <mergeCell ref="C194:C205"/>
    <mergeCell ref="F194:F205"/>
    <mergeCell ref="A232:A234"/>
    <mergeCell ref="B232:B234"/>
    <mergeCell ref="C232:C234"/>
    <mergeCell ref="F232:F234"/>
    <mergeCell ref="A235:A237"/>
    <mergeCell ref="B235:B237"/>
    <mergeCell ref="C235:C237"/>
    <mergeCell ref="F235:F237"/>
    <mergeCell ref="A219:A221"/>
    <mergeCell ref="B219:B221"/>
    <mergeCell ref="C219:C221"/>
    <mergeCell ref="F219:F221"/>
    <mergeCell ref="A222:A231"/>
    <mergeCell ref="B222:B231"/>
    <mergeCell ref="C222:C231"/>
    <mergeCell ref="F222:F231"/>
    <mergeCell ref="A247:A258"/>
    <mergeCell ref="B247:B258"/>
    <mergeCell ref="C247:C258"/>
    <mergeCell ref="F247:F258"/>
    <mergeCell ref="A260:A262"/>
    <mergeCell ref="B260:B262"/>
    <mergeCell ref="C260:C262"/>
    <mergeCell ref="F260:F262"/>
    <mergeCell ref="A238:A241"/>
    <mergeCell ref="B238:B241"/>
    <mergeCell ref="C238:C241"/>
    <mergeCell ref="F238:F241"/>
    <mergeCell ref="A242:A245"/>
    <mergeCell ref="B242:B245"/>
    <mergeCell ref="C242:C245"/>
    <mergeCell ref="F242:F245"/>
    <mergeCell ref="A269:A275"/>
    <mergeCell ref="B269:B275"/>
    <mergeCell ref="C269:C275"/>
    <mergeCell ref="F269:F275"/>
    <mergeCell ref="A277:A280"/>
    <mergeCell ref="B277:B280"/>
    <mergeCell ref="C277:C280"/>
    <mergeCell ref="F277:F280"/>
    <mergeCell ref="A263:A265"/>
    <mergeCell ref="B263:B265"/>
    <mergeCell ref="C263:C265"/>
    <mergeCell ref="F263:F265"/>
    <mergeCell ref="A266:A268"/>
    <mergeCell ref="B266:B268"/>
    <mergeCell ref="C266:C268"/>
    <mergeCell ref="F266:F268"/>
    <mergeCell ref="A293:A296"/>
    <mergeCell ref="B293:B296"/>
    <mergeCell ref="C293:C296"/>
    <mergeCell ref="F293:F296"/>
    <mergeCell ref="A297:A299"/>
    <mergeCell ref="B297:B299"/>
    <mergeCell ref="C297:C299"/>
    <mergeCell ref="F297:F299"/>
    <mergeCell ref="A281:A283"/>
    <mergeCell ref="B281:B283"/>
    <mergeCell ref="C281:C283"/>
    <mergeCell ref="F281:F283"/>
    <mergeCell ref="A284:A291"/>
    <mergeCell ref="B284:B291"/>
    <mergeCell ref="C284:C291"/>
    <mergeCell ref="F284:F291"/>
    <mergeCell ref="A307:A310"/>
    <mergeCell ref="B307:B310"/>
    <mergeCell ref="C307:C310"/>
    <mergeCell ref="F307:F310"/>
    <mergeCell ref="A311:A313"/>
    <mergeCell ref="B311:B313"/>
    <mergeCell ref="C311:C313"/>
    <mergeCell ref="F311:F313"/>
    <mergeCell ref="A300:A303"/>
    <mergeCell ref="B300:B303"/>
    <mergeCell ref="C300:C303"/>
    <mergeCell ref="F300:F303"/>
    <mergeCell ref="A304:A306"/>
    <mergeCell ref="B304:B306"/>
    <mergeCell ref="C304:C306"/>
    <mergeCell ref="F304:F306"/>
    <mergeCell ref="A321:A324"/>
    <mergeCell ref="B321:B324"/>
    <mergeCell ref="C321:C324"/>
    <mergeCell ref="F321:F324"/>
    <mergeCell ref="A325:A327"/>
    <mergeCell ref="B325:B327"/>
    <mergeCell ref="C325:C327"/>
    <mergeCell ref="F325:F327"/>
    <mergeCell ref="A314:A317"/>
    <mergeCell ref="B314:B317"/>
    <mergeCell ref="C314:C317"/>
    <mergeCell ref="F314:F317"/>
    <mergeCell ref="A318:A320"/>
    <mergeCell ref="B318:B320"/>
    <mergeCell ref="C318:C320"/>
    <mergeCell ref="F318:F320"/>
    <mergeCell ref="A335:A338"/>
    <mergeCell ref="B335:B338"/>
    <mergeCell ref="C335:C338"/>
    <mergeCell ref="F335:F338"/>
    <mergeCell ref="A339:A341"/>
    <mergeCell ref="B339:B341"/>
    <mergeCell ref="C339:C341"/>
    <mergeCell ref="F339:F341"/>
    <mergeCell ref="A328:A331"/>
    <mergeCell ref="B328:B331"/>
    <mergeCell ref="C328:C331"/>
    <mergeCell ref="F328:F331"/>
    <mergeCell ref="A332:A334"/>
    <mergeCell ref="B332:B334"/>
    <mergeCell ref="C332:C334"/>
    <mergeCell ref="F332:F334"/>
    <mergeCell ref="A349:A352"/>
    <mergeCell ref="B349:B352"/>
    <mergeCell ref="C349:C352"/>
    <mergeCell ref="F349:F352"/>
    <mergeCell ref="A353:A355"/>
    <mergeCell ref="B353:B355"/>
    <mergeCell ref="C353:C355"/>
    <mergeCell ref="F353:F355"/>
    <mergeCell ref="A342:A345"/>
    <mergeCell ref="B342:B345"/>
    <mergeCell ref="C342:C345"/>
    <mergeCell ref="F342:F345"/>
    <mergeCell ref="A346:A348"/>
    <mergeCell ref="B346:B348"/>
    <mergeCell ref="C346:C348"/>
    <mergeCell ref="F346:F348"/>
    <mergeCell ref="A363:A366"/>
    <mergeCell ref="B363:B366"/>
    <mergeCell ref="C363:C366"/>
    <mergeCell ref="F363:F366"/>
    <mergeCell ref="A367:A369"/>
    <mergeCell ref="B367:B369"/>
    <mergeCell ref="C367:C369"/>
    <mergeCell ref="F367:F369"/>
    <mergeCell ref="A356:A359"/>
    <mergeCell ref="B356:B359"/>
    <mergeCell ref="C356:C359"/>
    <mergeCell ref="F356:F359"/>
    <mergeCell ref="A360:A362"/>
    <mergeCell ref="B360:B362"/>
    <mergeCell ref="C360:C362"/>
    <mergeCell ref="F360:F362"/>
    <mergeCell ref="A377:A380"/>
    <mergeCell ref="B377:B380"/>
    <mergeCell ref="C377:C380"/>
    <mergeCell ref="F377:F380"/>
    <mergeCell ref="A381:A383"/>
    <mergeCell ref="B381:B383"/>
    <mergeCell ref="C381:C383"/>
    <mergeCell ref="F381:F383"/>
    <mergeCell ref="A370:A373"/>
    <mergeCell ref="B370:B373"/>
    <mergeCell ref="C370:C373"/>
    <mergeCell ref="F370:F373"/>
    <mergeCell ref="A374:A376"/>
    <mergeCell ref="B374:B376"/>
    <mergeCell ref="C374:C376"/>
    <mergeCell ref="F374:F376"/>
    <mergeCell ref="A391:A394"/>
    <mergeCell ref="B391:B394"/>
    <mergeCell ref="C391:C394"/>
    <mergeCell ref="F391:F394"/>
    <mergeCell ref="A395:A397"/>
    <mergeCell ref="B395:B397"/>
    <mergeCell ref="C395:C397"/>
    <mergeCell ref="F395:F397"/>
    <mergeCell ref="A384:A387"/>
    <mergeCell ref="B384:B387"/>
    <mergeCell ref="C384:C387"/>
    <mergeCell ref="F384:F387"/>
    <mergeCell ref="A388:A390"/>
    <mergeCell ref="B388:B390"/>
    <mergeCell ref="C388:C390"/>
    <mergeCell ref="F388:F390"/>
    <mergeCell ref="A405:A408"/>
    <mergeCell ref="B405:B408"/>
    <mergeCell ref="C405:C408"/>
    <mergeCell ref="F405:F408"/>
    <mergeCell ref="A409:A411"/>
    <mergeCell ref="B409:B411"/>
    <mergeCell ref="C409:C411"/>
    <mergeCell ref="F409:F411"/>
    <mergeCell ref="A398:A401"/>
    <mergeCell ref="B398:B401"/>
    <mergeCell ref="C398:C401"/>
    <mergeCell ref="F398:F401"/>
    <mergeCell ref="A402:A404"/>
    <mergeCell ref="B402:B404"/>
    <mergeCell ref="C402:C404"/>
    <mergeCell ref="F402:F404"/>
    <mergeCell ref="A419:A422"/>
    <mergeCell ref="B419:B422"/>
    <mergeCell ref="C419:C422"/>
    <mergeCell ref="F419:F422"/>
    <mergeCell ref="A423:A425"/>
    <mergeCell ref="B423:B425"/>
    <mergeCell ref="C423:C425"/>
    <mergeCell ref="F423:F425"/>
    <mergeCell ref="A412:A415"/>
    <mergeCell ref="B412:B415"/>
    <mergeCell ref="C412:C415"/>
    <mergeCell ref="F412:F415"/>
    <mergeCell ref="A416:A418"/>
    <mergeCell ref="B416:B418"/>
    <mergeCell ref="C416:C418"/>
    <mergeCell ref="F416:F418"/>
    <mergeCell ref="A433:A436"/>
    <mergeCell ref="B433:B436"/>
    <mergeCell ref="C433:C436"/>
    <mergeCell ref="F433:F436"/>
    <mergeCell ref="A437:A439"/>
    <mergeCell ref="B437:B439"/>
    <mergeCell ref="C437:C439"/>
    <mergeCell ref="F437:F439"/>
    <mergeCell ref="A426:A429"/>
    <mergeCell ref="B426:B429"/>
    <mergeCell ref="C426:C429"/>
    <mergeCell ref="F426:F429"/>
    <mergeCell ref="A430:A432"/>
    <mergeCell ref="B430:B432"/>
    <mergeCell ref="C430:C432"/>
    <mergeCell ref="F430:F432"/>
    <mergeCell ref="A447:A450"/>
    <mergeCell ref="B447:B450"/>
    <mergeCell ref="C447:C450"/>
    <mergeCell ref="F447:F450"/>
    <mergeCell ref="A451:A453"/>
    <mergeCell ref="B451:B453"/>
    <mergeCell ref="C451:C453"/>
    <mergeCell ref="F451:F453"/>
    <mergeCell ref="A440:A443"/>
    <mergeCell ref="B440:B443"/>
    <mergeCell ref="C440:C443"/>
    <mergeCell ref="F440:F443"/>
    <mergeCell ref="A444:A446"/>
    <mergeCell ref="B444:B446"/>
    <mergeCell ref="C444:C446"/>
    <mergeCell ref="F444:F446"/>
    <mergeCell ref="A460:A462"/>
    <mergeCell ref="B460:B462"/>
    <mergeCell ref="C460:C462"/>
    <mergeCell ref="F460:F462"/>
    <mergeCell ref="A463:A466"/>
    <mergeCell ref="B463:B466"/>
    <mergeCell ref="C463:C466"/>
    <mergeCell ref="F463:F466"/>
    <mergeCell ref="A454:A456"/>
    <mergeCell ref="B454:B456"/>
    <mergeCell ref="C454:C456"/>
    <mergeCell ref="F454:F456"/>
    <mergeCell ref="A457:A459"/>
    <mergeCell ref="B457:B459"/>
    <mergeCell ref="C457:C459"/>
    <mergeCell ref="F457:F459"/>
    <mergeCell ref="A473:A477"/>
    <mergeCell ref="B473:B477"/>
    <mergeCell ref="C473:C477"/>
    <mergeCell ref="F473:F477"/>
    <mergeCell ref="A478:A487"/>
    <mergeCell ref="B478:B487"/>
    <mergeCell ref="C478:C487"/>
    <mergeCell ref="F478:F487"/>
    <mergeCell ref="A467:A469"/>
    <mergeCell ref="B467:B469"/>
    <mergeCell ref="C467:C469"/>
    <mergeCell ref="F467:F469"/>
    <mergeCell ref="A470:A472"/>
    <mergeCell ref="B470:B472"/>
    <mergeCell ref="C470:C472"/>
    <mergeCell ref="F470:F472"/>
    <mergeCell ref="A499:A503"/>
    <mergeCell ref="B499:B503"/>
    <mergeCell ref="C499:C503"/>
    <mergeCell ref="F499:F503"/>
    <mergeCell ref="A504:A506"/>
    <mergeCell ref="B504:B506"/>
    <mergeCell ref="C504:C506"/>
    <mergeCell ref="F504:F506"/>
    <mergeCell ref="A491:A493"/>
    <mergeCell ref="B491:B493"/>
    <mergeCell ref="C491:C493"/>
    <mergeCell ref="F491:F493"/>
    <mergeCell ref="A494:A498"/>
    <mergeCell ref="B494:B498"/>
    <mergeCell ref="C494:C498"/>
    <mergeCell ref="F494:F498"/>
    <mergeCell ref="A516:A518"/>
    <mergeCell ref="B516:B518"/>
    <mergeCell ref="C516:C518"/>
    <mergeCell ref="F516:F518"/>
    <mergeCell ref="A521:A531"/>
    <mergeCell ref="B521:B531"/>
    <mergeCell ref="C521:C531"/>
    <mergeCell ref="F521:F531"/>
    <mergeCell ref="A507:A509"/>
    <mergeCell ref="B507:B509"/>
    <mergeCell ref="C507:C509"/>
    <mergeCell ref="F507:F509"/>
    <mergeCell ref="A510:A513"/>
    <mergeCell ref="B510:B513"/>
    <mergeCell ref="C510:C513"/>
    <mergeCell ref="F510:F513"/>
    <mergeCell ref="A551:A558"/>
    <mergeCell ref="B551:B558"/>
    <mergeCell ref="C551:C558"/>
    <mergeCell ref="F551:F558"/>
    <mergeCell ref="A559:A566"/>
    <mergeCell ref="B559:B566"/>
    <mergeCell ref="C559:C566"/>
    <mergeCell ref="F559:F566"/>
    <mergeCell ref="A532:A542"/>
    <mergeCell ref="B532:B542"/>
    <mergeCell ref="C532:C542"/>
    <mergeCell ref="F532:F542"/>
    <mergeCell ref="A543:A550"/>
    <mergeCell ref="B543:B550"/>
    <mergeCell ref="C543:C550"/>
    <mergeCell ref="F543:F550"/>
    <mergeCell ref="A583:A590"/>
    <mergeCell ref="B583:B590"/>
    <mergeCell ref="C583:C590"/>
    <mergeCell ref="F583:F590"/>
    <mergeCell ref="A591:A598"/>
    <mergeCell ref="B591:B598"/>
    <mergeCell ref="C591:C598"/>
    <mergeCell ref="F591:F598"/>
    <mergeCell ref="A567:A574"/>
    <mergeCell ref="B567:B574"/>
    <mergeCell ref="C567:C574"/>
    <mergeCell ref="F567:F574"/>
    <mergeCell ref="A575:A582"/>
    <mergeCell ref="B575:B582"/>
    <mergeCell ref="C575:C582"/>
    <mergeCell ref="F575:F582"/>
    <mergeCell ref="A615:A622"/>
    <mergeCell ref="B615:B622"/>
    <mergeCell ref="C615:C622"/>
    <mergeCell ref="F615:F622"/>
    <mergeCell ref="A623:A630"/>
    <mergeCell ref="B623:B630"/>
    <mergeCell ref="C623:C630"/>
    <mergeCell ref="F623:F630"/>
    <mergeCell ref="A599:A606"/>
    <mergeCell ref="B599:B606"/>
    <mergeCell ref="C599:C606"/>
    <mergeCell ref="F599:F606"/>
    <mergeCell ref="A607:A614"/>
    <mergeCell ref="B607:B614"/>
    <mergeCell ref="C607:C614"/>
    <mergeCell ref="F607:F614"/>
    <mergeCell ref="A647:A654"/>
    <mergeCell ref="B647:B654"/>
    <mergeCell ref="C647:C654"/>
    <mergeCell ref="F647:F654"/>
    <mergeCell ref="A655:A662"/>
    <mergeCell ref="B655:B662"/>
    <mergeCell ref="C655:C662"/>
    <mergeCell ref="F655:F662"/>
    <mergeCell ref="A631:A638"/>
    <mergeCell ref="B631:B638"/>
    <mergeCell ref="C631:C638"/>
    <mergeCell ref="F631:F638"/>
    <mergeCell ref="A639:A646"/>
    <mergeCell ref="B639:B646"/>
    <mergeCell ref="C639:C646"/>
    <mergeCell ref="F639:F646"/>
    <mergeCell ref="A679:A686"/>
    <mergeCell ref="B679:B686"/>
    <mergeCell ref="C679:C686"/>
    <mergeCell ref="F679:F686"/>
    <mergeCell ref="A687:A694"/>
    <mergeCell ref="B687:B694"/>
    <mergeCell ref="C687:C694"/>
    <mergeCell ref="F687:F694"/>
    <mergeCell ref="A663:A670"/>
    <mergeCell ref="B663:B670"/>
    <mergeCell ref="C663:C670"/>
    <mergeCell ref="F663:F670"/>
    <mergeCell ref="A671:A678"/>
    <mergeCell ref="B671:B678"/>
    <mergeCell ref="C671:C678"/>
    <mergeCell ref="F671:F678"/>
    <mergeCell ref="A711:A714"/>
    <mergeCell ref="B711:B714"/>
    <mergeCell ref="C711:C714"/>
    <mergeCell ref="F711:F714"/>
    <mergeCell ref="A715:A718"/>
    <mergeCell ref="B715:B718"/>
    <mergeCell ref="C715:C718"/>
    <mergeCell ref="F715:F718"/>
    <mergeCell ref="A695:A702"/>
    <mergeCell ref="B695:B702"/>
    <mergeCell ref="C695:C702"/>
    <mergeCell ref="F695:F702"/>
    <mergeCell ref="A703:A710"/>
    <mergeCell ref="B703:B710"/>
    <mergeCell ref="C703:C710"/>
    <mergeCell ref="F703:F710"/>
    <mergeCell ref="A731:A736"/>
    <mergeCell ref="B731:B736"/>
    <mergeCell ref="C731:C736"/>
    <mergeCell ref="F731:F736"/>
    <mergeCell ref="A737:A742"/>
    <mergeCell ref="B737:B742"/>
    <mergeCell ref="C737:C742"/>
    <mergeCell ref="F737:F742"/>
    <mergeCell ref="A719:A724"/>
    <mergeCell ref="B719:B724"/>
    <mergeCell ref="C719:C724"/>
    <mergeCell ref="F719:F724"/>
    <mergeCell ref="A725:A730"/>
    <mergeCell ref="B725:B730"/>
    <mergeCell ref="C725:C730"/>
    <mergeCell ref="F725:F730"/>
  </mergeCells>
  <phoneticPr fontId="5" type="noConversion"/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8"/>
    <pageSetUpPr fitToPage="1"/>
  </sheetPr>
  <dimension ref="A1:P43"/>
  <sheetViews>
    <sheetView zoomScaleNormal="100" workbookViewId="0">
      <pane ySplit="1" topLeftCell="A2" activePane="bottomLeft" state="frozen"/>
      <selection activeCell="B2" sqref="B2:B5"/>
      <selection pane="bottomLeft"/>
    </sheetView>
  </sheetViews>
  <sheetFormatPr defaultRowHeight="20.149999999999999" customHeight="1"/>
  <cols>
    <col min="1" max="1" width="16.08203125" style="22" bestFit="1" customWidth="1"/>
    <col min="2" max="2" width="56.58203125" style="22" bestFit="1" customWidth="1"/>
    <col min="3" max="3" width="23.5" style="22" customWidth="1"/>
    <col min="4" max="4" width="7.33203125" style="20" customWidth="1"/>
    <col min="5" max="5" width="53.75" style="19" customWidth="1"/>
    <col min="6" max="6" width="10.25" style="20" customWidth="1"/>
    <col min="7" max="8" width="9" style="21"/>
    <col min="9" max="9" width="13.08203125" bestFit="1" customWidth="1"/>
  </cols>
  <sheetData>
    <row r="1" spans="1:16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52" t="s">
        <v>417</v>
      </c>
    </row>
    <row r="2" spans="1:16" ht="20.149999999999999" customHeight="1">
      <c r="A2" s="302" t="s">
        <v>1361</v>
      </c>
      <c r="B2" s="293" t="s">
        <v>282</v>
      </c>
      <c r="C2" s="293" t="s">
        <v>188</v>
      </c>
      <c r="D2" s="17"/>
      <c r="E2" s="31"/>
      <c r="F2" s="334"/>
      <c r="G2" s="120">
        <v>3691</v>
      </c>
      <c r="H2" s="63"/>
    </row>
    <row r="3" spans="1:16" ht="20.149999999999999" customHeight="1">
      <c r="A3" s="319"/>
      <c r="B3" s="321"/>
      <c r="C3" s="321"/>
      <c r="D3" s="17">
        <v>1</v>
      </c>
      <c r="E3" s="31" t="s">
        <v>438</v>
      </c>
      <c r="F3" s="335"/>
      <c r="G3" s="30">
        <v>2279</v>
      </c>
      <c r="H3" s="63">
        <f t="shared" ref="H3:H4" si="0">G3/3691*100</f>
        <v>61.744784611216474</v>
      </c>
    </row>
    <row r="4" spans="1:16" ht="20.149999999999999" customHeight="1">
      <c r="A4" s="325"/>
      <c r="B4" s="326"/>
      <c r="C4" s="326"/>
      <c r="D4" s="17">
        <v>2</v>
      </c>
      <c r="E4" s="31" t="s">
        <v>439</v>
      </c>
      <c r="F4" s="336"/>
      <c r="G4" s="30">
        <v>1412</v>
      </c>
      <c r="H4" s="63">
        <f t="shared" si="0"/>
        <v>38.255215388783526</v>
      </c>
    </row>
    <row r="5" spans="1:16" ht="20.149999999999999" customHeight="1">
      <c r="A5" s="302" t="s">
        <v>1363</v>
      </c>
      <c r="B5" s="293" t="s">
        <v>281</v>
      </c>
      <c r="C5" s="293" t="s">
        <v>1362</v>
      </c>
      <c r="D5" s="17"/>
      <c r="E5" s="31"/>
      <c r="F5" s="334"/>
      <c r="G5" s="120">
        <v>1413</v>
      </c>
      <c r="H5" s="63"/>
    </row>
    <row r="6" spans="1:16" ht="20.149999999999999" customHeight="1">
      <c r="A6" s="319"/>
      <c r="B6" s="321"/>
      <c r="C6" s="321"/>
      <c r="D6" s="17">
        <v>1</v>
      </c>
      <c r="E6" s="31" t="s">
        <v>1335</v>
      </c>
      <c r="F6" s="335"/>
      <c r="G6" s="30">
        <v>13</v>
      </c>
      <c r="H6" s="63">
        <f>G6/1413*100</f>
        <v>0.9200283085633405</v>
      </c>
    </row>
    <row r="7" spans="1:16" ht="20.149999999999999" customHeight="1">
      <c r="A7" s="325"/>
      <c r="B7" s="326"/>
      <c r="C7" s="326"/>
      <c r="D7" s="17">
        <v>2</v>
      </c>
      <c r="E7" s="31" t="s">
        <v>1336</v>
      </c>
      <c r="F7" s="336"/>
      <c r="G7" s="30">
        <v>1399</v>
      </c>
      <c r="H7" s="63">
        <f>G7/1413*100</f>
        <v>99.009200283085633</v>
      </c>
      <c r="J7" s="165"/>
      <c r="K7" s="165"/>
      <c r="L7" s="165"/>
      <c r="M7" s="165"/>
      <c r="N7" s="165"/>
      <c r="O7" s="165"/>
      <c r="P7" s="166"/>
    </row>
    <row r="8" spans="1:16" ht="20.149999999999999" customHeight="1">
      <c r="A8" s="302" t="s">
        <v>1373</v>
      </c>
      <c r="B8" s="293" t="s">
        <v>138</v>
      </c>
      <c r="C8" s="293" t="s">
        <v>1364</v>
      </c>
      <c r="D8" s="17"/>
      <c r="E8" s="31"/>
      <c r="F8" s="334"/>
      <c r="G8" s="120">
        <v>1399</v>
      </c>
      <c r="H8" s="63"/>
      <c r="J8" s="165"/>
      <c r="K8" s="165"/>
      <c r="L8" s="165"/>
      <c r="M8" s="165"/>
      <c r="N8" s="165"/>
      <c r="O8" s="165"/>
      <c r="P8" s="166"/>
    </row>
    <row r="9" spans="1:16" ht="20.149999999999999" customHeight="1">
      <c r="A9" s="319"/>
      <c r="B9" s="321"/>
      <c r="C9" s="321"/>
      <c r="D9" s="17">
        <v>1</v>
      </c>
      <c r="E9" s="31" t="s">
        <v>1337</v>
      </c>
      <c r="F9" s="335"/>
      <c r="G9" s="30">
        <v>1332</v>
      </c>
      <c r="H9" s="63">
        <v>95.210864903502497</v>
      </c>
      <c r="J9" s="165"/>
      <c r="K9" s="165"/>
      <c r="L9" s="165"/>
      <c r="M9" s="165"/>
      <c r="N9" s="165"/>
      <c r="O9" s="165"/>
      <c r="P9" s="166"/>
    </row>
    <row r="10" spans="1:16" ht="20.149999999999999" customHeight="1">
      <c r="A10" s="325"/>
      <c r="B10" s="326"/>
      <c r="C10" s="326"/>
      <c r="D10" s="17">
        <v>2</v>
      </c>
      <c r="E10" s="31" t="s">
        <v>1338</v>
      </c>
      <c r="F10" s="336"/>
      <c r="G10" s="30">
        <v>67</v>
      </c>
      <c r="H10" s="63">
        <v>4.7891350964974979</v>
      </c>
      <c r="J10" s="165"/>
      <c r="K10" s="165"/>
      <c r="L10" s="165"/>
      <c r="M10" s="165"/>
      <c r="N10" s="165"/>
      <c r="O10" s="165"/>
      <c r="P10" s="166"/>
    </row>
    <row r="11" spans="1:16" ht="20.149999999999999" customHeight="1">
      <c r="A11" s="302" t="s">
        <v>1365</v>
      </c>
      <c r="B11" s="293" t="s">
        <v>139</v>
      </c>
      <c r="C11" s="293" t="s">
        <v>1367</v>
      </c>
      <c r="D11" s="17"/>
      <c r="E11" s="31"/>
      <c r="F11" s="334"/>
      <c r="G11" s="120">
        <v>67</v>
      </c>
      <c r="H11" s="63"/>
      <c r="J11" s="165"/>
      <c r="K11" s="165"/>
      <c r="L11" s="165"/>
      <c r="M11" s="165"/>
      <c r="N11" s="165"/>
      <c r="O11" s="165"/>
      <c r="P11" s="166"/>
    </row>
    <row r="12" spans="1:16" ht="20.149999999999999" customHeight="1">
      <c r="A12" s="319"/>
      <c r="B12" s="321"/>
      <c r="C12" s="321"/>
      <c r="D12" s="17">
        <v>1</v>
      </c>
      <c r="E12" s="31" t="s">
        <v>1339</v>
      </c>
      <c r="F12" s="335"/>
      <c r="G12" s="30">
        <v>33</v>
      </c>
      <c r="H12" s="63">
        <f>G12/67*100</f>
        <v>49.253731343283583</v>
      </c>
      <c r="J12" s="165"/>
      <c r="K12" s="165"/>
      <c r="L12" s="165"/>
      <c r="M12" s="165"/>
      <c r="N12" s="165"/>
      <c r="O12" s="165"/>
      <c r="P12" s="166"/>
    </row>
    <row r="13" spans="1:16" ht="20.149999999999999" customHeight="1">
      <c r="A13" s="319"/>
      <c r="B13" s="321"/>
      <c r="C13" s="321"/>
      <c r="D13" s="17">
        <v>2</v>
      </c>
      <c r="E13" s="31" t="s">
        <v>1340</v>
      </c>
      <c r="F13" s="335"/>
      <c r="G13" s="30">
        <v>9</v>
      </c>
      <c r="H13" s="63">
        <f t="shared" ref="H13:H20" si="1">G13/67*100</f>
        <v>13.432835820895523</v>
      </c>
      <c r="J13" s="165"/>
      <c r="K13" s="165"/>
      <c r="L13" s="165"/>
      <c r="M13" s="165"/>
      <c r="N13" s="165"/>
      <c r="O13" s="165"/>
      <c r="P13" s="166"/>
    </row>
    <row r="14" spans="1:16" ht="20.149999999999999" customHeight="1">
      <c r="A14" s="319"/>
      <c r="B14" s="321"/>
      <c r="C14" s="321"/>
      <c r="D14" s="17">
        <v>3</v>
      </c>
      <c r="E14" s="31" t="s">
        <v>1341</v>
      </c>
      <c r="F14" s="335"/>
      <c r="G14" s="30">
        <v>1</v>
      </c>
      <c r="H14" s="63">
        <f t="shared" si="1"/>
        <v>1.4925373134328357</v>
      </c>
    </row>
    <row r="15" spans="1:16" ht="20.149999999999999" customHeight="1">
      <c r="A15" s="319"/>
      <c r="B15" s="321"/>
      <c r="C15" s="321"/>
      <c r="D15" s="17">
        <v>4</v>
      </c>
      <c r="E15" s="31" t="s">
        <v>1342</v>
      </c>
      <c r="F15" s="335"/>
      <c r="G15" s="30">
        <v>5</v>
      </c>
      <c r="H15" s="63">
        <f t="shared" si="1"/>
        <v>7.4626865671641784</v>
      </c>
    </row>
    <row r="16" spans="1:16" ht="20.149999999999999" customHeight="1">
      <c r="A16" s="319"/>
      <c r="B16" s="321"/>
      <c r="C16" s="321"/>
      <c r="D16" s="17">
        <v>5</v>
      </c>
      <c r="E16" s="31" t="s">
        <v>1343</v>
      </c>
      <c r="F16" s="335"/>
      <c r="G16" s="30"/>
      <c r="H16" s="63">
        <f t="shared" si="1"/>
        <v>0</v>
      </c>
    </row>
    <row r="17" spans="1:16" ht="20.149999999999999" customHeight="1">
      <c r="A17" s="319"/>
      <c r="B17" s="321"/>
      <c r="C17" s="321"/>
      <c r="D17" s="17">
        <v>6</v>
      </c>
      <c r="E17" s="31" t="s">
        <v>1344</v>
      </c>
      <c r="F17" s="335"/>
      <c r="G17" s="30">
        <v>4</v>
      </c>
      <c r="H17" s="63">
        <f t="shared" si="1"/>
        <v>5.9701492537313428</v>
      </c>
    </row>
    <row r="18" spans="1:16" ht="20.149999999999999" customHeight="1">
      <c r="A18" s="319"/>
      <c r="B18" s="321"/>
      <c r="C18" s="321"/>
      <c r="D18" s="17">
        <v>7</v>
      </c>
      <c r="E18" s="31" t="s">
        <v>1345</v>
      </c>
      <c r="F18" s="335"/>
      <c r="G18" s="30"/>
      <c r="H18" s="63">
        <f t="shared" si="1"/>
        <v>0</v>
      </c>
    </row>
    <row r="19" spans="1:16" ht="20.149999999999999" customHeight="1">
      <c r="A19" s="319"/>
      <c r="B19" s="321"/>
      <c r="C19" s="321"/>
      <c r="D19" s="17">
        <v>8</v>
      </c>
      <c r="E19" s="31" t="s">
        <v>1346</v>
      </c>
      <c r="F19" s="335"/>
      <c r="G19" s="30">
        <v>11</v>
      </c>
      <c r="H19" s="63">
        <f t="shared" si="1"/>
        <v>16.417910447761194</v>
      </c>
    </row>
    <row r="20" spans="1:16" ht="20.149999999999999" customHeight="1">
      <c r="A20" s="325"/>
      <c r="B20" s="326"/>
      <c r="C20" s="326"/>
      <c r="D20" s="17">
        <v>9</v>
      </c>
      <c r="E20" s="31" t="s">
        <v>326</v>
      </c>
      <c r="F20" s="336"/>
      <c r="G20" s="30">
        <v>4</v>
      </c>
      <c r="H20" s="63">
        <f t="shared" si="1"/>
        <v>5.9701492537313428</v>
      </c>
    </row>
    <row r="21" spans="1:16" ht="20.149999999999999" customHeight="1">
      <c r="A21" s="54" t="s">
        <v>4087</v>
      </c>
      <c r="B21" s="18" t="s">
        <v>1368</v>
      </c>
      <c r="C21" s="18" t="s">
        <v>1366</v>
      </c>
      <c r="D21" s="17"/>
      <c r="E21" s="31"/>
      <c r="F21" s="31"/>
      <c r="G21" s="120">
        <v>4</v>
      </c>
      <c r="H21" s="63"/>
      <c r="J21" s="165"/>
      <c r="K21" s="165"/>
      <c r="L21" s="165"/>
      <c r="M21" s="165"/>
      <c r="N21" s="165"/>
      <c r="O21" s="165"/>
    </row>
    <row r="22" spans="1:16" ht="20.149999999999999" customHeight="1">
      <c r="A22" s="302" t="s">
        <v>1370</v>
      </c>
      <c r="B22" s="293" t="s">
        <v>140</v>
      </c>
      <c r="C22" s="293" t="s">
        <v>1369</v>
      </c>
      <c r="D22" s="17"/>
      <c r="E22" s="31"/>
      <c r="F22" s="334"/>
      <c r="G22" s="120">
        <v>2342</v>
      </c>
      <c r="H22" s="63"/>
      <c r="J22" s="165"/>
      <c r="K22" s="165"/>
      <c r="L22" s="165"/>
      <c r="M22" s="165"/>
      <c r="N22" s="165"/>
      <c r="O22" s="165"/>
    </row>
    <row r="23" spans="1:16" ht="20.149999999999999" customHeight="1">
      <c r="A23" s="319"/>
      <c r="B23" s="321"/>
      <c r="C23" s="321"/>
      <c r="D23" s="17">
        <v>1</v>
      </c>
      <c r="E23" s="31" t="s">
        <v>1347</v>
      </c>
      <c r="F23" s="335"/>
      <c r="G23" s="30">
        <v>2213</v>
      </c>
      <c r="H23" s="63">
        <v>94.5</v>
      </c>
      <c r="J23" s="165"/>
      <c r="K23" s="165"/>
      <c r="L23" s="165"/>
      <c r="M23" s="165"/>
      <c r="N23" s="165"/>
      <c r="O23" s="165"/>
    </row>
    <row r="24" spans="1:16" ht="20.149999999999999" customHeight="1">
      <c r="A24" s="319"/>
      <c r="B24" s="321"/>
      <c r="C24" s="321"/>
      <c r="D24" s="17">
        <v>2</v>
      </c>
      <c r="E24" s="31" t="s">
        <v>1348</v>
      </c>
      <c r="F24" s="335"/>
      <c r="G24" s="30">
        <v>123</v>
      </c>
      <c r="H24" s="63">
        <v>5.3</v>
      </c>
      <c r="J24" s="165"/>
      <c r="K24" s="165"/>
      <c r="L24" s="165"/>
      <c r="M24" s="165"/>
      <c r="N24" s="165"/>
      <c r="O24" s="165"/>
    </row>
    <row r="25" spans="1:16" ht="20.149999999999999" customHeight="1">
      <c r="A25" s="325"/>
      <c r="B25" s="326"/>
      <c r="C25" s="326"/>
      <c r="D25" s="17">
        <v>3</v>
      </c>
      <c r="E25" s="31" t="s">
        <v>1349</v>
      </c>
      <c r="F25" s="336"/>
      <c r="G25" s="30">
        <v>6</v>
      </c>
      <c r="H25" s="63">
        <v>0.3</v>
      </c>
      <c r="J25" s="165"/>
      <c r="K25" s="165"/>
      <c r="L25" s="165"/>
      <c r="M25" s="165"/>
      <c r="N25" s="165"/>
      <c r="O25" s="165"/>
      <c r="P25" s="166"/>
    </row>
    <row r="26" spans="1:16" ht="20.149999999999999" customHeight="1">
      <c r="A26" s="302" t="s">
        <v>1350</v>
      </c>
      <c r="B26" s="293" t="s">
        <v>141</v>
      </c>
      <c r="C26" s="293" t="s">
        <v>1371</v>
      </c>
      <c r="D26" s="17"/>
      <c r="E26" s="31"/>
      <c r="F26" s="334"/>
      <c r="G26" s="120">
        <v>2213</v>
      </c>
      <c r="H26" s="63"/>
      <c r="J26" s="165"/>
      <c r="K26" s="165"/>
      <c r="L26" s="165"/>
      <c r="M26" s="165"/>
      <c r="N26" s="165"/>
      <c r="O26" s="165"/>
      <c r="P26" s="166"/>
    </row>
    <row r="27" spans="1:16" ht="20.149999999999999" customHeight="1">
      <c r="A27" s="319"/>
      <c r="B27" s="321"/>
      <c r="C27" s="321"/>
      <c r="D27" s="17">
        <v>1</v>
      </c>
      <c r="E27" s="31" t="s">
        <v>1351</v>
      </c>
      <c r="F27" s="335"/>
      <c r="G27" s="30">
        <v>1166</v>
      </c>
      <c r="H27" s="63">
        <v>52.68865793041121</v>
      </c>
      <c r="J27" s="165"/>
      <c r="K27" s="165"/>
      <c r="L27" s="165"/>
      <c r="M27" s="165"/>
      <c r="N27" s="165"/>
      <c r="O27" s="165"/>
      <c r="P27" s="166"/>
    </row>
    <row r="28" spans="1:16" ht="20.149999999999999" customHeight="1">
      <c r="A28" s="325"/>
      <c r="B28" s="326"/>
      <c r="C28" s="326"/>
      <c r="D28" s="17">
        <v>2</v>
      </c>
      <c r="E28" s="31" t="s">
        <v>1352</v>
      </c>
      <c r="F28" s="336"/>
      <c r="G28" s="30">
        <v>1047</v>
      </c>
      <c r="H28" s="63">
        <v>47.31134206958879</v>
      </c>
      <c r="J28" s="165"/>
      <c r="K28" s="165"/>
      <c r="L28" s="165"/>
      <c r="M28" s="165"/>
      <c r="N28" s="165"/>
      <c r="O28" s="165"/>
      <c r="P28" s="166"/>
    </row>
    <row r="29" spans="1:16" ht="20.149999999999999" customHeight="1">
      <c r="A29" s="302" t="s">
        <v>1374</v>
      </c>
      <c r="B29" s="293" t="s">
        <v>1353</v>
      </c>
      <c r="C29" s="293" t="s">
        <v>1372</v>
      </c>
      <c r="D29" s="17"/>
      <c r="E29" s="31"/>
      <c r="F29" s="334"/>
      <c r="G29" s="120">
        <v>19</v>
      </c>
      <c r="H29" s="63"/>
      <c r="J29" s="165"/>
      <c r="K29" s="165"/>
      <c r="L29" s="165"/>
      <c r="M29" s="165"/>
      <c r="N29" s="165"/>
      <c r="O29" s="165"/>
      <c r="P29" s="166"/>
    </row>
    <row r="30" spans="1:16" ht="20.149999999999999" customHeight="1">
      <c r="A30" s="319"/>
      <c r="B30" s="321"/>
      <c r="C30" s="321"/>
      <c r="D30" s="17">
        <v>1</v>
      </c>
      <c r="E30" s="31" t="s">
        <v>1354</v>
      </c>
      <c r="F30" s="335"/>
      <c r="G30" s="30">
        <v>5</v>
      </c>
      <c r="H30" s="63">
        <f>G30/19*100</f>
        <v>26.315789473684209</v>
      </c>
      <c r="J30" s="165"/>
      <c r="K30" s="165"/>
      <c r="L30" s="165"/>
      <c r="M30" s="165"/>
      <c r="N30" s="165"/>
      <c r="O30" s="165"/>
      <c r="P30" s="166"/>
    </row>
    <row r="31" spans="1:16" ht="20.149999999999999" customHeight="1">
      <c r="A31" s="325"/>
      <c r="B31" s="326"/>
      <c r="C31" s="326"/>
      <c r="D31" s="17">
        <v>2</v>
      </c>
      <c r="E31" s="31" t="s">
        <v>1355</v>
      </c>
      <c r="F31" s="336"/>
      <c r="G31" s="30">
        <v>14</v>
      </c>
      <c r="H31" s="63">
        <f>G31/19*100</f>
        <v>73.68421052631578</v>
      </c>
      <c r="J31" s="165"/>
      <c r="K31" s="165"/>
      <c r="L31" s="165"/>
      <c r="M31" s="165"/>
      <c r="N31" s="165"/>
      <c r="O31" s="165"/>
      <c r="P31" s="166"/>
    </row>
    <row r="32" spans="1:16" ht="20.149999999999999" customHeight="1">
      <c r="A32" s="302" t="s">
        <v>1376</v>
      </c>
      <c r="B32" s="293" t="s">
        <v>142</v>
      </c>
      <c r="C32" s="293" t="s">
        <v>1375</v>
      </c>
      <c r="D32" s="17"/>
      <c r="E32" s="31"/>
      <c r="F32" s="334"/>
      <c r="G32" s="120">
        <v>1350</v>
      </c>
      <c r="H32" s="63"/>
      <c r="J32" s="165"/>
      <c r="K32" s="165"/>
      <c r="L32" s="165"/>
      <c r="M32" s="165"/>
      <c r="N32" s="165"/>
      <c r="O32" s="165"/>
      <c r="P32" s="166"/>
    </row>
    <row r="33" spans="1:16" ht="20.149999999999999" customHeight="1">
      <c r="A33" s="319"/>
      <c r="B33" s="321"/>
      <c r="C33" s="321"/>
      <c r="D33" s="17">
        <v>1</v>
      </c>
      <c r="E33" s="31" t="s">
        <v>1356</v>
      </c>
      <c r="F33" s="335"/>
      <c r="G33" s="30">
        <v>140</v>
      </c>
      <c r="H33" s="63">
        <v>10.37037037037037</v>
      </c>
      <c r="J33" s="165"/>
      <c r="K33" s="165"/>
      <c r="L33" s="165"/>
      <c r="M33" s="165"/>
      <c r="N33" s="165"/>
      <c r="O33" s="165"/>
      <c r="P33" s="166"/>
    </row>
    <row r="34" spans="1:16" ht="20.149999999999999" customHeight="1">
      <c r="A34" s="325"/>
      <c r="B34" s="326"/>
      <c r="C34" s="326"/>
      <c r="D34" s="17">
        <v>2</v>
      </c>
      <c r="E34" s="31" t="s">
        <v>1357</v>
      </c>
      <c r="F34" s="336"/>
      <c r="G34" s="30">
        <v>1210</v>
      </c>
      <c r="H34" s="63">
        <v>89.629629629629619</v>
      </c>
      <c r="J34" s="165"/>
      <c r="K34" s="165"/>
      <c r="L34" s="165"/>
      <c r="M34" s="165"/>
      <c r="N34" s="165"/>
      <c r="O34" s="165"/>
      <c r="P34" s="166"/>
    </row>
    <row r="35" spans="1:16" ht="20.149999999999999" customHeight="1">
      <c r="A35" s="302" t="s">
        <v>1378</v>
      </c>
      <c r="B35" s="293" t="s">
        <v>1358</v>
      </c>
      <c r="C35" s="293" t="s">
        <v>1377</v>
      </c>
      <c r="D35" s="17"/>
      <c r="E35" s="31"/>
      <c r="F35" s="334"/>
      <c r="G35" s="120">
        <v>1210</v>
      </c>
      <c r="H35" s="63"/>
      <c r="J35" s="165"/>
      <c r="K35" s="165"/>
      <c r="L35" s="165"/>
      <c r="M35" s="165"/>
      <c r="N35" s="165"/>
      <c r="O35" s="165"/>
      <c r="P35" s="166"/>
    </row>
    <row r="36" spans="1:16" ht="20.149999999999999" customHeight="1">
      <c r="A36" s="319"/>
      <c r="B36" s="321"/>
      <c r="C36" s="321"/>
      <c r="D36" s="17">
        <v>1</v>
      </c>
      <c r="E36" s="31" t="s">
        <v>1356</v>
      </c>
      <c r="F36" s="335"/>
      <c r="G36" s="30">
        <v>25</v>
      </c>
      <c r="H36" s="63">
        <v>2.0661157024793391</v>
      </c>
      <c r="J36" s="165"/>
      <c r="K36" s="165"/>
      <c r="L36" s="165"/>
      <c r="M36" s="165"/>
      <c r="N36" s="165"/>
      <c r="O36" s="165"/>
      <c r="P36" s="166"/>
    </row>
    <row r="37" spans="1:16" ht="20.149999999999999" customHeight="1">
      <c r="A37" s="325"/>
      <c r="B37" s="326"/>
      <c r="C37" s="326"/>
      <c r="D37" s="17">
        <v>2</v>
      </c>
      <c r="E37" s="31" t="s">
        <v>1357</v>
      </c>
      <c r="F37" s="336"/>
      <c r="G37" s="30">
        <v>1185</v>
      </c>
      <c r="H37" s="63">
        <v>97.933884297520663</v>
      </c>
      <c r="J37" s="165"/>
      <c r="K37" s="165"/>
      <c r="L37" s="165"/>
      <c r="M37" s="165"/>
      <c r="N37" s="165"/>
      <c r="O37" s="165"/>
      <c r="P37" s="166"/>
    </row>
    <row r="38" spans="1:16" ht="20.149999999999999" customHeight="1">
      <c r="A38" s="302" t="s">
        <v>2831</v>
      </c>
      <c r="B38" s="293" t="s">
        <v>143</v>
      </c>
      <c r="C38" s="293" t="s">
        <v>1379</v>
      </c>
      <c r="D38" s="17"/>
      <c r="E38" s="31"/>
      <c r="F38" s="334"/>
      <c r="G38" s="120">
        <v>165</v>
      </c>
      <c r="H38" s="63"/>
      <c r="J38" s="165"/>
      <c r="K38" s="165"/>
      <c r="L38" s="165"/>
      <c r="M38" s="165"/>
      <c r="N38" s="165"/>
      <c r="O38" s="165"/>
      <c r="P38" s="166"/>
    </row>
    <row r="39" spans="1:16" ht="20.149999999999999" customHeight="1">
      <c r="A39" s="319"/>
      <c r="B39" s="321"/>
      <c r="C39" s="321"/>
      <c r="D39" s="17">
        <v>1</v>
      </c>
      <c r="E39" s="31" t="s">
        <v>1359</v>
      </c>
      <c r="F39" s="335"/>
      <c r="G39" s="30">
        <v>132</v>
      </c>
      <c r="H39" s="63">
        <v>80</v>
      </c>
      <c r="J39" s="165"/>
      <c r="K39" s="165"/>
      <c r="L39" s="165"/>
      <c r="M39" s="165"/>
      <c r="N39" s="165"/>
      <c r="O39" s="165"/>
      <c r="P39" s="166"/>
    </row>
    <row r="40" spans="1:16" ht="20.149999999999999" customHeight="1" thickBot="1">
      <c r="A40" s="320"/>
      <c r="B40" s="322"/>
      <c r="C40" s="322"/>
      <c r="D40" s="56">
        <v>2</v>
      </c>
      <c r="E40" s="64" t="s">
        <v>1360</v>
      </c>
      <c r="F40" s="337"/>
      <c r="G40" s="57">
        <v>33</v>
      </c>
      <c r="H40" s="65">
        <v>20</v>
      </c>
      <c r="J40" s="165"/>
      <c r="K40" s="165"/>
      <c r="L40" s="165"/>
      <c r="M40" s="165"/>
      <c r="N40" s="165"/>
      <c r="O40" s="165"/>
      <c r="P40" s="166"/>
    </row>
    <row r="41" spans="1:16" ht="20.149999999999999" customHeight="1">
      <c r="J41" s="165"/>
      <c r="K41" s="165"/>
      <c r="L41" s="165"/>
      <c r="M41" s="165"/>
      <c r="N41" s="165"/>
      <c r="O41" s="165"/>
      <c r="P41" s="166"/>
    </row>
    <row r="42" spans="1:16" ht="20.149999999999999" customHeight="1">
      <c r="J42" s="165"/>
      <c r="K42" s="165"/>
      <c r="L42" s="165"/>
      <c r="M42" s="165"/>
      <c r="N42" s="165"/>
      <c r="O42" s="165"/>
      <c r="P42" s="166"/>
    </row>
    <row r="43" spans="1:16" ht="20.149999999999999" customHeight="1">
      <c r="J43" s="165"/>
      <c r="K43" s="165"/>
      <c r="L43" s="165"/>
      <c r="M43" s="165"/>
      <c r="N43" s="165"/>
      <c r="O43" s="165"/>
      <c r="P43" s="166"/>
    </row>
  </sheetData>
  <mergeCells count="40">
    <mergeCell ref="A2:A4"/>
    <mergeCell ref="B2:B4"/>
    <mergeCell ref="A5:A7"/>
    <mergeCell ref="B5:B7"/>
    <mergeCell ref="A8:A10"/>
    <mergeCell ref="B8:B10"/>
    <mergeCell ref="A11:A20"/>
    <mergeCell ref="B11:B20"/>
    <mergeCell ref="A22:A25"/>
    <mergeCell ref="B22:B25"/>
    <mergeCell ref="A26:A28"/>
    <mergeCell ref="B26:B28"/>
    <mergeCell ref="A38:A40"/>
    <mergeCell ref="B38:B40"/>
    <mergeCell ref="A29:A31"/>
    <mergeCell ref="B29:B31"/>
    <mergeCell ref="A32:A34"/>
    <mergeCell ref="B32:B34"/>
    <mergeCell ref="A35:A37"/>
    <mergeCell ref="B35:B37"/>
    <mergeCell ref="C29:C31"/>
    <mergeCell ref="C32:C34"/>
    <mergeCell ref="C35:C37"/>
    <mergeCell ref="C38:C40"/>
    <mergeCell ref="C2:C4"/>
    <mergeCell ref="C5:C7"/>
    <mergeCell ref="C8:C10"/>
    <mergeCell ref="C11:C20"/>
    <mergeCell ref="C22:C25"/>
    <mergeCell ref="C26:C28"/>
    <mergeCell ref="F2:F4"/>
    <mergeCell ref="F5:F7"/>
    <mergeCell ref="F8:F10"/>
    <mergeCell ref="F11:F20"/>
    <mergeCell ref="F22:F25"/>
    <mergeCell ref="F26:F28"/>
    <mergeCell ref="F29:F31"/>
    <mergeCell ref="F32:F34"/>
    <mergeCell ref="F35:F37"/>
    <mergeCell ref="F38:F40"/>
  </mergeCells>
  <phoneticPr fontId="5" type="noConversion"/>
  <pageMargins left="0.25" right="0.25" top="0.75" bottom="0.75" header="0.3" footer="0.3"/>
  <pageSetup paperSize="9"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8"/>
    <pageSetUpPr fitToPage="1"/>
  </sheetPr>
  <dimension ref="A1:M898"/>
  <sheetViews>
    <sheetView zoomScaleNormal="100" workbookViewId="0">
      <pane xSplit="1" ySplit="1" topLeftCell="B2" activePane="bottomRight" state="frozen"/>
      <selection activeCell="B2" sqref="B2:B4"/>
      <selection pane="topRight" activeCell="B2" sqref="B2:B4"/>
      <selection pane="bottomLeft" activeCell="B2" sqref="B2:B4"/>
      <selection pane="bottomRight"/>
    </sheetView>
  </sheetViews>
  <sheetFormatPr defaultRowHeight="20.149999999999999" customHeight="1"/>
  <cols>
    <col min="1" max="1" width="16.08203125" style="26" bestFit="1" customWidth="1"/>
    <col min="2" max="2" width="56.58203125" style="26" bestFit="1" customWidth="1"/>
    <col min="3" max="3" width="23.5" style="26" customWidth="1"/>
    <col min="4" max="4" width="7.33203125" style="20" customWidth="1"/>
    <col min="5" max="5" width="53.75" style="19" customWidth="1"/>
    <col min="6" max="6" width="10.25" style="20" customWidth="1"/>
    <col min="7" max="7" width="9" style="24"/>
    <col min="8" max="8" width="9" style="28"/>
  </cols>
  <sheetData>
    <row r="1" spans="1:8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44" t="s">
        <v>417</v>
      </c>
    </row>
    <row r="2" spans="1:8" ht="20.149999999999999" customHeight="1">
      <c r="A2" s="54" t="s">
        <v>1380</v>
      </c>
      <c r="B2" s="18" t="s">
        <v>1381</v>
      </c>
      <c r="C2" s="18" t="s">
        <v>1671</v>
      </c>
      <c r="D2" s="17"/>
      <c r="E2" s="18"/>
      <c r="F2" s="17"/>
      <c r="G2" s="121">
        <v>1166</v>
      </c>
      <c r="H2" s="60"/>
    </row>
    <row r="3" spans="1:8" ht="20.149999999999999" customHeight="1">
      <c r="A3" s="302" t="s">
        <v>1672</v>
      </c>
      <c r="B3" s="293" t="s">
        <v>1382</v>
      </c>
      <c r="C3" s="293" t="s">
        <v>1670</v>
      </c>
      <c r="D3" s="17"/>
      <c r="E3" s="18"/>
      <c r="F3" s="286" t="s">
        <v>285</v>
      </c>
      <c r="G3" s="121">
        <v>1166</v>
      </c>
      <c r="H3" s="60"/>
    </row>
    <row r="4" spans="1:8" ht="20.149999999999999" customHeight="1">
      <c r="A4" s="303"/>
      <c r="B4" s="294"/>
      <c r="C4" s="294"/>
      <c r="D4" s="17">
        <v>98</v>
      </c>
      <c r="E4" s="18" t="s">
        <v>589</v>
      </c>
      <c r="F4" s="287"/>
      <c r="G4" s="121"/>
      <c r="H4" s="60"/>
    </row>
    <row r="5" spans="1:8" ht="20.149999999999999" customHeight="1">
      <c r="A5" s="304"/>
      <c r="B5" s="295"/>
      <c r="C5" s="295"/>
      <c r="D5" s="17">
        <v>99</v>
      </c>
      <c r="E5" s="18" t="s">
        <v>621</v>
      </c>
      <c r="F5" s="288"/>
      <c r="G5" s="25">
        <v>3</v>
      </c>
      <c r="H5" s="60">
        <v>0.25728987993138941</v>
      </c>
    </row>
    <row r="6" spans="1:8" ht="20.149999999999999" customHeight="1">
      <c r="A6" s="302" t="s">
        <v>1383</v>
      </c>
      <c r="B6" s="293" t="s">
        <v>1384</v>
      </c>
      <c r="C6" s="293" t="s">
        <v>1673</v>
      </c>
      <c r="D6" s="17"/>
      <c r="E6" s="18"/>
      <c r="F6" s="286" t="s">
        <v>16</v>
      </c>
      <c r="G6" s="121">
        <v>3</v>
      </c>
      <c r="H6" s="60"/>
    </row>
    <row r="7" spans="1:8" ht="20.149999999999999" customHeight="1">
      <c r="A7" s="303"/>
      <c r="B7" s="294"/>
      <c r="C7" s="294"/>
      <c r="D7" s="17">
        <v>91</v>
      </c>
      <c r="E7" s="18" t="s">
        <v>459</v>
      </c>
      <c r="F7" s="287"/>
      <c r="G7" s="25">
        <v>2</v>
      </c>
      <c r="H7" s="60">
        <v>66.666666666666657</v>
      </c>
    </row>
    <row r="8" spans="1:8" ht="20.149999999999999" customHeight="1">
      <c r="A8" s="303"/>
      <c r="B8" s="294"/>
      <c r="C8" s="294"/>
      <c r="D8" s="17">
        <v>92</v>
      </c>
      <c r="E8" s="18" t="s">
        <v>460</v>
      </c>
      <c r="F8" s="287"/>
      <c r="G8" s="25"/>
      <c r="H8" s="60" t="s">
        <v>577</v>
      </c>
    </row>
    <row r="9" spans="1:8" ht="20.149999999999999" customHeight="1">
      <c r="A9" s="303"/>
      <c r="B9" s="294"/>
      <c r="C9" s="294"/>
      <c r="D9" s="17">
        <v>93</v>
      </c>
      <c r="E9" s="18" t="s">
        <v>461</v>
      </c>
      <c r="F9" s="287"/>
      <c r="G9" s="25"/>
      <c r="H9" s="60" t="s">
        <v>577</v>
      </c>
    </row>
    <row r="10" spans="1:8" ht="20.149999999999999" customHeight="1">
      <c r="A10" s="303"/>
      <c r="B10" s="294"/>
      <c r="C10" s="294"/>
      <c r="D10" s="17">
        <v>94</v>
      </c>
      <c r="E10" s="18" t="s">
        <v>462</v>
      </c>
      <c r="F10" s="287"/>
      <c r="G10" s="25">
        <v>1</v>
      </c>
      <c r="H10" s="60">
        <v>33.333333333333329</v>
      </c>
    </row>
    <row r="11" spans="1:8" ht="20.149999999999999" customHeight="1">
      <c r="A11" s="303"/>
      <c r="B11" s="294"/>
      <c r="C11" s="294"/>
      <c r="D11" s="17">
        <v>98</v>
      </c>
      <c r="E11" s="18" t="s">
        <v>589</v>
      </c>
      <c r="F11" s="287"/>
      <c r="G11" s="121"/>
      <c r="H11" s="60"/>
    </row>
    <row r="12" spans="1:8" ht="20.149999999999999" customHeight="1">
      <c r="A12" s="304"/>
      <c r="B12" s="295"/>
      <c r="C12" s="295"/>
      <c r="D12" s="17">
        <v>99</v>
      </c>
      <c r="E12" s="18" t="s">
        <v>621</v>
      </c>
      <c r="F12" s="288"/>
      <c r="G12" s="121"/>
      <c r="H12" s="60"/>
    </row>
    <row r="13" spans="1:8" ht="20.149999999999999" customHeight="1">
      <c r="A13" s="302" t="s">
        <v>1674</v>
      </c>
      <c r="B13" s="293" t="s">
        <v>1385</v>
      </c>
      <c r="C13" s="293" t="s">
        <v>1670</v>
      </c>
      <c r="D13" s="17"/>
      <c r="E13" s="18"/>
      <c r="F13" s="286"/>
      <c r="G13" s="121">
        <v>1166</v>
      </c>
      <c r="H13" s="60"/>
    </row>
    <row r="14" spans="1:8" ht="20.149999999999999" customHeight="1">
      <c r="A14" s="319"/>
      <c r="B14" s="321"/>
      <c r="C14" s="321"/>
      <c r="D14" s="17">
        <v>1</v>
      </c>
      <c r="E14" s="18" t="s">
        <v>438</v>
      </c>
      <c r="F14" s="323"/>
      <c r="G14" s="25">
        <v>787</v>
      </c>
      <c r="H14" s="60">
        <v>67.495711835334475</v>
      </c>
    </row>
    <row r="15" spans="1:8" ht="20.149999999999999" customHeight="1">
      <c r="A15" s="319"/>
      <c r="B15" s="321"/>
      <c r="C15" s="321"/>
      <c r="D15" s="17">
        <v>2</v>
      </c>
      <c r="E15" s="18" t="s">
        <v>439</v>
      </c>
      <c r="F15" s="323"/>
      <c r="G15" s="25">
        <v>176</v>
      </c>
      <c r="H15" s="60">
        <v>15.09433962264151</v>
      </c>
    </row>
    <row r="16" spans="1:8" ht="20.149999999999999" customHeight="1">
      <c r="A16" s="325"/>
      <c r="B16" s="326"/>
      <c r="C16" s="326"/>
      <c r="D16" s="17">
        <v>3</v>
      </c>
      <c r="E16" s="18" t="s">
        <v>1386</v>
      </c>
      <c r="F16" s="327"/>
      <c r="G16" s="25">
        <v>203</v>
      </c>
      <c r="H16" s="60">
        <v>17.409948542024015</v>
      </c>
    </row>
    <row r="17" spans="1:8" ht="20.149999999999999" customHeight="1">
      <c r="A17" s="54" t="s">
        <v>1387</v>
      </c>
      <c r="B17" s="18" t="s">
        <v>144</v>
      </c>
      <c r="C17" s="18" t="s">
        <v>1676</v>
      </c>
      <c r="D17" s="17"/>
      <c r="E17" s="18"/>
      <c r="F17" s="17"/>
      <c r="G17" s="121">
        <v>176</v>
      </c>
      <c r="H17" s="60"/>
    </row>
    <row r="18" spans="1:8" ht="20.149999999999999" customHeight="1">
      <c r="A18" s="54" t="s">
        <v>1388</v>
      </c>
      <c r="B18" s="18" t="s">
        <v>145</v>
      </c>
      <c r="C18" s="18" t="s">
        <v>1676</v>
      </c>
      <c r="D18" s="17"/>
      <c r="E18" s="18"/>
      <c r="F18" s="17"/>
      <c r="G18" s="121">
        <v>176</v>
      </c>
      <c r="H18" s="60"/>
    </row>
    <row r="19" spans="1:8" ht="20.149999999999999" customHeight="1">
      <c r="A19" s="302" t="s">
        <v>1677</v>
      </c>
      <c r="B19" s="293" t="s">
        <v>1389</v>
      </c>
      <c r="C19" s="293" t="s">
        <v>1675</v>
      </c>
      <c r="D19" s="17"/>
      <c r="E19" s="18"/>
      <c r="F19" s="286"/>
      <c r="G19" s="121">
        <v>176</v>
      </c>
      <c r="H19" s="60"/>
    </row>
    <row r="20" spans="1:8" ht="20.149999999999999" customHeight="1">
      <c r="A20" s="319"/>
      <c r="B20" s="321"/>
      <c r="C20" s="321"/>
      <c r="D20" s="17">
        <v>1</v>
      </c>
      <c r="E20" s="18" t="s">
        <v>1390</v>
      </c>
      <c r="F20" s="323"/>
      <c r="G20" s="25">
        <v>74</v>
      </c>
      <c r="H20" s="60">
        <v>42.045454545454547</v>
      </c>
    </row>
    <row r="21" spans="1:8" ht="20.149999999999999" customHeight="1">
      <c r="A21" s="319"/>
      <c r="B21" s="321"/>
      <c r="C21" s="321"/>
      <c r="D21" s="17">
        <v>2</v>
      </c>
      <c r="E21" s="18" t="s">
        <v>1391</v>
      </c>
      <c r="F21" s="323"/>
      <c r="G21" s="25">
        <v>98</v>
      </c>
      <c r="H21" s="60">
        <v>55.68181818181818</v>
      </c>
    </row>
    <row r="22" spans="1:8" ht="20.149999999999999" customHeight="1">
      <c r="A22" s="325"/>
      <c r="B22" s="326"/>
      <c r="C22" s="326"/>
      <c r="D22" s="17">
        <v>3</v>
      </c>
      <c r="E22" s="18" t="s">
        <v>326</v>
      </c>
      <c r="F22" s="327"/>
      <c r="G22" s="25">
        <v>4</v>
      </c>
      <c r="H22" s="60">
        <v>2.2727272727272729</v>
      </c>
    </row>
    <row r="23" spans="1:8" ht="20.149999999999999" customHeight="1">
      <c r="A23" s="54" t="s">
        <v>1688</v>
      </c>
      <c r="B23" s="18" t="s">
        <v>1392</v>
      </c>
      <c r="C23" s="18" t="s">
        <v>1678</v>
      </c>
      <c r="D23" s="17"/>
      <c r="E23" s="18"/>
      <c r="F23" s="17"/>
      <c r="G23" s="121">
        <v>4</v>
      </c>
      <c r="H23" s="60"/>
    </row>
    <row r="24" spans="1:8" ht="20.149999999999999" customHeight="1">
      <c r="A24" s="302" t="s">
        <v>1680</v>
      </c>
      <c r="B24" s="293" t="s">
        <v>1393</v>
      </c>
      <c r="C24" s="293" t="s">
        <v>1679</v>
      </c>
      <c r="D24" s="17"/>
      <c r="E24" s="18"/>
      <c r="F24" s="286"/>
      <c r="G24" s="121">
        <v>203</v>
      </c>
      <c r="H24" s="60"/>
    </row>
    <row r="25" spans="1:8" ht="20.149999999999999" customHeight="1">
      <c r="A25" s="319"/>
      <c r="B25" s="321"/>
      <c r="C25" s="321"/>
      <c r="D25" s="17">
        <v>1</v>
      </c>
      <c r="E25" s="18" t="s">
        <v>1394</v>
      </c>
      <c r="F25" s="323"/>
      <c r="G25" s="25">
        <v>48</v>
      </c>
      <c r="H25" s="60">
        <v>23.645320197044335</v>
      </c>
    </row>
    <row r="26" spans="1:8" ht="20.149999999999999" customHeight="1">
      <c r="A26" s="319"/>
      <c r="B26" s="321"/>
      <c r="C26" s="321"/>
      <c r="D26" s="17">
        <v>2</v>
      </c>
      <c r="E26" s="18" t="s">
        <v>1395</v>
      </c>
      <c r="F26" s="323"/>
      <c r="G26" s="25">
        <v>54</v>
      </c>
      <c r="H26" s="60">
        <v>26.600985221674879</v>
      </c>
    </row>
    <row r="27" spans="1:8" ht="20.149999999999999" customHeight="1">
      <c r="A27" s="319"/>
      <c r="B27" s="321"/>
      <c r="C27" s="321"/>
      <c r="D27" s="17">
        <v>3</v>
      </c>
      <c r="E27" s="18" t="s">
        <v>1396</v>
      </c>
      <c r="F27" s="323"/>
      <c r="G27" s="25">
        <v>57</v>
      </c>
      <c r="H27" s="60">
        <v>28.078817733990146</v>
      </c>
    </row>
    <row r="28" spans="1:8" ht="20.149999999999999" customHeight="1">
      <c r="A28" s="319"/>
      <c r="B28" s="321"/>
      <c r="C28" s="321"/>
      <c r="D28" s="17">
        <v>4</v>
      </c>
      <c r="E28" s="18" t="s">
        <v>1397</v>
      </c>
      <c r="F28" s="323"/>
      <c r="G28" s="25">
        <v>10</v>
      </c>
      <c r="H28" s="60">
        <v>4.9261083743842367</v>
      </c>
    </row>
    <row r="29" spans="1:8" ht="20.149999999999999" customHeight="1">
      <c r="A29" s="319"/>
      <c r="B29" s="321"/>
      <c r="C29" s="321"/>
      <c r="D29" s="17">
        <v>5</v>
      </c>
      <c r="E29" s="18" t="s">
        <v>1398</v>
      </c>
      <c r="F29" s="323"/>
      <c r="G29" s="25">
        <v>34</v>
      </c>
      <c r="H29" s="60">
        <v>16.748768472906402</v>
      </c>
    </row>
    <row r="30" spans="1:8" ht="20.149999999999999" customHeight="1">
      <c r="A30" s="325"/>
      <c r="B30" s="326"/>
      <c r="C30" s="326"/>
      <c r="D30" s="17">
        <v>6</v>
      </c>
      <c r="E30" s="18" t="s">
        <v>326</v>
      </c>
      <c r="F30" s="327"/>
      <c r="G30" s="25"/>
      <c r="H30" s="60" t="s">
        <v>577</v>
      </c>
    </row>
    <row r="31" spans="1:8" ht="20.149999999999999" customHeight="1">
      <c r="A31" s="54" t="s">
        <v>1689</v>
      </c>
      <c r="B31" s="18" t="s">
        <v>1399</v>
      </c>
      <c r="C31" s="18" t="s">
        <v>1681</v>
      </c>
      <c r="D31" s="17"/>
      <c r="E31" s="18"/>
      <c r="F31" s="17"/>
      <c r="G31" s="121">
        <v>2</v>
      </c>
      <c r="H31" s="60"/>
    </row>
    <row r="32" spans="1:8" ht="20.149999999999999" customHeight="1">
      <c r="A32" s="302" t="s">
        <v>1683</v>
      </c>
      <c r="B32" s="293" t="s">
        <v>1400</v>
      </c>
      <c r="C32" s="293" t="s">
        <v>1671</v>
      </c>
      <c r="D32" s="17"/>
      <c r="E32" s="18"/>
      <c r="F32" s="286"/>
      <c r="G32" s="121">
        <v>1166</v>
      </c>
      <c r="H32" s="60"/>
    </row>
    <row r="33" spans="1:12" ht="20.149999999999999" customHeight="1">
      <c r="A33" s="319"/>
      <c r="B33" s="321"/>
      <c r="C33" s="321"/>
      <c r="D33" s="17">
        <v>1</v>
      </c>
      <c r="E33" s="18" t="s">
        <v>1401</v>
      </c>
      <c r="F33" s="323"/>
      <c r="G33" s="25">
        <v>1053</v>
      </c>
      <c r="H33" s="60">
        <v>90.308747855917673</v>
      </c>
    </row>
    <row r="34" spans="1:12" ht="20.149999999999999" customHeight="1">
      <c r="A34" s="325"/>
      <c r="B34" s="326"/>
      <c r="C34" s="326"/>
      <c r="D34" s="17">
        <v>2</v>
      </c>
      <c r="E34" s="18" t="s">
        <v>1402</v>
      </c>
      <c r="F34" s="327"/>
      <c r="G34" s="25">
        <v>113</v>
      </c>
      <c r="H34" s="60">
        <v>9.6912521440823323</v>
      </c>
    </row>
    <row r="35" spans="1:12" ht="20.149999999999999" customHeight="1">
      <c r="A35" s="54" t="s">
        <v>1403</v>
      </c>
      <c r="B35" s="18" t="s">
        <v>1037</v>
      </c>
      <c r="C35" s="18" t="s">
        <v>1671</v>
      </c>
      <c r="D35" s="17"/>
      <c r="E35" s="18"/>
      <c r="F35" s="17"/>
      <c r="G35" s="121">
        <v>1166</v>
      </c>
      <c r="H35" s="60"/>
    </row>
    <row r="36" spans="1:12" ht="20.149999999999999" customHeight="1">
      <c r="A36" s="54" t="s">
        <v>1404</v>
      </c>
      <c r="B36" s="18" t="s">
        <v>1039</v>
      </c>
      <c r="C36" s="18" t="s">
        <v>1671</v>
      </c>
      <c r="D36" s="17"/>
      <c r="E36" s="18"/>
      <c r="F36" s="17"/>
      <c r="G36" s="121">
        <v>1166</v>
      </c>
      <c r="H36" s="60"/>
    </row>
    <row r="37" spans="1:12" ht="20.149999999999999" customHeight="1">
      <c r="A37" s="54" t="s">
        <v>1405</v>
      </c>
      <c r="B37" s="18" t="s">
        <v>1041</v>
      </c>
      <c r="C37" s="18" t="s">
        <v>1671</v>
      </c>
      <c r="D37" s="17"/>
      <c r="E37" s="18"/>
      <c r="F37" s="17"/>
      <c r="G37" s="121">
        <v>1166</v>
      </c>
      <c r="H37" s="60"/>
      <c r="L37" s="138"/>
    </row>
    <row r="38" spans="1:12" ht="20.149999999999999" customHeight="1">
      <c r="A38" s="308" t="s">
        <v>4264</v>
      </c>
      <c r="B38" s="297" t="s">
        <v>4511</v>
      </c>
      <c r="C38" s="297" t="s">
        <v>1671</v>
      </c>
      <c r="D38" s="148"/>
      <c r="E38" s="149"/>
      <c r="F38" s="148"/>
      <c r="G38" s="150">
        <v>1166</v>
      </c>
      <c r="H38" s="151"/>
      <c r="I38" s="165"/>
      <c r="J38" s="165"/>
      <c r="K38" s="165"/>
      <c r="L38" s="138"/>
    </row>
    <row r="39" spans="1:12" ht="20.149999999999999" customHeight="1">
      <c r="A39" s="306"/>
      <c r="B39" s="298"/>
      <c r="C39" s="298"/>
      <c r="D39" s="148">
        <v>1</v>
      </c>
      <c r="E39" s="149" t="s">
        <v>4168</v>
      </c>
      <c r="F39" s="148"/>
      <c r="G39" s="150"/>
      <c r="H39" s="151" t="s">
        <v>577</v>
      </c>
      <c r="I39" s="165"/>
      <c r="J39" s="165"/>
      <c r="K39" s="165"/>
      <c r="L39" s="138"/>
    </row>
    <row r="40" spans="1:12" ht="20.149999999999999" customHeight="1">
      <c r="A40" s="306"/>
      <c r="B40" s="298"/>
      <c r="C40" s="298"/>
      <c r="D40" s="148">
        <v>2</v>
      </c>
      <c r="E40" s="149" t="s">
        <v>4160</v>
      </c>
      <c r="F40" s="148"/>
      <c r="G40" s="150">
        <v>82</v>
      </c>
      <c r="H40" s="151">
        <v>7</v>
      </c>
      <c r="I40" s="165"/>
      <c r="J40" s="165"/>
      <c r="K40" s="165"/>
      <c r="L40" s="138"/>
    </row>
    <row r="41" spans="1:12" ht="20.149999999999999" customHeight="1">
      <c r="A41" s="306"/>
      <c r="B41" s="298"/>
      <c r="C41" s="298"/>
      <c r="D41" s="148">
        <v>3</v>
      </c>
      <c r="E41" s="149" t="s">
        <v>4161</v>
      </c>
      <c r="F41" s="148"/>
      <c r="G41" s="150">
        <v>171</v>
      </c>
      <c r="H41" s="151">
        <v>14.7</v>
      </c>
      <c r="I41" s="165"/>
      <c r="J41" s="165"/>
      <c r="K41" s="165"/>
      <c r="L41" s="138"/>
    </row>
    <row r="42" spans="1:12" ht="20.149999999999999" customHeight="1">
      <c r="A42" s="306"/>
      <c r="B42" s="298"/>
      <c r="C42" s="298"/>
      <c r="D42" s="148">
        <v>4</v>
      </c>
      <c r="E42" s="149" t="s">
        <v>4162</v>
      </c>
      <c r="F42" s="148"/>
      <c r="G42" s="150">
        <v>64</v>
      </c>
      <c r="H42" s="151">
        <v>5.5</v>
      </c>
      <c r="I42" s="165"/>
      <c r="J42" s="165"/>
      <c r="K42" s="165"/>
      <c r="L42" s="138"/>
    </row>
    <row r="43" spans="1:12" ht="20.149999999999999" customHeight="1">
      <c r="A43" s="306"/>
      <c r="B43" s="298"/>
      <c r="C43" s="298"/>
      <c r="D43" s="148">
        <v>5</v>
      </c>
      <c r="E43" s="149" t="s">
        <v>4163</v>
      </c>
      <c r="F43" s="148"/>
      <c r="G43" s="150">
        <v>30</v>
      </c>
      <c r="H43" s="151">
        <v>2.6</v>
      </c>
      <c r="I43" s="165"/>
      <c r="J43" s="165"/>
      <c r="K43" s="165"/>
      <c r="L43" s="138"/>
    </row>
    <row r="44" spans="1:12" ht="20.149999999999999" customHeight="1">
      <c r="A44" s="306"/>
      <c r="B44" s="298"/>
      <c r="C44" s="298"/>
      <c r="D44" s="148">
        <v>6</v>
      </c>
      <c r="E44" s="149" t="s">
        <v>4164</v>
      </c>
      <c r="F44" s="148"/>
      <c r="G44" s="150">
        <v>8</v>
      </c>
      <c r="H44" s="151">
        <v>0.7</v>
      </c>
      <c r="I44" s="165"/>
      <c r="J44" s="165"/>
      <c r="K44" s="165"/>
      <c r="L44" s="138"/>
    </row>
    <row r="45" spans="1:12" ht="20.149999999999999" customHeight="1">
      <c r="A45" s="306"/>
      <c r="B45" s="298"/>
      <c r="C45" s="298"/>
      <c r="D45" s="148">
        <v>7</v>
      </c>
      <c r="E45" s="149" t="s">
        <v>4165</v>
      </c>
      <c r="F45" s="148"/>
      <c r="G45" s="150">
        <v>260</v>
      </c>
      <c r="H45" s="151">
        <v>22.3</v>
      </c>
      <c r="I45" s="165"/>
      <c r="J45" s="165"/>
      <c r="K45" s="165"/>
      <c r="L45" s="138"/>
    </row>
    <row r="46" spans="1:12" ht="20.149999999999999" customHeight="1">
      <c r="A46" s="306"/>
      <c r="B46" s="298"/>
      <c r="C46" s="298"/>
      <c r="D46" s="148">
        <v>8</v>
      </c>
      <c r="E46" s="149" t="s">
        <v>4166</v>
      </c>
      <c r="F46" s="148"/>
      <c r="G46" s="150">
        <v>372</v>
      </c>
      <c r="H46" s="151">
        <v>31.9</v>
      </c>
      <c r="I46" s="165"/>
      <c r="J46" s="165"/>
      <c r="K46" s="165"/>
      <c r="L46" s="138"/>
    </row>
    <row r="47" spans="1:12" ht="20.149999999999999" customHeight="1">
      <c r="A47" s="307"/>
      <c r="B47" s="299"/>
      <c r="C47" s="299"/>
      <c r="D47" s="148">
        <v>9</v>
      </c>
      <c r="E47" s="149" t="s">
        <v>4375</v>
      </c>
      <c r="F47" s="148"/>
      <c r="G47" s="150">
        <v>179</v>
      </c>
      <c r="H47" s="151">
        <v>15.4</v>
      </c>
      <c r="I47" s="165"/>
      <c r="J47" s="165"/>
      <c r="K47" s="165"/>
      <c r="L47" s="138"/>
    </row>
    <row r="48" spans="1:12" ht="20.149999999999999" customHeight="1">
      <c r="A48" s="308" t="s">
        <v>4180</v>
      </c>
      <c r="B48" s="297" t="s">
        <v>4512</v>
      </c>
      <c r="C48" s="297" t="s">
        <v>1671</v>
      </c>
      <c r="D48" s="148"/>
      <c r="E48" s="149"/>
      <c r="F48" s="148"/>
      <c r="G48" s="150">
        <v>1166</v>
      </c>
      <c r="H48" s="151"/>
      <c r="I48" s="165"/>
      <c r="J48" s="165"/>
      <c r="K48" s="165"/>
      <c r="L48" s="138"/>
    </row>
    <row r="49" spans="1:12" ht="20.149999999999999" customHeight="1">
      <c r="A49" s="306"/>
      <c r="B49" s="298"/>
      <c r="C49" s="298"/>
      <c r="D49" s="148">
        <v>11</v>
      </c>
      <c r="E49" s="149" t="s">
        <v>4376</v>
      </c>
      <c r="F49" s="148"/>
      <c r="G49" s="150"/>
      <c r="H49" s="151" t="s">
        <v>4405</v>
      </c>
      <c r="I49" s="165"/>
      <c r="J49" s="165"/>
      <c r="K49" s="165"/>
      <c r="L49" s="138"/>
    </row>
    <row r="50" spans="1:12" ht="20.149999999999999" customHeight="1">
      <c r="A50" s="306"/>
      <c r="B50" s="298"/>
      <c r="C50" s="298"/>
      <c r="D50" s="148">
        <v>12</v>
      </c>
      <c r="E50" s="149" t="s">
        <v>4377</v>
      </c>
      <c r="F50" s="148"/>
      <c r="G50" s="150"/>
      <c r="H50" s="151" t="s">
        <v>4405</v>
      </c>
      <c r="I50" s="165"/>
      <c r="J50" s="165"/>
      <c r="K50" s="165"/>
      <c r="L50" s="138"/>
    </row>
    <row r="51" spans="1:12" ht="20.149999999999999" customHeight="1">
      <c r="A51" s="306"/>
      <c r="B51" s="298"/>
      <c r="C51" s="298"/>
      <c r="D51" s="148">
        <v>13</v>
      </c>
      <c r="E51" s="149" t="s">
        <v>4270</v>
      </c>
      <c r="F51" s="148"/>
      <c r="G51" s="150"/>
      <c r="H51" s="151" t="s">
        <v>4405</v>
      </c>
      <c r="I51" s="165"/>
      <c r="J51" s="165"/>
      <c r="K51" s="165"/>
      <c r="L51" s="138"/>
    </row>
    <row r="52" spans="1:12" ht="20.149999999999999" customHeight="1">
      <c r="A52" s="306"/>
      <c r="B52" s="298"/>
      <c r="C52" s="298"/>
      <c r="D52" s="148">
        <v>14</v>
      </c>
      <c r="E52" s="149" t="s">
        <v>4378</v>
      </c>
      <c r="F52" s="148"/>
      <c r="G52" s="150"/>
      <c r="H52" s="151" t="s">
        <v>4405</v>
      </c>
      <c r="I52" s="165"/>
      <c r="J52" s="165"/>
      <c r="K52" s="165"/>
      <c r="L52" s="138"/>
    </row>
    <row r="53" spans="1:12" ht="20.149999999999999" customHeight="1">
      <c r="A53" s="306"/>
      <c r="B53" s="298"/>
      <c r="C53" s="298"/>
      <c r="D53" s="148">
        <v>15</v>
      </c>
      <c r="E53" s="149" t="s">
        <v>4272</v>
      </c>
      <c r="F53" s="148"/>
      <c r="G53" s="150"/>
      <c r="H53" s="151" t="s">
        <v>4405</v>
      </c>
      <c r="I53" s="165"/>
      <c r="J53" s="165"/>
      <c r="K53" s="165"/>
      <c r="L53" s="138"/>
    </row>
    <row r="54" spans="1:12" ht="20.149999999999999" customHeight="1">
      <c r="A54" s="306"/>
      <c r="B54" s="298"/>
      <c r="C54" s="298"/>
      <c r="D54" s="148">
        <v>21</v>
      </c>
      <c r="E54" s="149" t="s">
        <v>4273</v>
      </c>
      <c r="F54" s="148"/>
      <c r="G54" s="150"/>
      <c r="H54" s="151" t="s">
        <v>4405</v>
      </c>
      <c r="I54" s="165"/>
      <c r="J54" s="165"/>
      <c r="K54" s="165"/>
      <c r="L54" s="138"/>
    </row>
    <row r="55" spans="1:12" ht="20.149999999999999" customHeight="1">
      <c r="A55" s="306"/>
      <c r="B55" s="298"/>
      <c r="C55" s="298"/>
      <c r="D55" s="148">
        <v>22</v>
      </c>
      <c r="E55" s="149" t="s">
        <v>4274</v>
      </c>
      <c r="F55" s="148"/>
      <c r="G55" s="150">
        <v>7</v>
      </c>
      <c r="H55" s="151">
        <v>0.60034305317324177</v>
      </c>
      <c r="I55" s="165"/>
      <c r="J55" s="165"/>
      <c r="K55" s="165"/>
      <c r="L55" s="138"/>
    </row>
    <row r="56" spans="1:12" ht="20.149999999999999" customHeight="1">
      <c r="A56" s="306"/>
      <c r="B56" s="298"/>
      <c r="C56" s="298"/>
      <c r="D56" s="148">
        <v>23</v>
      </c>
      <c r="E56" s="149" t="s">
        <v>4275</v>
      </c>
      <c r="F56" s="148"/>
      <c r="G56" s="150">
        <v>43</v>
      </c>
      <c r="H56" s="151">
        <v>3.6878216123499139</v>
      </c>
      <c r="I56" s="165"/>
      <c r="J56" s="165"/>
      <c r="K56" s="165"/>
      <c r="L56" s="138"/>
    </row>
    <row r="57" spans="1:12" ht="20.149999999999999" customHeight="1">
      <c r="A57" s="306"/>
      <c r="B57" s="298"/>
      <c r="C57" s="298"/>
      <c r="D57" s="148">
        <v>24</v>
      </c>
      <c r="E57" s="149" t="s">
        <v>4379</v>
      </c>
      <c r="F57" s="148"/>
      <c r="G57" s="150">
        <v>6</v>
      </c>
      <c r="H57" s="151">
        <v>0.51457975986277882</v>
      </c>
      <c r="I57" s="165"/>
      <c r="J57" s="165"/>
      <c r="K57" s="165"/>
      <c r="L57" s="138"/>
    </row>
    <row r="58" spans="1:12" ht="20.149999999999999" customHeight="1">
      <c r="A58" s="306"/>
      <c r="B58" s="298"/>
      <c r="C58" s="298"/>
      <c r="D58" s="148">
        <v>25</v>
      </c>
      <c r="E58" s="149" t="s">
        <v>4380</v>
      </c>
      <c r="F58" s="148"/>
      <c r="G58" s="150">
        <v>10</v>
      </c>
      <c r="H58" s="151">
        <v>0.85763293310463129</v>
      </c>
      <c r="I58" s="165"/>
      <c r="J58" s="165"/>
      <c r="K58" s="165"/>
      <c r="L58" s="138"/>
    </row>
    <row r="59" spans="1:12" ht="20.149999999999999" customHeight="1">
      <c r="A59" s="306"/>
      <c r="B59" s="298"/>
      <c r="C59" s="298"/>
      <c r="D59" s="148">
        <v>26</v>
      </c>
      <c r="E59" s="149" t="s">
        <v>4277</v>
      </c>
      <c r="F59" s="148"/>
      <c r="G59" s="150">
        <v>1</v>
      </c>
      <c r="H59" s="151">
        <v>8.5763293310463118E-2</v>
      </c>
      <c r="I59" s="165"/>
      <c r="J59" s="165"/>
      <c r="K59" s="165"/>
      <c r="L59" s="138"/>
    </row>
    <row r="60" spans="1:12" ht="20.149999999999999" customHeight="1">
      <c r="A60" s="306"/>
      <c r="B60" s="298"/>
      <c r="C60" s="298"/>
      <c r="D60" s="148">
        <v>27</v>
      </c>
      <c r="E60" s="149" t="s">
        <v>4278</v>
      </c>
      <c r="F60" s="148"/>
      <c r="G60" s="150"/>
      <c r="H60" s="151" t="s">
        <v>4405</v>
      </c>
      <c r="I60" s="165"/>
      <c r="J60" s="165"/>
      <c r="K60" s="165"/>
      <c r="L60" s="138"/>
    </row>
    <row r="61" spans="1:12" ht="20.149999999999999" customHeight="1">
      <c r="A61" s="306"/>
      <c r="B61" s="298"/>
      <c r="C61" s="298"/>
      <c r="D61" s="148">
        <v>28</v>
      </c>
      <c r="E61" s="149" t="s">
        <v>4381</v>
      </c>
      <c r="F61" s="148"/>
      <c r="G61" s="150">
        <v>1</v>
      </c>
      <c r="H61" s="151">
        <v>8.5763293310463118E-2</v>
      </c>
      <c r="I61" s="165"/>
      <c r="J61" s="165"/>
      <c r="K61" s="165"/>
      <c r="L61" s="138"/>
    </row>
    <row r="62" spans="1:12" ht="20.149999999999999" customHeight="1">
      <c r="A62" s="306"/>
      <c r="B62" s="298"/>
      <c r="C62" s="298"/>
      <c r="D62" s="148">
        <v>29</v>
      </c>
      <c r="E62" s="149" t="s">
        <v>4382</v>
      </c>
      <c r="F62" s="148"/>
      <c r="G62" s="150">
        <v>14</v>
      </c>
      <c r="H62" s="151">
        <v>1.2006861063464835</v>
      </c>
      <c r="I62" s="165"/>
      <c r="J62" s="165"/>
      <c r="K62" s="165"/>
      <c r="L62" s="138"/>
    </row>
    <row r="63" spans="1:12" ht="20.149999999999999" customHeight="1">
      <c r="A63" s="306"/>
      <c r="B63" s="298"/>
      <c r="C63" s="298"/>
      <c r="D63" s="148">
        <v>31</v>
      </c>
      <c r="E63" s="149" t="s">
        <v>4383</v>
      </c>
      <c r="F63" s="148"/>
      <c r="G63" s="150">
        <v>35</v>
      </c>
      <c r="H63" s="151">
        <v>3.0017152658662094</v>
      </c>
      <c r="I63" s="165"/>
      <c r="J63" s="165"/>
      <c r="K63" s="165"/>
      <c r="L63" s="138"/>
    </row>
    <row r="64" spans="1:12" ht="20.149999999999999" customHeight="1">
      <c r="A64" s="306"/>
      <c r="B64" s="298"/>
      <c r="C64" s="298"/>
      <c r="D64" s="148">
        <v>32</v>
      </c>
      <c r="E64" s="149" t="s">
        <v>4384</v>
      </c>
      <c r="F64" s="148"/>
      <c r="G64" s="150">
        <v>101</v>
      </c>
      <c r="H64" s="151">
        <v>8.6620926243567755</v>
      </c>
      <c r="I64" s="165"/>
      <c r="J64" s="165"/>
      <c r="K64" s="165"/>
      <c r="L64" s="138"/>
    </row>
    <row r="65" spans="1:12" ht="20.149999999999999" customHeight="1">
      <c r="A65" s="306"/>
      <c r="B65" s="298"/>
      <c r="C65" s="298"/>
      <c r="D65" s="148">
        <v>33</v>
      </c>
      <c r="E65" s="149" t="s">
        <v>4385</v>
      </c>
      <c r="F65" s="148"/>
      <c r="G65" s="150">
        <v>9</v>
      </c>
      <c r="H65" s="151">
        <v>0.77186963979416812</v>
      </c>
      <c r="I65" s="165"/>
      <c r="J65" s="165"/>
      <c r="K65" s="165"/>
      <c r="L65" s="138"/>
    </row>
    <row r="66" spans="1:12" ht="20.149999999999999" customHeight="1">
      <c r="A66" s="306"/>
      <c r="B66" s="298"/>
      <c r="C66" s="298"/>
      <c r="D66" s="148">
        <v>34</v>
      </c>
      <c r="E66" s="149" t="s">
        <v>4282</v>
      </c>
      <c r="F66" s="148"/>
      <c r="G66" s="150"/>
      <c r="H66" s="151" t="s">
        <v>4405</v>
      </c>
      <c r="I66" s="165"/>
      <c r="J66" s="165"/>
      <c r="K66" s="165"/>
      <c r="L66" s="138"/>
    </row>
    <row r="67" spans="1:12" ht="20.149999999999999" customHeight="1">
      <c r="A67" s="306"/>
      <c r="B67" s="298"/>
      <c r="C67" s="298"/>
      <c r="D67" s="148">
        <v>35</v>
      </c>
      <c r="E67" s="149" t="s">
        <v>4386</v>
      </c>
      <c r="F67" s="148"/>
      <c r="G67" s="150">
        <v>3</v>
      </c>
      <c r="H67" s="151">
        <v>0.25728987993138941</v>
      </c>
      <c r="I67" s="165"/>
      <c r="J67" s="165"/>
      <c r="K67" s="165"/>
      <c r="L67" s="138"/>
    </row>
    <row r="68" spans="1:12" ht="20.149999999999999" customHeight="1">
      <c r="A68" s="306"/>
      <c r="B68" s="298"/>
      <c r="C68" s="298"/>
      <c r="D68" s="148">
        <v>36</v>
      </c>
      <c r="E68" s="149" t="s">
        <v>4387</v>
      </c>
      <c r="F68" s="148"/>
      <c r="G68" s="150">
        <v>6</v>
      </c>
      <c r="H68" s="151">
        <v>0.51457975986277882</v>
      </c>
      <c r="I68" s="165"/>
      <c r="J68" s="165"/>
      <c r="K68" s="165"/>
      <c r="L68" s="138"/>
    </row>
    <row r="69" spans="1:12" ht="20.149999999999999" customHeight="1">
      <c r="A69" s="306"/>
      <c r="B69" s="298"/>
      <c r="C69" s="298"/>
      <c r="D69" s="148">
        <v>37</v>
      </c>
      <c r="E69" s="149" t="s">
        <v>4388</v>
      </c>
      <c r="F69" s="148"/>
      <c r="G69" s="150">
        <v>17</v>
      </c>
      <c r="H69" s="151">
        <v>1.4579759862778732</v>
      </c>
      <c r="I69" s="165"/>
      <c r="J69" s="165"/>
      <c r="K69" s="165"/>
      <c r="L69" s="138"/>
    </row>
    <row r="70" spans="1:12" ht="20.149999999999999" customHeight="1">
      <c r="A70" s="306"/>
      <c r="B70" s="298"/>
      <c r="C70" s="298"/>
      <c r="D70" s="148">
        <v>41</v>
      </c>
      <c r="E70" s="149" t="s">
        <v>4389</v>
      </c>
      <c r="F70" s="148"/>
      <c r="G70" s="150">
        <v>1</v>
      </c>
      <c r="H70" s="151">
        <v>8.5763293310463118E-2</v>
      </c>
      <c r="I70" s="165"/>
      <c r="J70" s="165"/>
      <c r="K70" s="165"/>
      <c r="L70" s="138"/>
    </row>
    <row r="71" spans="1:12" ht="20.149999999999999" customHeight="1">
      <c r="A71" s="306"/>
      <c r="B71" s="298"/>
      <c r="C71" s="298"/>
      <c r="D71" s="148">
        <v>42</v>
      </c>
      <c r="E71" s="149" t="s">
        <v>4390</v>
      </c>
      <c r="F71" s="148"/>
      <c r="G71" s="150">
        <v>20</v>
      </c>
      <c r="H71" s="151">
        <v>1.7152658662092626</v>
      </c>
      <c r="I71" s="165"/>
      <c r="J71" s="165"/>
      <c r="K71" s="165"/>
      <c r="L71" s="138"/>
    </row>
    <row r="72" spans="1:12" ht="20.149999999999999" customHeight="1">
      <c r="A72" s="306"/>
      <c r="B72" s="298"/>
      <c r="C72" s="298"/>
      <c r="D72" s="148">
        <v>43</v>
      </c>
      <c r="E72" s="149" t="s">
        <v>4391</v>
      </c>
      <c r="F72" s="148"/>
      <c r="G72" s="150">
        <v>1</v>
      </c>
      <c r="H72" s="151">
        <v>8.5763293310463118E-2</v>
      </c>
      <c r="I72" s="165"/>
      <c r="J72" s="165"/>
      <c r="K72" s="165"/>
      <c r="L72" s="138"/>
    </row>
    <row r="73" spans="1:12" ht="20.149999999999999" customHeight="1">
      <c r="A73" s="306"/>
      <c r="B73" s="298"/>
      <c r="C73" s="298"/>
      <c r="D73" s="148">
        <v>44</v>
      </c>
      <c r="E73" s="149" t="s">
        <v>4287</v>
      </c>
      <c r="F73" s="148"/>
      <c r="G73" s="150"/>
      <c r="H73" s="151" t="s">
        <v>4405</v>
      </c>
      <c r="I73" s="165"/>
      <c r="J73" s="165"/>
      <c r="K73" s="165"/>
      <c r="L73" s="138"/>
    </row>
    <row r="74" spans="1:12" ht="20.149999999999999" customHeight="1">
      <c r="A74" s="306"/>
      <c r="B74" s="298"/>
      <c r="C74" s="298"/>
      <c r="D74" s="148">
        <v>45</v>
      </c>
      <c r="E74" s="149" t="s">
        <v>4288</v>
      </c>
      <c r="F74" s="148"/>
      <c r="G74" s="150">
        <v>42</v>
      </c>
      <c r="H74" s="151">
        <v>3.6020583190394513</v>
      </c>
      <c r="I74" s="165"/>
      <c r="J74" s="165"/>
      <c r="K74" s="165"/>
      <c r="L74" s="138"/>
    </row>
    <row r="75" spans="1:12" ht="20.149999999999999" customHeight="1">
      <c r="A75" s="306"/>
      <c r="B75" s="298"/>
      <c r="C75" s="298"/>
      <c r="D75" s="148">
        <v>51</v>
      </c>
      <c r="E75" s="149" t="s">
        <v>4289</v>
      </c>
      <c r="F75" s="148"/>
      <c r="G75" s="150">
        <v>6</v>
      </c>
      <c r="H75" s="151">
        <v>0.51457975986277882</v>
      </c>
      <c r="I75" s="165"/>
      <c r="J75" s="165"/>
      <c r="K75" s="165"/>
      <c r="L75" s="138"/>
    </row>
    <row r="76" spans="1:12" ht="20.149999999999999" customHeight="1">
      <c r="A76" s="306"/>
      <c r="B76" s="298"/>
      <c r="C76" s="298"/>
      <c r="D76" s="148">
        <v>52</v>
      </c>
      <c r="E76" s="149" t="s">
        <v>4290</v>
      </c>
      <c r="F76" s="148"/>
      <c r="G76" s="150">
        <v>23</v>
      </c>
      <c r="H76" s="151">
        <v>1.9725557461406518</v>
      </c>
      <c r="I76" s="165"/>
      <c r="J76" s="165"/>
      <c r="K76" s="165"/>
      <c r="L76" s="138"/>
    </row>
    <row r="77" spans="1:12" ht="20.149999999999999" customHeight="1">
      <c r="A77" s="306"/>
      <c r="B77" s="298"/>
      <c r="C77" s="298"/>
      <c r="D77" s="148">
        <v>53</v>
      </c>
      <c r="E77" s="149" t="s">
        <v>4392</v>
      </c>
      <c r="F77" s="148"/>
      <c r="G77" s="150">
        <v>1</v>
      </c>
      <c r="H77" s="151">
        <v>8.5763293310463118E-2</v>
      </c>
      <c r="I77" s="165"/>
      <c r="J77" s="165"/>
      <c r="K77" s="165"/>
      <c r="L77" s="138"/>
    </row>
    <row r="78" spans="1:12" ht="20.149999999999999" customHeight="1">
      <c r="A78" s="306"/>
      <c r="B78" s="298"/>
      <c r="C78" s="298"/>
      <c r="D78" s="148">
        <v>61</v>
      </c>
      <c r="E78" s="149" t="s">
        <v>4393</v>
      </c>
      <c r="F78" s="148"/>
      <c r="G78" s="150">
        <v>4</v>
      </c>
      <c r="H78" s="151">
        <v>0.34305317324185247</v>
      </c>
      <c r="I78" s="165"/>
      <c r="J78" s="165"/>
      <c r="K78" s="165"/>
      <c r="L78" s="138"/>
    </row>
    <row r="79" spans="1:12" ht="20.149999999999999" customHeight="1">
      <c r="A79" s="306"/>
      <c r="B79" s="298"/>
      <c r="C79" s="298"/>
      <c r="D79" s="148">
        <v>62</v>
      </c>
      <c r="E79" s="149" t="s">
        <v>4293</v>
      </c>
      <c r="F79" s="148"/>
      <c r="G79" s="150">
        <v>4</v>
      </c>
      <c r="H79" s="151">
        <v>0.34305317324185247</v>
      </c>
      <c r="I79" s="165"/>
      <c r="J79" s="165"/>
      <c r="K79" s="165"/>
      <c r="L79" s="138"/>
    </row>
    <row r="80" spans="1:12" ht="20.149999999999999" customHeight="1">
      <c r="A80" s="306"/>
      <c r="B80" s="298"/>
      <c r="C80" s="298"/>
      <c r="D80" s="148">
        <v>63</v>
      </c>
      <c r="E80" s="149" t="s">
        <v>4294</v>
      </c>
      <c r="F80" s="148"/>
      <c r="G80" s="150"/>
      <c r="H80" s="151" t="s">
        <v>4405</v>
      </c>
      <c r="I80" s="165"/>
      <c r="J80" s="165"/>
      <c r="K80" s="165"/>
      <c r="L80" s="138"/>
    </row>
    <row r="81" spans="1:12" ht="20.149999999999999" customHeight="1">
      <c r="A81" s="306"/>
      <c r="B81" s="298"/>
      <c r="C81" s="298"/>
      <c r="D81" s="148">
        <v>71</v>
      </c>
      <c r="E81" s="149" t="s">
        <v>4394</v>
      </c>
      <c r="F81" s="148"/>
      <c r="G81" s="150">
        <v>12</v>
      </c>
      <c r="H81" s="151">
        <v>1.0291595197255576</v>
      </c>
      <c r="I81" s="165"/>
      <c r="J81" s="165"/>
      <c r="K81" s="165"/>
      <c r="L81" s="138"/>
    </row>
    <row r="82" spans="1:12" ht="20.149999999999999" customHeight="1">
      <c r="A82" s="306"/>
      <c r="B82" s="298"/>
      <c r="C82" s="298"/>
      <c r="D82" s="148">
        <v>72</v>
      </c>
      <c r="E82" s="149" t="s">
        <v>4395</v>
      </c>
      <c r="F82" s="148"/>
      <c r="G82" s="150">
        <v>3</v>
      </c>
      <c r="H82" s="151">
        <v>0.25728987993138941</v>
      </c>
      <c r="I82" s="165"/>
      <c r="J82" s="165"/>
      <c r="K82" s="165"/>
      <c r="L82" s="138"/>
    </row>
    <row r="83" spans="1:12" s="165" customFormat="1" ht="20.149999999999999" customHeight="1">
      <c r="A83" s="306"/>
      <c r="B83" s="298"/>
      <c r="C83" s="298"/>
      <c r="D83" s="148">
        <v>73</v>
      </c>
      <c r="E83" s="149" t="s">
        <v>4396</v>
      </c>
      <c r="F83" s="148"/>
      <c r="G83" s="150">
        <v>5</v>
      </c>
      <c r="H83" s="151">
        <v>0.42881646655231564</v>
      </c>
      <c r="L83" s="138"/>
    </row>
    <row r="84" spans="1:12" s="165" customFormat="1" ht="20.149999999999999" customHeight="1">
      <c r="A84" s="306"/>
      <c r="B84" s="298"/>
      <c r="C84" s="298"/>
      <c r="D84" s="148">
        <v>74</v>
      </c>
      <c r="E84" s="149" t="s">
        <v>4298</v>
      </c>
      <c r="F84" s="148"/>
      <c r="G84" s="150">
        <v>54</v>
      </c>
      <c r="H84" s="151">
        <v>4.6312178387650089</v>
      </c>
      <c r="L84" s="138"/>
    </row>
    <row r="85" spans="1:12" s="165" customFormat="1" ht="20.149999999999999" customHeight="1">
      <c r="A85" s="306"/>
      <c r="B85" s="298"/>
      <c r="C85" s="298"/>
      <c r="D85" s="148">
        <v>75</v>
      </c>
      <c r="E85" s="149" t="s">
        <v>4299</v>
      </c>
      <c r="F85" s="148"/>
      <c r="G85" s="150">
        <v>70</v>
      </c>
      <c r="H85" s="151">
        <v>6.0034305317324188</v>
      </c>
      <c r="L85" s="138"/>
    </row>
    <row r="86" spans="1:12" s="165" customFormat="1" ht="20.149999999999999" customHeight="1">
      <c r="A86" s="306"/>
      <c r="B86" s="298"/>
      <c r="C86" s="298"/>
      <c r="D86" s="148">
        <v>76</v>
      </c>
      <c r="E86" s="149" t="s">
        <v>4300</v>
      </c>
      <c r="F86" s="148"/>
      <c r="G86" s="150">
        <v>23</v>
      </c>
      <c r="H86" s="151">
        <v>1.9725557461406518</v>
      </c>
      <c r="L86" s="138"/>
    </row>
    <row r="87" spans="1:12" s="165" customFormat="1" ht="20.149999999999999" customHeight="1">
      <c r="A87" s="306"/>
      <c r="B87" s="298"/>
      <c r="C87" s="298"/>
      <c r="D87" s="148">
        <v>77</v>
      </c>
      <c r="E87" s="149" t="s">
        <v>4301</v>
      </c>
      <c r="F87" s="148"/>
      <c r="G87" s="150">
        <v>7</v>
      </c>
      <c r="H87" s="151">
        <v>0.60034305317324177</v>
      </c>
      <c r="L87" s="138"/>
    </row>
    <row r="88" spans="1:12" ht="20.149999999999999" customHeight="1">
      <c r="A88" s="306"/>
      <c r="B88" s="298"/>
      <c r="C88" s="298"/>
      <c r="D88" s="148">
        <v>78</v>
      </c>
      <c r="E88" s="149" t="s">
        <v>4302</v>
      </c>
      <c r="F88" s="148"/>
      <c r="G88" s="150">
        <v>67</v>
      </c>
      <c r="H88" s="151">
        <v>5.7461406518010296</v>
      </c>
      <c r="I88" s="165"/>
      <c r="J88" s="165"/>
      <c r="K88" s="165"/>
      <c r="L88" s="138"/>
    </row>
    <row r="89" spans="1:12" ht="20.149999999999999" customHeight="1">
      <c r="A89" s="306"/>
      <c r="B89" s="298"/>
      <c r="C89" s="298"/>
      <c r="D89" s="148">
        <v>79</v>
      </c>
      <c r="E89" s="149" t="s">
        <v>4303</v>
      </c>
      <c r="F89" s="148"/>
      <c r="G89" s="150">
        <v>19</v>
      </c>
      <c r="H89" s="151">
        <v>1.6295025728987993</v>
      </c>
      <c r="I89" s="165"/>
      <c r="J89" s="165"/>
      <c r="K89" s="165"/>
      <c r="L89" s="138"/>
    </row>
    <row r="90" spans="1:12" ht="20.149999999999999" customHeight="1">
      <c r="A90" s="306"/>
      <c r="B90" s="298"/>
      <c r="C90" s="298"/>
      <c r="D90" s="148">
        <v>81</v>
      </c>
      <c r="E90" s="149" t="s">
        <v>4304</v>
      </c>
      <c r="F90" s="148"/>
      <c r="G90" s="150">
        <v>10</v>
      </c>
      <c r="H90" s="151">
        <v>0.85763293310463129</v>
      </c>
      <c r="I90" s="165"/>
      <c r="J90" s="165"/>
      <c r="K90" s="165"/>
      <c r="L90" s="138"/>
    </row>
    <row r="91" spans="1:12" ht="20.149999999999999" customHeight="1">
      <c r="A91" s="306"/>
      <c r="B91" s="298"/>
      <c r="C91" s="298"/>
      <c r="D91" s="148">
        <v>82</v>
      </c>
      <c r="E91" s="149" t="s">
        <v>4305</v>
      </c>
      <c r="F91" s="148"/>
      <c r="G91" s="150">
        <v>8</v>
      </c>
      <c r="H91" s="151">
        <v>0.68610634648370494</v>
      </c>
      <c r="I91" s="165"/>
      <c r="J91" s="165"/>
      <c r="K91" s="165"/>
      <c r="L91" s="138"/>
    </row>
    <row r="92" spans="1:12" ht="20.149999999999999" customHeight="1">
      <c r="A92" s="306"/>
      <c r="B92" s="298"/>
      <c r="C92" s="298"/>
      <c r="D92" s="148">
        <v>83</v>
      </c>
      <c r="E92" s="149" t="s">
        <v>4306</v>
      </c>
      <c r="F92" s="148"/>
      <c r="G92" s="150">
        <v>47</v>
      </c>
      <c r="H92" s="151">
        <v>4.0308747855917666</v>
      </c>
      <c r="I92" s="165"/>
      <c r="J92" s="165"/>
      <c r="K92" s="165"/>
      <c r="L92" s="138"/>
    </row>
    <row r="93" spans="1:12" ht="20.149999999999999" customHeight="1">
      <c r="A93" s="306"/>
      <c r="B93" s="298"/>
      <c r="C93" s="298"/>
      <c r="D93" s="148">
        <v>84</v>
      </c>
      <c r="E93" s="149" t="s">
        <v>4307</v>
      </c>
      <c r="F93" s="148"/>
      <c r="G93" s="150">
        <v>22</v>
      </c>
      <c r="H93" s="151">
        <v>1.8867924528301887</v>
      </c>
      <c r="I93" s="165"/>
      <c r="J93" s="165"/>
      <c r="K93" s="165"/>
      <c r="L93" s="138"/>
    </row>
    <row r="94" spans="1:12" ht="20.149999999999999" customHeight="1">
      <c r="A94" s="306"/>
      <c r="B94" s="298"/>
      <c r="C94" s="298"/>
      <c r="D94" s="148">
        <v>85</v>
      </c>
      <c r="E94" s="149" t="s">
        <v>4397</v>
      </c>
      <c r="F94" s="148"/>
      <c r="G94" s="150">
        <v>131</v>
      </c>
      <c r="H94" s="151">
        <v>11.234991423670669</v>
      </c>
      <c r="I94" s="165"/>
      <c r="J94" s="165"/>
      <c r="K94" s="165"/>
      <c r="L94" s="138"/>
    </row>
    <row r="95" spans="1:12" ht="20.149999999999999" customHeight="1">
      <c r="A95" s="306"/>
      <c r="B95" s="298"/>
      <c r="C95" s="298"/>
      <c r="D95" s="148">
        <v>86</v>
      </c>
      <c r="E95" s="149" t="s">
        <v>4398</v>
      </c>
      <c r="F95" s="148"/>
      <c r="G95" s="150">
        <v>21</v>
      </c>
      <c r="H95" s="151">
        <v>1.8010291595197256</v>
      </c>
      <c r="I95" s="165"/>
      <c r="J95" s="165"/>
      <c r="K95" s="165"/>
      <c r="L95" s="138"/>
    </row>
    <row r="96" spans="1:12" ht="20.149999999999999" customHeight="1">
      <c r="A96" s="306"/>
      <c r="B96" s="298"/>
      <c r="C96" s="298"/>
      <c r="D96" s="148">
        <v>87</v>
      </c>
      <c r="E96" s="149" t="s">
        <v>4399</v>
      </c>
      <c r="F96" s="148"/>
      <c r="G96" s="150">
        <v>95</v>
      </c>
      <c r="H96" s="151">
        <v>8.1475128644939971</v>
      </c>
      <c r="I96" s="165"/>
      <c r="J96" s="165"/>
      <c r="K96" s="165"/>
      <c r="L96" s="138"/>
    </row>
    <row r="97" spans="1:12" ht="20.149999999999999" customHeight="1">
      <c r="A97" s="306"/>
      <c r="B97" s="298"/>
      <c r="C97" s="298"/>
      <c r="D97" s="148">
        <v>88</v>
      </c>
      <c r="E97" s="149" t="s">
        <v>4311</v>
      </c>
      <c r="F97" s="148"/>
      <c r="G97" s="150">
        <v>2</v>
      </c>
      <c r="H97" s="151">
        <v>0.17152658662092624</v>
      </c>
      <c r="I97" s="165"/>
      <c r="J97" s="165"/>
      <c r="K97" s="165"/>
      <c r="L97" s="138"/>
    </row>
    <row r="98" spans="1:12" ht="20.149999999999999" customHeight="1">
      <c r="A98" s="306"/>
      <c r="B98" s="298"/>
      <c r="C98" s="298"/>
      <c r="D98" s="148">
        <v>89</v>
      </c>
      <c r="E98" s="149" t="s">
        <v>4400</v>
      </c>
      <c r="F98" s="148"/>
      <c r="G98" s="150">
        <v>36</v>
      </c>
      <c r="H98" s="151">
        <v>3.0874785591766725</v>
      </c>
      <c r="I98" s="165"/>
      <c r="J98" s="165"/>
      <c r="K98" s="165"/>
      <c r="L98" s="138"/>
    </row>
    <row r="99" spans="1:12" ht="20.149999999999999" customHeight="1">
      <c r="A99" s="306"/>
      <c r="B99" s="298"/>
      <c r="C99" s="298"/>
      <c r="D99" s="148">
        <v>91</v>
      </c>
      <c r="E99" s="149" t="s">
        <v>4313</v>
      </c>
      <c r="F99" s="148"/>
      <c r="G99" s="150">
        <v>9</v>
      </c>
      <c r="H99" s="151">
        <v>0.77186963979416812</v>
      </c>
      <c r="I99" s="165"/>
      <c r="J99" s="165"/>
      <c r="K99" s="165"/>
      <c r="L99" s="138"/>
    </row>
    <row r="100" spans="1:12" ht="20.149999999999999" customHeight="1">
      <c r="A100" s="306"/>
      <c r="B100" s="298"/>
      <c r="C100" s="298"/>
      <c r="D100" s="148">
        <v>92</v>
      </c>
      <c r="E100" s="149" t="s">
        <v>4314</v>
      </c>
      <c r="F100" s="148"/>
      <c r="G100" s="150">
        <v>52</v>
      </c>
      <c r="H100" s="151">
        <v>4.4596912521440828</v>
      </c>
      <c r="I100" s="165"/>
      <c r="J100" s="165"/>
      <c r="K100" s="165"/>
      <c r="L100" s="29"/>
    </row>
    <row r="101" spans="1:12" ht="20.149999999999999" customHeight="1">
      <c r="A101" s="306"/>
      <c r="B101" s="298"/>
      <c r="C101" s="298"/>
      <c r="D101" s="148">
        <v>93</v>
      </c>
      <c r="E101" s="149" t="s">
        <v>4315</v>
      </c>
      <c r="F101" s="148"/>
      <c r="G101" s="150">
        <v>29</v>
      </c>
      <c r="H101" s="151">
        <v>2.4871355060034306</v>
      </c>
      <c r="I101" s="165"/>
      <c r="J101" s="165"/>
      <c r="K101" s="165"/>
      <c r="L101" s="29"/>
    </row>
    <row r="102" spans="1:12" ht="20.149999999999999" customHeight="1">
      <c r="A102" s="306"/>
      <c r="B102" s="298"/>
      <c r="C102" s="298"/>
      <c r="D102" s="148">
        <v>94</v>
      </c>
      <c r="E102" s="149" t="s">
        <v>4401</v>
      </c>
      <c r="F102" s="148"/>
      <c r="G102" s="150">
        <v>68</v>
      </c>
      <c r="H102" s="151">
        <v>5.8319039451114927</v>
      </c>
      <c r="I102" s="165"/>
      <c r="J102" s="165"/>
      <c r="K102" s="165"/>
      <c r="L102" s="29"/>
    </row>
    <row r="103" spans="1:12" ht="20.149999999999999" customHeight="1">
      <c r="A103" s="306"/>
      <c r="B103" s="298"/>
      <c r="C103" s="298"/>
      <c r="D103" s="148">
        <v>95</v>
      </c>
      <c r="E103" s="149" t="s">
        <v>4402</v>
      </c>
      <c r="F103" s="148"/>
      <c r="G103" s="150">
        <v>15</v>
      </c>
      <c r="H103" s="151">
        <v>1.2864493996569468</v>
      </c>
      <c r="I103" s="165"/>
      <c r="J103" s="165"/>
      <c r="K103" s="165"/>
      <c r="L103" s="29"/>
    </row>
    <row r="104" spans="1:12" ht="20.149999999999999" customHeight="1">
      <c r="A104" s="307"/>
      <c r="B104" s="299"/>
      <c r="C104" s="299"/>
      <c r="D104" s="148">
        <v>99</v>
      </c>
      <c r="E104" s="149" t="s">
        <v>4403</v>
      </c>
      <c r="F104" s="148"/>
      <c r="G104" s="150">
        <v>6</v>
      </c>
      <c r="H104" s="151">
        <v>0.51457975986277882</v>
      </c>
      <c r="L104" s="29"/>
    </row>
    <row r="105" spans="1:12" ht="20.149999999999999" customHeight="1">
      <c r="A105" s="161" t="s">
        <v>4179</v>
      </c>
      <c r="B105" s="149" t="s">
        <v>4532</v>
      </c>
      <c r="C105" s="149" t="s">
        <v>1670</v>
      </c>
      <c r="D105" s="148"/>
      <c r="E105" s="149"/>
      <c r="F105" s="148"/>
      <c r="G105" s="162">
        <v>1166</v>
      </c>
      <c r="H105" s="163"/>
      <c r="L105" s="138"/>
    </row>
    <row r="106" spans="1:12" ht="20.149999999999999" customHeight="1">
      <c r="A106" s="308" t="s">
        <v>4262</v>
      </c>
      <c r="B106" s="297" t="s">
        <v>1406</v>
      </c>
      <c r="C106" s="297" t="s">
        <v>1684</v>
      </c>
      <c r="D106" s="148"/>
      <c r="E106" s="149"/>
      <c r="F106" s="290"/>
      <c r="G106" s="162">
        <v>113</v>
      </c>
      <c r="H106" s="163"/>
      <c r="L106" s="138"/>
    </row>
    <row r="107" spans="1:12" ht="20.149999999999999" customHeight="1">
      <c r="A107" s="328"/>
      <c r="B107" s="330"/>
      <c r="C107" s="330"/>
      <c r="D107" s="148">
        <v>1</v>
      </c>
      <c r="E107" s="149" t="s">
        <v>1407</v>
      </c>
      <c r="F107" s="332"/>
      <c r="G107" s="164">
        <v>32</v>
      </c>
      <c r="H107" s="163">
        <v>28.318584070796462</v>
      </c>
      <c r="L107" s="138"/>
    </row>
    <row r="108" spans="1:12" ht="20.149999999999999" customHeight="1">
      <c r="A108" s="328"/>
      <c r="B108" s="330"/>
      <c r="C108" s="330"/>
      <c r="D108" s="148">
        <v>2</v>
      </c>
      <c r="E108" s="149" t="s">
        <v>1408</v>
      </c>
      <c r="F108" s="332"/>
      <c r="G108" s="164">
        <v>52</v>
      </c>
      <c r="H108" s="163">
        <v>46.017699115044245</v>
      </c>
      <c r="L108" s="138"/>
    </row>
    <row r="109" spans="1:12" ht="20.149999999999999" customHeight="1">
      <c r="A109" s="328"/>
      <c r="B109" s="330"/>
      <c r="C109" s="330"/>
      <c r="D109" s="148">
        <v>3</v>
      </c>
      <c r="E109" s="149" t="s">
        <v>1409</v>
      </c>
      <c r="F109" s="332"/>
      <c r="G109" s="164">
        <v>19</v>
      </c>
      <c r="H109" s="163">
        <v>16.814159292035399</v>
      </c>
    </row>
    <row r="110" spans="1:12" ht="20.149999999999999" customHeight="1">
      <c r="A110" s="328"/>
      <c r="B110" s="330"/>
      <c r="C110" s="330"/>
      <c r="D110" s="148">
        <v>4</v>
      </c>
      <c r="E110" s="149" t="s">
        <v>1410</v>
      </c>
      <c r="F110" s="332"/>
      <c r="G110" s="164">
        <v>9</v>
      </c>
      <c r="H110" s="163">
        <v>7.9646017699115044</v>
      </c>
    </row>
    <row r="111" spans="1:12" ht="20.149999999999999" customHeight="1">
      <c r="A111" s="329"/>
      <c r="B111" s="331"/>
      <c r="C111" s="331"/>
      <c r="D111" s="148">
        <v>5</v>
      </c>
      <c r="E111" s="149" t="s">
        <v>326</v>
      </c>
      <c r="F111" s="333"/>
      <c r="G111" s="164">
        <v>1</v>
      </c>
      <c r="H111" s="163">
        <v>0.88495575221238942</v>
      </c>
    </row>
    <row r="112" spans="1:12" ht="20.149999999999999" customHeight="1">
      <c r="A112" s="161" t="s">
        <v>4263</v>
      </c>
      <c r="B112" s="149" t="s">
        <v>1411</v>
      </c>
      <c r="C112" s="149" t="s">
        <v>1682</v>
      </c>
      <c r="D112" s="148"/>
      <c r="E112" s="149"/>
      <c r="F112" s="139"/>
      <c r="G112" s="140">
        <v>1</v>
      </c>
      <c r="H112" s="141"/>
    </row>
    <row r="113" spans="1:8" ht="20.149999999999999" customHeight="1">
      <c r="A113" s="302" t="s">
        <v>1412</v>
      </c>
      <c r="B113" s="293" t="s">
        <v>1413</v>
      </c>
      <c r="C113" s="293" t="s">
        <v>1670</v>
      </c>
      <c r="D113" s="17"/>
      <c r="E113" s="18"/>
      <c r="F113" s="286"/>
      <c r="G113" s="121">
        <v>1166</v>
      </c>
      <c r="H113" s="60"/>
    </row>
    <row r="114" spans="1:8" ht="20.149999999999999" customHeight="1">
      <c r="A114" s="319"/>
      <c r="B114" s="321"/>
      <c r="C114" s="321"/>
      <c r="D114" s="17">
        <v>1</v>
      </c>
      <c r="E114" s="18" t="s">
        <v>1401</v>
      </c>
      <c r="F114" s="323"/>
      <c r="G114" s="25">
        <v>1131</v>
      </c>
      <c r="H114" s="60">
        <v>96.99828473413379</v>
      </c>
    </row>
    <row r="115" spans="1:8" ht="20.149999999999999" customHeight="1">
      <c r="A115" s="325"/>
      <c r="B115" s="326"/>
      <c r="C115" s="326"/>
      <c r="D115" s="17">
        <v>2</v>
      </c>
      <c r="E115" s="18" t="s">
        <v>1402</v>
      </c>
      <c r="F115" s="327"/>
      <c r="G115" s="25">
        <v>35</v>
      </c>
      <c r="H115" s="60">
        <v>3.0017152658662094</v>
      </c>
    </row>
    <row r="116" spans="1:8" ht="20.149999999999999" customHeight="1">
      <c r="A116" s="54" t="s">
        <v>1690</v>
      </c>
      <c r="B116" s="18" t="s">
        <v>1043</v>
      </c>
      <c r="C116" s="18" t="s">
        <v>1671</v>
      </c>
      <c r="D116" s="17"/>
      <c r="E116" s="18"/>
      <c r="F116" s="17"/>
      <c r="G116" s="121">
        <v>1166</v>
      </c>
      <c r="H116" s="60"/>
    </row>
    <row r="117" spans="1:8" ht="20.149999999999999" customHeight="1">
      <c r="A117" s="302" t="s">
        <v>4116</v>
      </c>
      <c r="B117" s="293" t="s">
        <v>64</v>
      </c>
      <c r="C117" s="293" t="s">
        <v>1670</v>
      </c>
      <c r="D117" s="17"/>
      <c r="E117" s="18"/>
      <c r="F117" s="286"/>
      <c r="G117" s="121">
        <v>1166</v>
      </c>
      <c r="H117" s="60"/>
    </row>
    <row r="118" spans="1:8" ht="20.149999999999999" customHeight="1">
      <c r="A118" s="319"/>
      <c r="B118" s="321"/>
      <c r="C118" s="321"/>
      <c r="D118" s="17">
        <v>1</v>
      </c>
      <c r="E118" s="18" t="s">
        <v>1044</v>
      </c>
      <c r="F118" s="323"/>
      <c r="G118" s="25">
        <v>987</v>
      </c>
      <c r="H118" s="60">
        <v>84.648370497427109</v>
      </c>
    </row>
    <row r="119" spans="1:8" ht="20.149999999999999" customHeight="1">
      <c r="A119" s="319"/>
      <c r="B119" s="321"/>
      <c r="C119" s="321"/>
      <c r="D119" s="17">
        <v>2</v>
      </c>
      <c r="E119" s="18" t="s">
        <v>1045</v>
      </c>
      <c r="F119" s="323"/>
      <c r="G119" s="25">
        <v>79</v>
      </c>
      <c r="H119" s="60">
        <v>6.7753001715265864</v>
      </c>
    </row>
    <row r="120" spans="1:8" ht="20.149999999999999" customHeight="1">
      <c r="A120" s="325"/>
      <c r="B120" s="326"/>
      <c r="C120" s="326"/>
      <c r="D120" s="17">
        <v>3</v>
      </c>
      <c r="E120" s="18" t="s">
        <v>1046</v>
      </c>
      <c r="F120" s="327"/>
      <c r="G120" s="25">
        <v>100</v>
      </c>
      <c r="H120" s="60">
        <v>8.5763293310463116</v>
      </c>
    </row>
    <row r="121" spans="1:8" ht="20.149999999999999" customHeight="1">
      <c r="A121" s="302" t="s">
        <v>1414</v>
      </c>
      <c r="B121" s="293" t="s">
        <v>146</v>
      </c>
      <c r="C121" s="293" t="s">
        <v>1670</v>
      </c>
      <c r="D121" s="17"/>
      <c r="E121" s="18"/>
      <c r="F121" s="286"/>
      <c r="G121" s="121">
        <v>1166</v>
      </c>
      <c r="H121" s="60"/>
    </row>
    <row r="122" spans="1:8" ht="20.149999999999999" customHeight="1">
      <c r="A122" s="319"/>
      <c r="B122" s="321"/>
      <c r="C122" s="321"/>
      <c r="D122" s="17">
        <v>1</v>
      </c>
      <c r="E122" s="18" t="s">
        <v>1415</v>
      </c>
      <c r="F122" s="323"/>
      <c r="G122" s="25">
        <v>358</v>
      </c>
      <c r="H122" s="60">
        <v>30.703259005145799</v>
      </c>
    </row>
    <row r="123" spans="1:8" ht="20.149999999999999" customHeight="1">
      <c r="A123" s="319"/>
      <c r="B123" s="321"/>
      <c r="C123" s="321"/>
      <c r="D123" s="17">
        <v>2</v>
      </c>
      <c r="E123" s="18" t="s">
        <v>1416</v>
      </c>
      <c r="F123" s="323"/>
      <c r="G123" s="25">
        <v>631</v>
      </c>
      <c r="H123" s="60">
        <v>54.116638078902234</v>
      </c>
    </row>
    <row r="124" spans="1:8" ht="20.149999999999999" customHeight="1">
      <c r="A124" s="319"/>
      <c r="B124" s="321"/>
      <c r="C124" s="321"/>
      <c r="D124" s="17">
        <v>3</v>
      </c>
      <c r="E124" s="18" t="s">
        <v>1417</v>
      </c>
      <c r="F124" s="323"/>
      <c r="G124" s="25">
        <v>158</v>
      </c>
      <c r="H124" s="60">
        <v>13.550600343053173</v>
      </c>
    </row>
    <row r="125" spans="1:8" ht="20.149999999999999" customHeight="1">
      <c r="A125" s="319"/>
      <c r="B125" s="321"/>
      <c r="C125" s="321"/>
      <c r="D125" s="17">
        <v>4</v>
      </c>
      <c r="E125" s="18" t="s">
        <v>1418</v>
      </c>
      <c r="F125" s="323"/>
      <c r="G125" s="25">
        <v>17</v>
      </c>
      <c r="H125" s="60">
        <v>1.4579759862778732</v>
      </c>
    </row>
    <row r="126" spans="1:8" ht="20.149999999999999" customHeight="1">
      <c r="A126" s="325"/>
      <c r="B126" s="326"/>
      <c r="C126" s="326"/>
      <c r="D126" s="17">
        <v>5</v>
      </c>
      <c r="E126" s="18" t="s">
        <v>1419</v>
      </c>
      <c r="F126" s="327"/>
      <c r="G126" s="25">
        <v>2</v>
      </c>
      <c r="H126" s="60">
        <v>0.17152658662092624</v>
      </c>
    </row>
    <row r="127" spans="1:8" ht="20.149999999999999" customHeight="1">
      <c r="A127" s="302" t="s">
        <v>1685</v>
      </c>
      <c r="B127" s="293" t="s">
        <v>147</v>
      </c>
      <c r="C127" s="293" t="s">
        <v>1670</v>
      </c>
      <c r="D127" s="17"/>
      <c r="E127" s="18"/>
      <c r="F127" s="286"/>
      <c r="G127" s="121">
        <v>1166</v>
      </c>
      <c r="H127" s="60"/>
    </row>
    <row r="128" spans="1:8" ht="20.149999999999999" customHeight="1">
      <c r="A128" s="319"/>
      <c r="B128" s="321"/>
      <c r="C128" s="321"/>
      <c r="D128" s="17">
        <v>1</v>
      </c>
      <c r="E128" s="18" t="s">
        <v>1420</v>
      </c>
      <c r="F128" s="323"/>
      <c r="G128" s="25">
        <v>515</v>
      </c>
      <c r="H128" s="60">
        <v>44.168096054888508</v>
      </c>
    </row>
    <row r="129" spans="1:12" ht="20.149999999999999" customHeight="1">
      <c r="A129" s="319"/>
      <c r="B129" s="321"/>
      <c r="C129" s="321"/>
      <c r="D129" s="17">
        <v>2</v>
      </c>
      <c r="E129" s="18" t="s">
        <v>1421</v>
      </c>
      <c r="F129" s="323"/>
      <c r="G129" s="25">
        <v>79</v>
      </c>
      <c r="H129" s="60">
        <v>6.7753001715265864</v>
      </c>
    </row>
    <row r="130" spans="1:12" ht="20.149999999999999" customHeight="1">
      <c r="A130" s="319"/>
      <c r="B130" s="321"/>
      <c r="C130" s="321"/>
      <c r="D130" s="17">
        <v>3</v>
      </c>
      <c r="E130" s="18" t="s">
        <v>1422</v>
      </c>
      <c r="F130" s="323"/>
      <c r="G130" s="25">
        <v>16</v>
      </c>
      <c r="H130" s="60">
        <v>1.3722126929674099</v>
      </c>
    </row>
    <row r="131" spans="1:12" ht="20.149999999999999" customHeight="1">
      <c r="A131" s="319"/>
      <c r="B131" s="321"/>
      <c r="C131" s="321"/>
      <c r="D131" s="17">
        <v>4</v>
      </c>
      <c r="E131" s="18" t="s">
        <v>1423</v>
      </c>
      <c r="F131" s="323"/>
      <c r="G131" s="25">
        <v>8</v>
      </c>
      <c r="H131" s="60">
        <v>0.68610634648370494</v>
      </c>
    </row>
    <row r="132" spans="1:12" ht="20.149999999999999" customHeight="1">
      <c r="A132" s="319"/>
      <c r="B132" s="321"/>
      <c r="C132" s="321"/>
      <c r="D132" s="17">
        <v>5</v>
      </c>
      <c r="E132" s="18" t="s">
        <v>1424</v>
      </c>
      <c r="F132" s="323"/>
      <c r="G132" s="25">
        <v>2</v>
      </c>
      <c r="H132" s="60">
        <v>0.17152658662092624</v>
      </c>
    </row>
    <row r="133" spans="1:12" ht="20.149999999999999" customHeight="1">
      <c r="A133" s="319"/>
      <c r="B133" s="321"/>
      <c r="C133" s="321"/>
      <c r="D133" s="17">
        <v>6</v>
      </c>
      <c r="E133" s="18" t="s">
        <v>1425</v>
      </c>
      <c r="F133" s="323"/>
      <c r="G133" s="25">
        <v>10</v>
      </c>
      <c r="H133" s="60">
        <v>0.85763293310463129</v>
      </c>
    </row>
    <row r="134" spans="1:12" ht="20.149999999999999" customHeight="1">
      <c r="A134" s="319"/>
      <c r="B134" s="321"/>
      <c r="C134" s="321"/>
      <c r="D134" s="17">
        <v>7</v>
      </c>
      <c r="E134" s="18" t="s">
        <v>1426</v>
      </c>
      <c r="F134" s="323"/>
      <c r="G134" s="25">
        <v>4</v>
      </c>
      <c r="H134" s="60">
        <v>0.34305317324185247</v>
      </c>
    </row>
    <row r="135" spans="1:12" ht="20.149999999999999" customHeight="1">
      <c r="A135" s="319"/>
      <c r="B135" s="321"/>
      <c r="C135" s="321"/>
      <c r="D135" s="17">
        <v>8</v>
      </c>
      <c r="E135" s="18" t="s">
        <v>326</v>
      </c>
      <c r="F135" s="323"/>
      <c r="G135" s="25">
        <v>1</v>
      </c>
      <c r="H135" s="60">
        <v>8.5763293310463118E-2</v>
      </c>
    </row>
    <row r="136" spans="1:12" ht="20.149999999999999" customHeight="1">
      <c r="A136" s="325"/>
      <c r="B136" s="326"/>
      <c r="C136" s="326"/>
      <c r="D136" s="17">
        <v>9</v>
      </c>
      <c r="E136" s="18" t="s">
        <v>1427</v>
      </c>
      <c r="F136" s="327"/>
      <c r="G136" s="25">
        <v>531</v>
      </c>
      <c r="H136" s="60">
        <v>45.540308747855917</v>
      </c>
    </row>
    <row r="137" spans="1:12" ht="20.149999999999999" customHeight="1">
      <c r="A137" s="54" t="s">
        <v>1691</v>
      </c>
      <c r="B137" s="18" t="s">
        <v>1686</v>
      </c>
      <c r="C137" s="18" t="s">
        <v>1687</v>
      </c>
      <c r="D137" s="17"/>
      <c r="E137" s="18"/>
      <c r="F137" s="17"/>
      <c r="G137" s="121">
        <v>1</v>
      </c>
      <c r="H137" s="60"/>
      <c r="I137" s="165"/>
      <c r="J137" s="165"/>
      <c r="K137" s="165"/>
      <c r="L137" s="138"/>
    </row>
    <row r="138" spans="1:12" ht="20.149999999999999" customHeight="1">
      <c r="A138" s="308" t="s">
        <v>1701</v>
      </c>
      <c r="B138" s="297" t="s">
        <v>291</v>
      </c>
      <c r="C138" s="297" t="s">
        <v>1670</v>
      </c>
      <c r="D138" s="148"/>
      <c r="E138" s="149"/>
      <c r="F138" s="290"/>
      <c r="G138" s="162">
        <v>1166</v>
      </c>
      <c r="H138" s="163"/>
      <c r="I138" s="165"/>
      <c r="J138" s="165"/>
      <c r="K138" s="165"/>
      <c r="L138" s="138"/>
    </row>
    <row r="139" spans="1:12" ht="20.149999999999999" customHeight="1">
      <c r="A139" s="328"/>
      <c r="B139" s="330"/>
      <c r="C139" s="330"/>
      <c r="D139" s="148">
        <v>1</v>
      </c>
      <c r="E139" s="149" t="s">
        <v>438</v>
      </c>
      <c r="F139" s="332"/>
      <c r="G139" s="164">
        <v>196</v>
      </c>
      <c r="H139" s="163">
        <v>16.809605488850771</v>
      </c>
      <c r="I139" s="165"/>
      <c r="J139" s="165"/>
      <c r="K139" s="165"/>
      <c r="L139" s="138"/>
    </row>
    <row r="140" spans="1:12" ht="20.149999999999999" customHeight="1">
      <c r="A140" s="329"/>
      <c r="B140" s="331"/>
      <c r="C140" s="331"/>
      <c r="D140" s="148">
        <v>2</v>
      </c>
      <c r="E140" s="149" t="s">
        <v>1059</v>
      </c>
      <c r="F140" s="333"/>
      <c r="G140" s="164">
        <v>970</v>
      </c>
      <c r="H140" s="163">
        <v>83.190394511149222</v>
      </c>
      <c r="I140" s="165"/>
      <c r="J140" s="165"/>
      <c r="K140" s="165"/>
      <c r="L140" s="138"/>
    </row>
    <row r="141" spans="1:12" ht="20.149999999999999" customHeight="1">
      <c r="A141" s="308" t="s">
        <v>4482</v>
      </c>
      <c r="B141" s="297" t="s">
        <v>1702</v>
      </c>
      <c r="C141" s="297" t="s">
        <v>1704</v>
      </c>
      <c r="D141" s="148"/>
      <c r="E141" s="149"/>
      <c r="F141" s="290"/>
      <c r="G141" s="162">
        <v>196</v>
      </c>
      <c r="H141" s="163"/>
      <c r="I141" s="165"/>
      <c r="J141" s="165"/>
      <c r="K141" s="165"/>
      <c r="L141" s="138"/>
    </row>
    <row r="142" spans="1:12" ht="20.149999999999999" customHeight="1">
      <c r="A142" s="328"/>
      <c r="B142" s="330"/>
      <c r="C142" s="330"/>
      <c r="D142" s="148">
        <v>1</v>
      </c>
      <c r="E142" s="149" t="s">
        <v>295</v>
      </c>
      <c r="F142" s="332"/>
      <c r="G142" s="164">
        <v>29</v>
      </c>
      <c r="H142" s="163">
        <v>14.795918367346939</v>
      </c>
      <c r="I142" s="165"/>
      <c r="J142" s="165"/>
      <c r="K142" s="165"/>
      <c r="L142" s="138"/>
    </row>
    <row r="143" spans="1:12" ht="20.149999999999999" customHeight="1">
      <c r="A143" s="328"/>
      <c r="B143" s="330"/>
      <c r="C143" s="330"/>
      <c r="D143" s="148">
        <v>2</v>
      </c>
      <c r="E143" s="149" t="s">
        <v>1060</v>
      </c>
      <c r="F143" s="332"/>
      <c r="G143" s="164">
        <v>4</v>
      </c>
      <c r="H143" s="163">
        <v>2.0408163265306123</v>
      </c>
      <c r="I143" s="165"/>
      <c r="J143" s="165"/>
      <c r="K143" s="165"/>
      <c r="L143" s="138"/>
    </row>
    <row r="144" spans="1:12" ht="20.149999999999999" customHeight="1">
      <c r="A144" s="328"/>
      <c r="B144" s="330"/>
      <c r="C144" s="330"/>
      <c r="D144" s="148">
        <v>3</v>
      </c>
      <c r="E144" s="149" t="s">
        <v>1061</v>
      </c>
      <c r="F144" s="332"/>
      <c r="G144" s="164">
        <v>4</v>
      </c>
      <c r="H144" s="163">
        <v>2.0408163265306123</v>
      </c>
      <c r="I144" s="165"/>
      <c r="J144" s="165"/>
      <c r="K144" s="165"/>
      <c r="L144" s="138"/>
    </row>
    <row r="145" spans="1:12" ht="20.149999999999999" customHeight="1">
      <c r="A145" s="328"/>
      <c r="B145" s="330"/>
      <c r="C145" s="330"/>
      <c r="D145" s="148">
        <v>4</v>
      </c>
      <c r="E145" s="149" t="s">
        <v>1062</v>
      </c>
      <c r="F145" s="332"/>
      <c r="G145" s="164">
        <v>44</v>
      </c>
      <c r="H145" s="163">
        <v>22.448979591836736</v>
      </c>
      <c r="I145" s="165"/>
      <c r="J145" s="165"/>
      <c r="K145" s="165"/>
      <c r="L145" s="138"/>
    </row>
    <row r="146" spans="1:12" ht="20.149999999999999" customHeight="1">
      <c r="A146" s="328"/>
      <c r="B146" s="330"/>
      <c r="C146" s="330"/>
      <c r="D146" s="148">
        <v>5</v>
      </c>
      <c r="E146" s="149" t="s">
        <v>1063</v>
      </c>
      <c r="F146" s="332"/>
      <c r="G146" s="164">
        <v>75</v>
      </c>
      <c r="H146" s="163">
        <v>38.265306122448976</v>
      </c>
      <c r="I146" s="165"/>
      <c r="J146" s="165"/>
      <c r="K146" s="165"/>
      <c r="L146" s="138"/>
    </row>
    <row r="147" spans="1:12" ht="20.149999999999999" customHeight="1">
      <c r="A147" s="328"/>
      <c r="B147" s="330"/>
      <c r="C147" s="330"/>
      <c r="D147" s="148">
        <v>6</v>
      </c>
      <c r="E147" s="149" t="s">
        <v>4477</v>
      </c>
      <c r="F147" s="332"/>
      <c r="G147" s="164">
        <v>4</v>
      </c>
      <c r="H147" s="163">
        <v>2.0408163265306123</v>
      </c>
      <c r="I147" s="165"/>
      <c r="J147" s="165"/>
      <c r="K147" s="165"/>
      <c r="L147" s="138"/>
    </row>
    <row r="148" spans="1:12" ht="20.149999999999999" customHeight="1">
      <c r="A148" s="328"/>
      <c r="B148" s="330"/>
      <c r="C148" s="330"/>
      <c r="D148" s="148">
        <v>7</v>
      </c>
      <c r="E148" s="149" t="s">
        <v>4486</v>
      </c>
      <c r="F148" s="332"/>
      <c r="G148" s="164">
        <v>3</v>
      </c>
      <c r="H148" s="163">
        <v>1.5306122448979591</v>
      </c>
      <c r="I148" s="165"/>
      <c r="J148" s="165"/>
      <c r="K148" s="165"/>
      <c r="L148" s="138"/>
    </row>
    <row r="149" spans="1:12" ht="20.149999999999999" customHeight="1">
      <c r="A149" s="329"/>
      <c r="B149" s="331"/>
      <c r="C149" s="331"/>
      <c r="D149" s="148">
        <v>8</v>
      </c>
      <c r="E149" s="149" t="s">
        <v>4479</v>
      </c>
      <c r="F149" s="333"/>
      <c r="G149" s="164">
        <v>33</v>
      </c>
      <c r="H149" s="163">
        <v>16.836734693877549</v>
      </c>
      <c r="I149" s="165"/>
      <c r="J149" s="165"/>
      <c r="K149" s="165"/>
      <c r="L149" s="138"/>
    </row>
    <row r="150" spans="1:12" ht="20.149999999999999" customHeight="1">
      <c r="A150" s="308" t="s">
        <v>1428</v>
      </c>
      <c r="B150" s="297" t="s">
        <v>121</v>
      </c>
      <c r="C150" s="297" t="s">
        <v>1703</v>
      </c>
      <c r="D150" s="148"/>
      <c r="E150" s="149"/>
      <c r="F150" s="290"/>
      <c r="G150" s="162">
        <v>196</v>
      </c>
      <c r="H150" s="163"/>
      <c r="I150" s="165"/>
      <c r="J150" s="165"/>
      <c r="K150" s="165"/>
      <c r="L150" s="138"/>
    </row>
    <row r="151" spans="1:12" ht="20.149999999999999" customHeight="1">
      <c r="A151" s="328"/>
      <c r="B151" s="330"/>
      <c r="C151" s="330"/>
      <c r="D151" s="148">
        <v>1</v>
      </c>
      <c r="E151" s="149" t="s">
        <v>438</v>
      </c>
      <c r="F151" s="332"/>
      <c r="G151" s="164">
        <v>159</v>
      </c>
      <c r="H151" s="163">
        <v>81.122448979591837</v>
      </c>
      <c r="I151" s="165"/>
      <c r="J151" s="165"/>
      <c r="K151" s="165"/>
      <c r="L151" s="138"/>
    </row>
    <row r="152" spans="1:12" ht="20.149999999999999" customHeight="1">
      <c r="A152" s="329"/>
      <c r="B152" s="331"/>
      <c r="C152" s="331"/>
      <c r="D152" s="148">
        <v>2</v>
      </c>
      <c r="E152" s="149" t="s">
        <v>439</v>
      </c>
      <c r="F152" s="333"/>
      <c r="G152" s="164">
        <v>37</v>
      </c>
      <c r="H152" s="163">
        <v>18.877551020408163</v>
      </c>
      <c r="I152" s="165"/>
      <c r="J152" s="165"/>
      <c r="K152" s="165"/>
      <c r="L152" s="138"/>
    </row>
    <row r="153" spans="1:12" ht="20.149999999999999" customHeight="1">
      <c r="A153" s="308" t="s">
        <v>1429</v>
      </c>
      <c r="B153" s="297" t="s">
        <v>1067</v>
      </c>
      <c r="C153" s="297" t="s">
        <v>1705</v>
      </c>
      <c r="D153" s="148"/>
      <c r="E153" s="149"/>
      <c r="F153" s="290"/>
      <c r="G153" s="162">
        <v>970</v>
      </c>
      <c r="H153" s="163"/>
      <c r="I153" s="165"/>
      <c r="J153" s="165"/>
      <c r="K153" s="165"/>
      <c r="L153" s="138"/>
    </row>
    <row r="154" spans="1:12" ht="20.149999999999999" customHeight="1">
      <c r="A154" s="328"/>
      <c r="B154" s="330"/>
      <c r="C154" s="330"/>
      <c r="D154" s="148">
        <v>1</v>
      </c>
      <c r="E154" s="149" t="s">
        <v>295</v>
      </c>
      <c r="F154" s="332"/>
      <c r="G154" s="164">
        <v>6</v>
      </c>
      <c r="H154" s="163">
        <v>0.61855670103092786</v>
      </c>
      <c r="I154" s="138"/>
      <c r="J154" s="138"/>
      <c r="K154" s="138"/>
      <c r="L154" s="138"/>
    </row>
    <row r="155" spans="1:12" ht="20.149999999999999" customHeight="1">
      <c r="A155" s="328"/>
      <c r="B155" s="330"/>
      <c r="C155" s="330"/>
      <c r="D155" s="148">
        <v>2</v>
      </c>
      <c r="E155" s="149" t="s">
        <v>1060</v>
      </c>
      <c r="F155" s="332"/>
      <c r="G155" s="164">
        <v>3</v>
      </c>
      <c r="H155" s="163">
        <v>0.30927835051546393</v>
      </c>
      <c r="I155" s="165"/>
      <c r="J155" s="165"/>
      <c r="K155" s="165"/>
      <c r="L155" s="138"/>
    </row>
    <row r="156" spans="1:12" ht="20.149999999999999" customHeight="1">
      <c r="A156" s="328"/>
      <c r="B156" s="330"/>
      <c r="C156" s="330"/>
      <c r="D156" s="148">
        <v>3</v>
      </c>
      <c r="E156" s="149" t="s">
        <v>1061</v>
      </c>
      <c r="F156" s="332"/>
      <c r="G156" s="164">
        <v>2</v>
      </c>
      <c r="H156" s="163">
        <v>0.2061855670103093</v>
      </c>
      <c r="I156" s="165"/>
      <c r="J156" s="165"/>
      <c r="K156" s="165"/>
      <c r="L156" s="138"/>
    </row>
    <row r="157" spans="1:12" ht="20.149999999999999" customHeight="1">
      <c r="A157" s="328"/>
      <c r="B157" s="330"/>
      <c r="C157" s="330"/>
      <c r="D157" s="148">
        <v>4</v>
      </c>
      <c r="E157" s="149" t="s">
        <v>1062</v>
      </c>
      <c r="F157" s="332"/>
      <c r="G157" s="164">
        <v>11</v>
      </c>
      <c r="H157" s="163">
        <v>1.134020618556701</v>
      </c>
      <c r="I157" s="165"/>
      <c r="J157" s="165"/>
      <c r="K157" s="165"/>
      <c r="L157" s="138"/>
    </row>
    <row r="158" spans="1:12" ht="20.149999999999999" customHeight="1">
      <c r="A158" s="328"/>
      <c r="B158" s="330"/>
      <c r="C158" s="330"/>
      <c r="D158" s="148">
        <v>5</v>
      </c>
      <c r="E158" s="149" t="s">
        <v>1063</v>
      </c>
      <c r="F158" s="332"/>
      <c r="G158" s="164">
        <v>8</v>
      </c>
      <c r="H158" s="163">
        <v>0.82474226804123718</v>
      </c>
      <c r="I158" s="165"/>
      <c r="J158" s="165"/>
      <c r="K158" s="165"/>
      <c r="L158" s="138"/>
    </row>
    <row r="159" spans="1:12" ht="20.149999999999999" customHeight="1">
      <c r="A159" s="328"/>
      <c r="B159" s="330"/>
      <c r="C159" s="330"/>
      <c r="D159" s="148">
        <v>6</v>
      </c>
      <c r="E159" s="149" t="s">
        <v>353</v>
      </c>
      <c r="F159" s="332"/>
      <c r="G159" s="164">
        <v>3</v>
      </c>
      <c r="H159" s="163">
        <v>0.30927835051546393</v>
      </c>
      <c r="I159" s="165"/>
      <c r="J159" s="165"/>
      <c r="K159" s="165"/>
      <c r="L159" s="138"/>
    </row>
    <row r="160" spans="1:12" ht="20.149999999999999" customHeight="1">
      <c r="A160" s="328"/>
      <c r="B160" s="330"/>
      <c r="C160" s="330"/>
      <c r="D160" s="148">
        <v>7</v>
      </c>
      <c r="E160" s="149" t="s">
        <v>4483</v>
      </c>
      <c r="F160" s="332"/>
      <c r="G160" s="164">
        <v>5</v>
      </c>
      <c r="H160" s="163">
        <v>0.51546391752577314</v>
      </c>
      <c r="I160" s="165"/>
      <c r="J160" s="165"/>
      <c r="K160" s="165"/>
      <c r="L160" s="138"/>
    </row>
    <row r="161" spans="1:12" ht="20.149999999999999" customHeight="1">
      <c r="A161" s="328"/>
      <c r="B161" s="330"/>
      <c r="C161" s="330"/>
      <c r="D161" s="148">
        <v>8</v>
      </c>
      <c r="E161" s="149" t="s">
        <v>4478</v>
      </c>
      <c r="F161" s="332"/>
      <c r="G161" s="164">
        <v>13</v>
      </c>
      <c r="H161" s="163">
        <v>1.3402061855670102</v>
      </c>
      <c r="I161" s="165"/>
      <c r="J161" s="165"/>
      <c r="K161" s="165"/>
      <c r="L161" s="138"/>
    </row>
    <row r="162" spans="1:12" ht="20.149999999999999" customHeight="1">
      <c r="A162" s="329"/>
      <c r="B162" s="331"/>
      <c r="C162" s="331"/>
      <c r="D162" s="148">
        <v>9</v>
      </c>
      <c r="E162" s="149" t="s">
        <v>1068</v>
      </c>
      <c r="F162" s="333"/>
      <c r="G162" s="164">
        <v>919</v>
      </c>
      <c r="H162" s="163">
        <v>94.742268041237111</v>
      </c>
      <c r="I162" s="138"/>
      <c r="J162" s="138"/>
      <c r="K162" s="138"/>
      <c r="L162" s="138"/>
    </row>
    <row r="163" spans="1:12" ht="20.149999999999999" customHeight="1">
      <c r="A163" s="308" t="s">
        <v>1707</v>
      </c>
      <c r="B163" s="297" t="s">
        <v>122</v>
      </c>
      <c r="C163" s="297" t="s">
        <v>1706</v>
      </c>
      <c r="D163" s="148"/>
      <c r="E163" s="149"/>
      <c r="F163" s="290"/>
      <c r="G163" s="162">
        <v>970</v>
      </c>
      <c r="H163" s="163"/>
      <c r="I163" s="165"/>
      <c r="J163" s="165"/>
      <c r="K163" s="165"/>
      <c r="L163" s="138"/>
    </row>
    <row r="164" spans="1:12" ht="20.149999999999999" customHeight="1">
      <c r="A164" s="328"/>
      <c r="B164" s="330"/>
      <c r="C164" s="330"/>
      <c r="D164" s="148">
        <v>1</v>
      </c>
      <c r="E164" s="149" t="s">
        <v>438</v>
      </c>
      <c r="F164" s="332"/>
      <c r="G164" s="164">
        <v>71</v>
      </c>
      <c r="H164" s="163">
        <v>7.31958762886598</v>
      </c>
      <c r="I164" s="165"/>
      <c r="J164" s="165"/>
      <c r="K164" s="165"/>
      <c r="L164" s="138"/>
    </row>
    <row r="165" spans="1:12" ht="20.149999999999999" customHeight="1">
      <c r="A165" s="329"/>
      <c r="B165" s="331"/>
      <c r="C165" s="331"/>
      <c r="D165" s="148">
        <v>2</v>
      </c>
      <c r="E165" s="149" t="s">
        <v>439</v>
      </c>
      <c r="F165" s="333"/>
      <c r="G165" s="164">
        <v>899</v>
      </c>
      <c r="H165" s="163">
        <v>92.680412371134025</v>
      </c>
      <c r="I165" s="165"/>
      <c r="J165" s="165"/>
      <c r="K165" s="165"/>
      <c r="L165" s="138"/>
    </row>
    <row r="166" spans="1:12" ht="20.149999999999999" customHeight="1">
      <c r="A166" s="308" t="s">
        <v>1710</v>
      </c>
      <c r="B166" s="297" t="s">
        <v>123</v>
      </c>
      <c r="C166" s="297" t="s">
        <v>1709</v>
      </c>
      <c r="D166" s="148"/>
      <c r="E166" s="149"/>
      <c r="F166" s="290"/>
      <c r="G166" s="162">
        <v>1094</v>
      </c>
      <c r="H166" s="163"/>
      <c r="I166" s="165"/>
      <c r="J166" s="165"/>
      <c r="K166" s="165"/>
      <c r="L166" s="138"/>
    </row>
    <row r="167" spans="1:12" ht="20.149999999999999" customHeight="1">
      <c r="A167" s="328"/>
      <c r="B167" s="330"/>
      <c r="C167" s="330"/>
      <c r="D167" s="148">
        <v>1</v>
      </c>
      <c r="E167" s="149" t="s">
        <v>438</v>
      </c>
      <c r="F167" s="332"/>
      <c r="G167" s="164">
        <v>1035</v>
      </c>
      <c r="H167" s="163">
        <v>94.520547945205479</v>
      </c>
      <c r="I167" s="165"/>
      <c r="J167" s="165"/>
      <c r="K167" s="165"/>
      <c r="L167" s="138"/>
    </row>
    <row r="168" spans="1:12" ht="20.149999999999999" customHeight="1">
      <c r="A168" s="329"/>
      <c r="B168" s="331"/>
      <c r="C168" s="331"/>
      <c r="D168" s="148">
        <v>2</v>
      </c>
      <c r="E168" s="149" t="s">
        <v>439</v>
      </c>
      <c r="F168" s="333"/>
      <c r="G168" s="164">
        <v>60</v>
      </c>
      <c r="H168" s="163">
        <v>5.4794520547945202</v>
      </c>
      <c r="I168" s="165"/>
      <c r="J168" s="165"/>
      <c r="K168" s="165"/>
      <c r="L168" s="138"/>
    </row>
    <row r="169" spans="1:12" ht="20.149999999999999" customHeight="1">
      <c r="A169" s="308" t="s">
        <v>1430</v>
      </c>
      <c r="B169" s="297" t="s">
        <v>124</v>
      </c>
      <c r="C169" s="297" t="s">
        <v>1711</v>
      </c>
      <c r="D169" s="148"/>
      <c r="E169" s="149"/>
      <c r="F169" s="290"/>
      <c r="G169" s="162">
        <v>1035</v>
      </c>
      <c r="H169" s="163"/>
      <c r="I169" s="165"/>
      <c r="J169" s="165"/>
      <c r="K169" s="165"/>
      <c r="L169" s="138"/>
    </row>
    <row r="170" spans="1:12" ht="20.149999999999999" customHeight="1">
      <c r="A170" s="328"/>
      <c r="B170" s="330"/>
      <c r="C170" s="330"/>
      <c r="D170" s="148">
        <v>1</v>
      </c>
      <c r="E170" s="149" t="s">
        <v>1070</v>
      </c>
      <c r="F170" s="332"/>
      <c r="G170" s="164">
        <v>504</v>
      </c>
      <c r="H170" s="163">
        <v>48.695652173913047</v>
      </c>
      <c r="I170" s="165"/>
      <c r="J170" s="165"/>
      <c r="K170" s="165"/>
      <c r="L170" s="138"/>
    </row>
    <row r="171" spans="1:12" ht="20.149999999999999" customHeight="1">
      <c r="A171" s="328"/>
      <c r="B171" s="330"/>
      <c r="C171" s="330"/>
      <c r="D171" s="148">
        <v>2</v>
      </c>
      <c r="E171" s="149" t="s">
        <v>1431</v>
      </c>
      <c r="F171" s="332"/>
      <c r="G171" s="164">
        <v>201</v>
      </c>
      <c r="H171" s="163">
        <v>19.420289855072465</v>
      </c>
      <c r="I171" s="165"/>
      <c r="J171" s="165"/>
      <c r="K171" s="165"/>
      <c r="L171" s="138"/>
    </row>
    <row r="172" spans="1:12" ht="20.149999999999999" customHeight="1">
      <c r="A172" s="329"/>
      <c r="B172" s="331"/>
      <c r="C172" s="331"/>
      <c r="D172" s="148">
        <v>3</v>
      </c>
      <c r="E172" s="149" t="s">
        <v>1072</v>
      </c>
      <c r="F172" s="333"/>
      <c r="G172" s="164">
        <v>330</v>
      </c>
      <c r="H172" s="163">
        <v>31.884057971014489</v>
      </c>
      <c r="I172" s="165"/>
      <c r="J172" s="165"/>
      <c r="K172" s="165"/>
      <c r="L172" s="138"/>
    </row>
    <row r="173" spans="1:12" ht="20.149999999999999" customHeight="1">
      <c r="A173" s="302" t="s">
        <v>1714</v>
      </c>
      <c r="B173" s="293" t="s">
        <v>149</v>
      </c>
      <c r="C173" s="293" t="s">
        <v>1713</v>
      </c>
      <c r="D173" s="17"/>
      <c r="E173" s="18"/>
      <c r="F173" s="286"/>
      <c r="G173" s="121">
        <v>60</v>
      </c>
      <c r="H173" s="60"/>
      <c r="I173" s="138"/>
      <c r="J173" s="138"/>
      <c r="K173" s="138"/>
      <c r="L173" s="138"/>
    </row>
    <row r="174" spans="1:12" ht="20.149999999999999" customHeight="1">
      <c r="A174" s="319"/>
      <c r="B174" s="321"/>
      <c r="C174" s="321"/>
      <c r="D174" s="17">
        <v>1</v>
      </c>
      <c r="E174" s="18" t="s">
        <v>1074</v>
      </c>
      <c r="F174" s="323"/>
      <c r="G174" s="25">
        <v>30</v>
      </c>
      <c r="H174" s="60">
        <v>50</v>
      </c>
      <c r="I174" s="165"/>
      <c r="J174" s="165"/>
      <c r="K174" s="165"/>
      <c r="L174" s="138"/>
    </row>
    <row r="175" spans="1:12" ht="20.149999999999999" customHeight="1">
      <c r="A175" s="319"/>
      <c r="B175" s="321"/>
      <c r="C175" s="321"/>
      <c r="D175" s="17">
        <v>2</v>
      </c>
      <c r="E175" s="18" t="s">
        <v>1075</v>
      </c>
      <c r="F175" s="323"/>
      <c r="G175" s="25">
        <v>13</v>
      </c>
      <c r="H175" s="60">
        <v>21.666666666666668</v>
      </c>
      <c r="I175" s="165"/>
      <c r="J175" s="165"/>
      <c r="K175" s="165"/>
      <c r="L175" s="138"/>
    </row>
    <row r="176" spans="1:12" ht="20.149999999999999" customHeight="1">
      <c r="A176" s="325"/>
      <c r="B176" s="326"/>
      <c r="C176" s="326"/>
      <c r="D176" s="17">
        <v>3</v>
      </c>
      <c r="E176" s="18" t="s">
        <v>354</v>
      </c>
      <c r="F176" s="327"/>
      <c r="G176" s="25">
        <v>17</v>
      </c>
      <c r="H176" s="60">
        <v>28.333333333333332</v>
      </c>
      <c r="I176" s="165"/>
      <c r="J176" s="165"/>
      <c r="K176" s="165"/>
      <c r="L176" s="138"/>
    </row>
    <row r="177" spans="1:12" ht="20.149999999999999" customHeight="1">
      <c r="A177" s="54" t="s">
        <v>1432</v>
      </c>
      <c r="B177" s="18" t="s">
        <v>150</v>
      </c>
      <c r="C177" s="18" t="s">
        <v>1715</v>
      </c>
      <c r="D177" s="17"/>
      <c r="E177" s="18"/>
      <c r="F177" s="17"/>
      <c r="G177" s="121">
        <v>30</v>
      </c>
      <c r="H177" s="60"/>
      <c r="I177" s="165"/>
      <c r="J177" s="165"/>
      <c r="K177" s="165"/>
      <c r="L177" s="138"/>
    </row>
    <row r="178" spans="1:12" ht="20.149999999999999" customHeight="1">
      <c r="A178" s="302" t="s">
        <v>1716</v>
      </c>
      <c r="B178" s="293" t="s">
        <v>151</v>
      </c>
      <c r="C178" s="293" t="s">
        <v>1712</v>
      </c>
      <c r="D178" s="17"/>
      <c r="E178" s="18"/>
      <c r="F178" s="286"/>
      <c r="G178" s="121">
        <v>60</v>
      </c>
      <c r="H178" s="60"/>
      <c r="I178" s="165"/>
      <c r="J178" s="165"/>
      <c r="K178" s="165"/>
      <c r="L178" s="138"/>
    </row>
    <row r="179" spans="1:12" ht="20.149999999999999" customHeight="1">
      <c r="A179" s="319"/>
      <c r="B179" s="321"/>
      <c r="C179" s="321"/>
      <c r="D179" s="17">
        <v>1</v>
      </c>
      <c r="E179" s="18" t="s">
        <v>1433</v>
      </c>
      <c r="F179" s="323"/>
      <c r="G179" s="25">
        <v>32</v>
      </c>
      <c r="H179" s="60">
        <v>53.333333333333336</v>
      </c>
      <c r="I179" s="165"/>
      <c r="J179" s="165"/>
      <c r="K179" s="165"/>
      <c r="L179" s="138"/>
    </row>
    <row r="180" spans="1:12" ht="20.149999999999999" customHeight="1">
      <c r="A180" s="319"/>
      <c r="B180" s="321"/>
      <c r="C180" s="321"/>
      <c r="D180" s="17">
        <v>2</v>
      </c>
      <c r="E180" s="18" t="s">
        <v>1434</v>
      </c>
      <c r="F180" s="323"/>
      <c r="G180" s="25">
        <v>3</v>
      </c>
      <c r="H180" s="60">
        <v>5</v>
      </c>
      <c r="I180" s="165"/>
      <c r="J180" s="165"/>
      <c r="K180" s="165"/>
      <c r="L180" s="138"/>
    </row>
    <row r="181" spans="1:12" ht="20.149999999999999" customHeight="1">
      <c r="A181" s="319"/>
      <c r="B181" s="321"/>
      <c r="C181" s="321"/>
      <c r="D181" s="17">
        <v>3</v>
      </c>
      <c r="E181" s="18" t="s">
        <v>1082</v>
      </c>
      <c r="F181" s="323"/>
      <c r="G181" s="25">
        <v>10</v>
      </c>
      <c r="H181" s="60">
        <v>16.666666666666664</v>
      </c>
      <c r="I181" s="165"/>
      <c r="J181" s="165"/>
      <c r="K181" s="165"/>
      <c r="L181" s="138"/>
    </row>
    <row r="182" spans="1:12" ht="20.149999999999999" customHeight="1">
      <c r="A182" s="319"/>
      <c r="B182" s="321"/>
      <c r="C182" s="321"/>
      <c r="D182" s="17">
        <v>4</v>
      </c>
      <c r="E182" s="18" t="s">
        <v>1435</v>
      </c>
      <c r="F182" s="323"/>
      <c r="G182" s="25">
        <v>11</v>
      </c>
      <c r="H182" s="60">
        <v>18.333333333333332</v>
      </c>
    </row>
    <row r="183" spans="1:12" ht="20.149999999999999" customHeight="1">
      <c r="A183" s="319"/>
      <c r="B183" s="321"/>
      <c r="C183" s="321"/>
      <c r="D183" s="17">
        <v>5</v>
      </c>
      <c r="E183" s="18" t="s">
        <v>1436</v>
      </c>
      <c r="F183" s="323"/>
      <c r="G183" s="25"/>
      <c r="H183" s="59" t="s">
        <v>1708</v>
      </c>
    </row>
    <row r="184" spans="1:12" ht="20.149999999999999" customHeight="1">
      <c r="A184" s="319"/>
      <c r="B184" s="321"/>
      <c r="C184" s="321"/>
      <c r="D184" s="17">
        <v>6</v>
      </c>
      <c r="E184" s="18" t="s">
        <v>1437</v>
      </c>
      <c r="F184" s="323"/>
      <c r="G184" s="25"/>
      <c r="H184" s="59" t="s">
        <v>1708</v>
      </c>
    </row>
    <row r="185" spans="1:12" ht="20.149999999999999" customHeight="1">
      <c r="A185" s="319"/>
      <c r="B185" s="321"/>
      <c r="C185" s="321"/>
      <c r="D185" s="17">
        <v>7</v>
      </c>
      <c r="E185" s="18" t="s">
        <v>1438</v>
      </c>
      <c r="F185" s="323"/>
      <c r="G185" s="25"/>
      <c r="H185" s="59" t="s">
        <v>1708</v>
      </c>
    </row>
    <row r="186" spans="1:12" ht="20.149999999999999" customHeight="1">
      <c r="A186" s="319"/>
      <c r="B186" s="321"/>
      <c r="C186" s="321"/>
      <c r="D186" s="17">
        <v>8</v>
      </c>
      <c r="E186" s="18" t="s">
        <v>1439</v>
      </c>
      <c r="F186" s="323"/>
      <c r="G186" s="25">
        <v>3</v>
      </c>
      <c r="H186" s="60">
        <v>5</v>
      </c>
    </row>
    <row r="187" spans="1:12" ht="20.149999999999999" customHeight="1">
      <c r="A187" s="319"/>
      <c r="B187" s="321"/>
      <c r="C187" s="321"/>
      <c r="D187" s="17">
        <v>9</v>
      </c>
      <c r="E187" s="18" t="s">
        <v>1440</v>
      </c>
      <c r="F187" s="323"/>
      <c r="G187" s="25">
        <v>1</v>
      </c>
      <c r="H187" s="60">
        <v>1.6666666666666667</v>
      </c>
    </row>
    <row r="188" spans="1:12" ht="20.149999999999999" customHeight="1">
      <c r="A188" s="319"/>
      <c r="B188" s="321"/>
      <c r="C188" s="321"/>
      <c r="D188" s="17">
        <v>10</v>
      </c>
      <c r="E188" s="18" t="s">
        <v>1441</v>
      </c>
      <c r="F188" s="323"/>
      <c r="G188" s="25"/>
      <c r="H188" s="59" t="s">
        <v>1708</v>
      </c>
    </row>
    <row r="189" spans="1:12" ht="20.149999999999999" customHeight="1">
      <c r="A189" s="325"/>
      <c r="B189" s="326"/>
      <c r="C189" s="326"/>
      <c r="D189" s="17">
        <v>11</v>
      </c>
      <c r="E189" s="18" t="s">
        <v>326</v>
      </c>
      <c r="F189" s="327"/>
      <c r="G189" s="25"/>
      <c r="H189" s="59" t="s">
        <v>1708</v>
      </c>
    </row>
    <row r="190" spans="1:12" ht="20.149999999999999" customHeight="1">
      <c r="A190" s="54" t="s">
        <v>1692</v>
      </c>
      <c r="B190" s="18" t="s">
        <v>152</v>
      </c>
      <c r="C190" s="18" t="s">
        <v>1717</v>
      </c>
      <c r="D190" s="17"/>
      <c r="E190" s="18"/>
      <c r="F190" s="17"/>
      <c r="G190" s="121" t="s">
        <v>1708</v>
      </c>
      <c r="H190" s="60"/>
    </row>
    <row r="191" spans="1:12" ht="20.149999999999999" customHeight="1">
      <c r="A191" s="302" t="s">
        <v>4487</v>
      </c>
      <c r="B191" s="293" t="s">
        <v>4475</v>
      </c>
      <c r="C191" s="293" t="s">
        <v>1718</v>
      </c>
      <c r="D191" s="17"/>
      <c r="E191" s="18"/>
      <c r="F191" s="286"/>
      <c r="G191" s="121">
        <v>1166</v>
      </c>
      <c r="H191" s="60"/>
    </row>
    <row r="192" spans="1:12" ht="20.149999999999999" customHeight="1">
      <c r="A192" s="319"/>
      <c r="B192" s="321"/>
      <c r="C192" s="321"/>
      <c r="D192" s="17">
        <v>1</v>
      </c>
      <c r="E192" s="18" t="s">
        <v>438</v>
      </c>
      <c r="F192" s="323"/>
      <c r="G192" s="25">
        <v>50</v>
      </c>
      <c r="H192" s="60">
        <v>4.2881646655231558</v>
      </c>
    </row>
    <row r="193" spans="1:8" ht="20.149999999999999" customHeight="1">
      <c r="A193" s="325"/>
      <c r="B193" s="326"/>
      <c r="C193" s="326"/>
      <c r="D193" s="17">
        <v>2</v>
      </c>
      <c r="E193" s="18" t="s">
        <v>439</v>
      </c>
      <c r="F193" s="327"/>
      <c r="G193" s="25">
        <v>1116</v>
      </c>
      <c r="H193" s="60">
        <v>95.711835334476845</v>
      </c>
    </row>
    <row r="194" spans="1:8" ht="20.149999999999999" customHeight="1">
      <c r="A194" s="302" t="s">
        <v>4320</v>
      </c>
      <c r="B194" s="293" t="s">
        <v>1442</v>
      </c>
      <c r="C194" s="293" t="s">
        <v>1718</v>
      </c>
      <c r="D194" s="17"/>
      <c r="E194" s="18"/>
      <c r="F194" s="286"/>
      <c r="G194" s="121">
        <v>1166</v>
      </c>
      <c r="H194" s="60"/>
    </row>
    <row r="195" spans="1:8" ht="20.149999999999999" customHeight="1">
      <c r="A195" s="319"/>
      <c r="B195" s="321"/>
      <c r="C195" s="321"/>
      <c r="D195" s="17">
        <v>1</v>
      </c>
      <c r="E195" s="18" t="s">
        <v>1401</v>
      </c>
      <c r="F195" s="323"/>
      <c r="G195" s="25">
        <v>1124</v>
      </c>
      <c r="H195" s="60">
        <v>96.397941680960557</v>
      </c>
    </row>
    <row r="196" spans="1:8" ht="20.149999999999999" customHeight="1">
      <c r="A196" s="325"/>
      <c r="B196" s="326"/>
      <c r="C196" s="326"/>
      <c r="D196" s="17">
        <v>2</v>
      </c>
      <c r="E196" s="18" t="s">
        <v>1402</v>
      </c>
      <c r="F196" s="327"/>
      <c r="G196" s="25">
        <v>42</v>
      </c>
      <c r="H196" s="60">
        <v>3.6020583190394513</v>
      </c>
    </row>
    <row r="197" spans="1:8" ht="20.149999999999999" customHeight="1">
      <c r="A197" s="302" t="s">
        <v>1443</v>
      </c>
      <c r="B197" s="293" t="s">
        <v>65</v>
      </c>
      <c r="C197" s="293" t="s">
        <v>1718</v>
      </c>
      <c r="D197" s="17"/>
      <c r="E197" s="18"/>
      <c r="F197" s="286"/>
      <c r="G197" s="121">
        <v>1166</v>
      </c>
      <c r="H197" s="60"/>
    </row>
    <row r="198" spans="1:8" ht="20.149999999999999" customHeight="1">
      <c r="A198" s="319"/>
      <c r="B198" s="321"/>
      <c r="C198" s="321"/>
      <c r="D198" s="17">
        <v>1</v>
      </c>
      <c r="E198" s="18" t="s">
        <v>1092</v>
      </c>
      <c r="F198" s="323"/>
      <c r="G198" s="25">
        <v>1067</v>
      </c>
      <c r="H198" s="60">
        <v>91.509433962264154</v>
      </c>
    </row>
    <row r="199" spans="1:8" ht="20.149999999999999" customHeight="1">
      <c r="A199" s="325"/>
      <c r="B199" s="326"/>
      <c r="C199" s="326"/>
      <c r="D199" s="17">
        <v>2</v>
      </c>
      <c r="E199" s="18" t="s">
        <v>1093</v>
      </c>
      <c r="F199" s="327"/>
      <c r="G199" s="25">
        <v>99</v>
      </c>
      <c r="H199" s="60">
        <v>8.4905660377358494</v>
      </c>
    </row>
    <row r="200" spans="1:8" ht="20.149999999999999" customHeight="1">
      <c r="A200" s="302" t="s">
        <v>1719</v>
      </c>
      <c r="B200" s="293" t="s">
        <v>66</v>
      </c>
      <c r="C200" s="293" t="s">
        <v>1718</v>
      </c>
      <c r="D200" s="17"/>
      <c r="E200" s="18"/>
      <c r="F200" s="286"/>
      <c r="G200" s="121">
        <v>1166</v>
      </c>
      <c r="H200" s="60"/>
    </row>
    <row r="201" spans="1:8" ht="20.149999999999999" customHeight="1">
      <c r="A201" s="319"/>
      <c r="B201" s="321"/>
      <c r="C201" s="321"/>
      <c r="D201" s="17">
        <v>1</v>
      </c>
      <c r="E201" s="18" t="s">
        <v>438</v>
      </c>
      <c r="F201" s="323"/>
      <c r="G201" s="25">
        <v>162</v>
      </c>
      <c r="H201" s="60">
        <v>13.893653516295027</v>
      </c>
    </row>
    <row r="202" spans="1:8" ht="20.149999999999999" customHeight="1">
      <c r="A202" s="325"/>
      <c r="B202" s="326"/>
      <c r="C202" s="326"/>
      <c r="D202" s="17">
        <v>2</v>
      </c>
      <c r="E202" s="18" t="s">
        <v>439</v>
      </c>
      <c r="F202" s="327"/>
      <c r="G202" s="25">
        <v>1004</v>
      </c>
      <c r="H202" s="60">
        <v>86.106346483704982</v>
      </c>
    </row>
    <row r="203" spans="1:8" ht="20.149999999999999" customHeight="1">
      <c r="A203" s="302" t="s">
        <v>1721</v>
      </c>
      <c r="B203" s="293" t="s">
        <v>67</v>
      </c>
      <c r="C203" s="293" t="s">
        <v>1720</v>
      </c>
      <c r="D203" s="17"/>
      <c r="E203" s="18"/>
      <c r="F203" s="286"/>
      <c r="G203" s="121">
        <v>162</v>
      </c>
      <c r="H203" s="60"/>
    </row>
    <row r="204" spans="1:8" ht="20.149999999999999" customHeight="1">
      <c r="A204" s="319"/>
      <c r="B204" s="321"/>
      <c r="C204" s="321"/>
      <c r="D204" s="17">
        <v>1</v>
      </c>
      <c r="E204" s="18" t="s">
        <v>1094</v>
      </c>
      <c r="F204" s="323"/>
      <c r="G204" s="25">
        <v>103</v>
      </c>
      <c r="H204" s="60">
        <v>63.580246913580254</v>
      </c>
    </row>
    <row r="205" spans="1:8" ht="20.149999999999999" customHeight="1">
      <c r="A205" s="319"/>
      <c r="B205" s="321"/>
      <c r="C205" s="321"/>
      <c r="D205" s="17">
        <v>2</v>
      </c>
      <c r="E205" s="18" t="s">
        <v>1095</v>
      </c>
      <c r="F205" s="323"/>
      <c r="G205" s="25">
        <v>25</v>
      </c>
      <c r="H205" s="60">
        <v>15.432098765432098</v>
      </c>
    </row>
    <row r="206" spans="1:8" ht="20.149999999999999" customHeight="1">
      <c r="A206" s="319"/>
      <c r="B206" s="321"/>
      <c r="C206" s="321"/>
      <c r="D206" s="17">
        <v>3</v>
      </c>
      <c r="E206" s="18" t="s">
        <v>1096</v>
      </c>
      <c r="F206" s="323"/>
      <c r="G206" s="25">
        <v>15</v>
      </c>
      <c r="H206" s="60">
        <v>9.2592592592592595</v>
      </c>
    </row>
    <row r="207" spans="1:8" ht="20.149999999999999" customHeight="1">
      <c r="A207" s="319"/>
      <c r="B207" s="321"/>
      <c r="C207" s="321"/>
      <c r="D207" s="17">
        <v>4</v>
      </c>
      <c r="E207" s="18" t="s">
        <v>1097</v>
      </c>
      <c r="F207" s="323"/>
      <c r="G207" s="25">
        <v>13</v>
      </c>
      <c r="H207" s="60">
        <v>8.0246913580246915</v>
      </c>
    </row>
    <row r="208" spans="1:8" ht="20.149999999999999" customHeight="1">
      <c r="A208" s="319"/>
      <c r="B208" s="321"/>
      <c r="C208" s="321"/>
      <c r="D208" s="17">
        <v>5</v>
      </c>
      <c r="E208" s="18" t="s">
        <v>1098</v>
      </c>
      <c r="F208" s="323"/>
      <c r="G208" s="25">
        <v>6</v>
      </c>
      <c r="H208" s="60">
        <v>3.7037037037037033</v>
      </c>
    </row>
    <row r="209" spans="1:12" ht="20.149999999999999" customHeight="1">
      <c r="A209" s="325"/>
      <c r="B209" s="326"/>
      <c r="C209" s="326"/>
      <c r="D209" s="17">
        <v>6</v>
      </c>
      <c r="E209" s="18" t="s">
        <v>326</v>
      </c>
      <c r="F209" s="327"/>
      <c r="G209" s="25"/>
      <c r="H209" s="60" t="s">
        <v>1708</v>
      </c>
    </row>
    <row r="210" spans="1:12" ht="20.149999999999999" customHeight="1">
      <c r="A210" s="54" t="s">
        <v>1693</v>
      </c>
      <c r="B210" s="18" t="s">
        <v>68</v>
      </c>
      <c r="C210" s="18" t="s">
        <v>1722</v>
      </c>
      <c r="D210" s="17"/>
      <c r="E210" s="18"/>
      <c r="F210" s="17"/>
      <c r="G210" s="124" t="s">
        <v>1708</v>
      </c>
      <c r="H210" s="60"/>
    </row>
    <row r="211" spans="1:12" ht="20.149999999999999" customHeight="1">
      <c r="A211" s="302" t="s">
        <v>1444</v>
      </c>
      <c r="B211" s="293" t="s">
        <v>1445</v>
      </c>
      <c r="C211" s="293" t="s">
        <v>1718</v>
      </c>
      <c r="D211" s="17"/>
      <c r="E211" s="18"/>
      <c r="F211" s="286"/>
      <c r="G211" s="121">
        <v>1166</v>
      </c>
      <c r="H211" s="60"/>
    </row>
    <row r="212" spans="1:12" ht="20.149999999999999" customHeight="1">
      <c r="A212" s="319"/>
      <c r="B212" s="321"/>
      <c r="C212" s="321"/>
      <c r="D212" s="17">
        <v>1</v>
      </c>
      <c r="E212" s="18" t="s">
        <v>1401</v>
      </c>
      <c r="F212" s="323"/>
      <c r="G212" s="25">
        <v>1156</v>
      </c>
      <c r="H212" s="60">
        <v>99.14236706689536</v>
      </c>
    </row>
    <row r="213" spans="1:12" ht="20.149999999999999" customHeight="1">
      <c r="A213" s="325"/>
      <c r="B213" s="326"/>
      <c r="C213" s="326"/>
      <c r="D213" s="17">
        <v>2</v>
      </c>
      <c r="E213" s="18" t="s">
        <v>1402</v>
      </c>
      <c r="F213" s="327"/>
      <c r="G213" s="25">
        <v>10</v>
      </c>
      <c r="H213" s="60">
        <v>0.85763293310463129</v>
      </c>
      <c r="L213" s="138"/>
    </row>
    <row r="214" spans="1:12" ht="20.149999999999999" customHeight="1">
      <c r="A214" s="302" t="s">
        <v>1723</v>
      </c>
      <c r="B214" s="293" t="s">
        <v>69</v>
      </c>
      <c r="C214" s="293" t="s">
        <v>1670</v>
      </c>
      <c r="D214" s="17"/>
      <c r="E214" s="18"/>
      <c r="F214" s="286"/>
      <c r="G214" s="121">
        <v>1166</v>
      </c>
      <c r="H214" s="60"/>
      <c r="L214" s="138"/>
    </row>
    <row r="215" spans="1:12" ht="20.149999999999999" customHeight="1">
      <c r="A215" s="319"/>
      <c r="B215" s="321"/>
      <c r="C215" s="321"/>
      <c r="D215" s="17">
        <v>1</v>
      </c>
      <c r="E215" s="18" t="s">
        <v>438</v>
      </c>
      <c r="F215" s="323"/>
      <c r="G215" s="25">
        <v>308</v>
      </c>
      <c r="H215" s="60">
        <v>26.415094339622641</v>
      </c>
      <c r="L215" s="138"/>
    </row>
    <row r="216" spans="1:12" ht="20.149999999999999" customHeight="1">
      <c r="A216" s="319"/>
      <c r="B216" s="321"/>
      <c r="C216" s="321"/>
      <c r="D216" s="17">
        <v>2</v>
      </c>
      <c r="E216" s="18" t="s">
        <v>439</v>
      </c>
      <c r="F216" s="323"/>
      <c r="G216" s="25">
        <v>809</v>
      </c>
      <c r="H216" s="60">
        <v>69.382504288164668</v>
      </c>
      <c r="L216" s="138"/>
    </row>
    <row r="217" spans="1:12" ht="20.149999999999999" customHeight="1">
      <c r="A217" s="325"/>
      <c r="B217" s="326"/>
      <c r="C217" s="326"/>
      <c r="D217" s="17">
        <v>3</v>
      </c>
      <c r="E217" s="18" t="s">
        <v>812</v>
      </c>
      <c r="F217" s="327"/>
      <c r="G217" s="25">
        <v>49</v>
      </c>
      <c r="H217" s="60">
        <v>4.2024013722126927</v>
      </c>
      <c r="L217" s="138"/>
    </row>
    <row r="218" spans="1:12" ht="20.149999999999999" customHeight="1">
      <c r="A218" s="302" t="s">
        <v>1725</v>
      </c>
      <c r="B218" s="293" t="s">
        <v>70</v>
      </c>
      <c r="C218" s="293" t="s">
        <v>1724</v>
      </c>
      <c r="D218" s="17"/>
      <c r="E218" s="18"/>
      <c r="F218" s="286"/>
      <c r="G218" s="121">
        <v>308</v>
      </c>
      <c r="H218" s="60"/>
      <c r="L218" s="138"/>
    </row>
    <row r="219" spans="1:12" ht="20.149999999999999" customHeight="1">
      <c r="A219" s="319"/>
      <c r="B219" s="321"/>
      <c r="C219" s="321"/>
      <c r="D219" s="17">
        <v>1</v>
      </c>
      <c r="E219" s="18" t="s">
        <v>438</v>
      </c>
      <c r="F219" s="323"/>
      <c r="G219" s="25">
        <v>244</v>
      </c>
      <c r="H219" s="60">
        <v>79.220779220779221</v>
      </c>
      <c r="L219" s="138"/>
    </row>
    <row r="220" spans="1:12" ht="20.149999999999999" customHeight="1">
      <c r="A220" s="325"/>
      <c r="B220" s="326"/>
      <c r="C220" s="326"/>
      <c r="D220" s="17">
        <v>2</v>
      </c>
      <c r="E220" s="18" t="s">
        <v>439</v>
      </c>
      <c r="F220" s="327"/>
      <c r="G220" s="25">
        <v>64</v>
      </c>
      <c r="H220" s="60">
        <v>20.779220779220779</v>
      </c>
      <c r="L220" s="138"/>
    </row>
    <row r="221" spans="1:12" ht="20.149999999999999" customHeight="1">
      <c r="A221" s="302" t="s">
        <v>1727</v>
      </c>
      <c r="B221" s="293" t="s">
        <v>71</v>
      </c>
      <c r="C221" s="293" t="s">
        <v>1726</v>
      </c>
      <c r="D221" s="17"/>
      <c r="E221" s="18"/>
      <c r="F221" s="286"/>
      <c r="G221" s="121">
        <v>64</v>
      </c>
      <c r="H221" s="60"/>
      <c r="L221" s="138"/>
    </row>
    <row r="222" spans="1:12" ht="20.149999999999999" customHeight="1">
      <c r="A222" s="319"/>
      <c r="B222" s="321"/>
      <c r="C222" s="321"/>
      <c r="D222" s="17">
        <v>1</v>
      </c>
      <c r="E222" s="18" t="s">
        <v>1099</v>
      </c>
      <c r="F222" s="323"/>
      <c r="G222" s="25">
        <v>16</v>
      </c>
      <c r="H222" s="60">
        <v>25</v>
      </c>
      <c r="L222" s="138"/>
    </row>
    <row r="223" spans="1:12" ht="20.149999999999999" customHeight="1">
      <c r="A223" s="319"/>
      <c r="B223" s="321"/>
      <c r="C223" s="321"/>
      <c r="D223" s="17">
        <v>2</v>
      </c>
      <c r="E223" s="18" t="s">
        <v>1100</v>
      </c>
      <c r="F223" s="323"/>
      <c r="G223" s="25">
        <v>42</v>
      </c>
      <c r="H223" s="60">
        <v>65.625</v>
      </c>
      <c r="L223" s="138"/>
    </row>
    <row r="224" spans="1:12" ht="20.149999999999999" customHeight="1">
      <c r="A224" s="319"/>
      <c r="B224" s="321"/>
      <c r="C224" s="321"/>
      <c r="D224" s="17">
        <v>3</v>
      </c>
      <c r="E224" s="18" t="s">
        <v>1101</v>
      </c>
      <c r="F224" s="323"/>
      <c r="G224" s="25">
        <v>4</v>
      </c>
      <c r="H224" s="60">
        <v>6.25</v>
      </c>
      <c r="L224" s="138"/>
    </row>
    <row r="225" spans="1:12" ht="20.149999999999999" customHeight="1">
      <c r="A225" s="319"/>
      <c r="B225" s="321"/>
      <c r="C225" s="321"/>
      <c r="D225" s="17">
        <v>4</v>
      </c>
      <c r="E225" s="18" t="s">
        <v>1102</v>
      </c>
      <c r="F225" s="323"/>
      <c r="G225" s="25">
        <v>1</v>
      </c>
      <c r="H225" s="60">
        <v>1.5625</v>
      </c>
      <c r="L225" s="138"/>
    </row>
    <row r="226" spans="1:12" ht="20.149999999999999" customHeight="1">
      <c r="A226" s="319"/>
      <c r="B226" s="321"/>
      <c r="C226" s="321"/>
      <c r="D226" s="17">
        <v>5</v>
      </c>
      <c r="E226" s="18" t="s">
        <v>326</v>
      </c>
      <c r="F226" s="323"/>
      <c r="G226" s="25">
        <v>1</v>
      </c>
      <c r="H226" s="60">
        <v>1.5625</v>
      </c>
      <c r="L226" s="138"/>
    </row>
    <row r="227" spans="1:12" ht="20.149999999999999" customHeight="1">
      <c r="A227" s="319"/>
      <c r="B227" s="321"/>
      <c r="C227" s="321"/>
      <c r="D227" s="17">
        <v>98</v>
      </c>
      <c r="E227" s="18" t="s">
        <v>589</v>
      </c>
      <c r="F227" s="323"/>
      <c r="G227" s="25"/>
      <c r="H227" s="60" t="s">
        <v>1708</v>
      </c>
      <c r="L227" s="138"/>
    </row>
    <row r="228" spans="1:12" ht="20.149999999999999" customHeight="1">
      <c r="A228" s="325"/>
      <c r="B228" s="326"/>
      <c r="C228" s="326"/>
      <c r="D228" s="17">
        <v>99</v>
      </c>
      <c r="E228" s="18" t="s">
        <v>621</v>
      </c>
      <c r="F228" s="327"/>
      <c r="G228" s="25"/>
      <c r="H228" s="60" t="s">
        <v>577</v>
      </c>
      <c r="L228" s="138"/>
    </row>
    <row r="229" spans="1:12" ht="20.149999999999999" customHeight="1">
      <c r="A229" s="54" t="s">
        <v>1694</v>
      </c>
      <c r="B229" s="18" t="s">
        <v>72</v>
      </c>
      <c r="C229" s="18" t="s">
        <v>1728</v>
      </c>
      <c r="D229" s="17"/>
      <c r="E229" s="18"/>
      <c r="F229" s="17"/>
      <c r="G229" s="121">
        <v>1</v>
      </c>
      <c r="H229" s="60"/>
    </row>
    <row r="230" spans="1:12" ht="20.149999999999999" customHeight="1">
      <c r="A230" s="302" t="s">
        <v>1446</v>
      </c>
      <c r="B230" s="293" t="s">
        <v>1447</v>
      </c>
      <c r="C230" s="293" t="s">
        <v>1670</v>
      </c>
      <c r="D230" s="17"/>
      <c r="E230" s="18"/>
      <c r="F230" s="286"/>
      <c r="G230" s="121">
        <v>1166</v>
      </c>
      <c r="H230" s="60"/>
    </row>
    <row r="231" spans="1:12" ht="20.149999999999999" customHeight="1">
      <c r="A231" s="319"/>
      <c r="B231" s="321"/>
      <c r="C231" s="321"/>
      <c r="D231" s="17">
        <v>1</v>
      </c>
      <c r="E231" s="18" t="s">
        <v>1401</v>
      </c>
      <c r="F231" s="323"/>
      <c r="G231" s="25">
        <v>85</v>
      </c>
      <c r="H231" s="60">
        <v>7.2898799313893647</v>
      </c>
    </row>
    <row r="232" spans="1:12" ht="20.149999999999999" customHeight="1">
      <c r="A232" s="325"/>
      <c r="B232" s="326"/>
      <c r="C232" s="326"/>
      <c r="D232" s="17">
        <v>2</v>
      </c>
      <c r="E232" s="18" t="s">
        <v>1402</v>
      </c>
      <c r="F232" s="327"/>
      <c r="G232" s="25">
        <v>1081</v>
      </c>
      <c r="H232" s="60">
        <v>92.710120068610635</v>
      </c>
    </row>
    <row r="233" spans="1:12" ht="20.149999999999999" customHeight="1">
      <c r="A233" s="302" t="s">
        <v>1448</v>
      </c>
      <c r="B233" s="293" t="s">
        <v>73</v>
      </c>
      <c r="C233" s="293" t="s">
        <v>1670</v>
      </c>
      <c r="D233" s="17"/>
      <c r="E233" s="18"/>
      <c r="F233" s="286"/>
      <c r="G233" s="121">
        <v>1166</v>
      </c>
      <c r="H233" s="60"/>
    </row>
    <row r="234" spans="1:12" ht="20.149999999999999" customHeight="1">
      <c r="A234" s="319"/>
      <c r="B234" s="321"/>
      <c r="C234" s="321"/>
      <c r="D234" s="17">
        <v>1</v>
      </c>
      <c r="E234" s="18" t="s">
        <v>1449</v>
      </c>
      <c r="F234" s="323"/>
      <c r="G234" s="25">
        <v>963</v>
      </c>
      <c r="H234" s="60">
        <v>82.590051457975989</v>
      </c>
    </row>
    <row r="235" spans="1:12" ht="20.149999999999999" customHeight="1">
      <c r="A235" s="319"/>
      <c r="B235" s="321"/>
      <c r="C235" s="321"/>
      <c r="D235" s="17">
        <v>2</v>
      </c>
      <c r="E235" s="18" t="s">
        <v>1450</v>
      </c>
      <c r="F235" s="323"/>
      <c r="G235" s="25">
        <v>175</v>
      </c>
      <c r="H235" s="60">
        <v>15.008576329331047</v>
      </c>
    </row>
    <row r="236" spans="1:12" ht="20.149999999999999" customHeight="1">
      <c r="A236" s="325"/>
      <c r="B236" s="326"/>
      <c r="C236" s="326"/>
      <c r="D236" s="17">
        <v>3</v>
      </c>
      <c r="E236" s="18" t="s">
        <v>692</v>
      </c>
      <c r="F236" s="327"/>
      <c r="G236" s="25">
        <v>28</v>
      </c>
      <c r="H236" s="60">
        <v>2.4013722126929671</v>
      </c>
    </row>
    <row r="237" spans="1:12" ht="20.149999999999999" customHeight="1">
      <c r="A237" s="302" t="s">
        <v>1451</v>
      </c>
      <c r="B237" s="293" t="s">
        <v>74</v>
      </c>
      <c r="C237" s="293" t="s">
        <v>1978</v>
      </c>
      <c r="D237" s="17"/>
      <c r="E237" s="18"/>
      <c r="F237" s="286"/>
      <c r="G237" s="121">
        <v>963</v>
      </c>
      <c r="H237" s="60"/>
    </row>
    <row r="238" spans="1:12" ht="20.149999999999999" customHeight="1">
      <c r="A238" s="319"/>
      <c r="B238" s="321"/>
      <c r="C238" s="321"/>
      <c r="D238" s="17">
        <v>1</v>
      </c>
      <c r="E238" s="18" t="s">
        <v>1452</v>
      </c>
      <c r="F238" s="323"/>
      <c r="G238" s="25">
        <v>933</v>
      </c>
      <c r="H238" s="60">
        <v>96.884735202492209</v>
      </c>
    </row>
    <row r="239" spans="1:12" ht="20.149999999999999" customHeight="1">
      <c r="A239" s="325"/>
      <c r="B239" s="326"/>
      <c r="C239" s="326"/>
      <c r="D239" s="17">
        <v>2</v>
      </c>
      <c r="E239" s="18" t="s">
        <v>1453</v>
      </c>
      <c r="F239" s="327"/>
      <c r="G239" s="25">
        <v>30</v>
      </c>
      <c r="H239" s="60">
        <v>3.1152647975077881</v>
      </c>
    </row>
    <row r="240" spans="1:12" ht="20.149999999999999" customHeight="1">
      <c r="A240" s="302" t="s">
        <v>1454</v>
      </c>
      <c r="B240" s="293" t="s">
        <v>75</v>
      </c>
      <c r="C240" s="293" t="s">
        <v>1670</v>
      </c>
      <c r="D240" s="17"/>
      <c r="E240" s="18"/>
      <c r="F240" s="286"/>
      <c r="G240" s="121">
        <v>1166</v>
      </c>
      <c r="H240" s="60"/>
    </row>
    <row r="241" spans="1:8" ht="20.149999999999999" customHeight="1">
      <c r="A241" s="319"/>
      <c r="B241" s="321"/>
      <c r="C241" s="321"/>
      <c r="D241" s="17">
        <v>1</v>
      </c>
      <c r="E241" s="18" t="s">
        <v>1449</v>
      </c>
      <c r="F241" s="323"/>
      <c r="G241" s="25">
        <v>390</v>
      </c>
      <c r="H241" s="60">
        <v>33.447684391080621</v>
      </c>
    </row>
    <row r="242" spans="1:8" ht="20.149999999999999" customHeight="1">
      <c r="A242" s="319"/>
      <c r="B242" s="321"/>
      <c r="C242" s="321"/>
      <c r="D242" s="17">
        <v>2</v>
      </c>
      <c r="E242" s="18" t="s">
        <v>1450</v>
      </c>
      <c r="F242" s="323"/>
      <c r="G242" s="25">
        <v>605</v>
      </c>
      <c r="H242" s="60">
        <v>51.886792452830186</v>
      </c>
    </row>
    <row r="243" spans="1:8" ht="20.149999999999999" customHeight="1">
      <c r="A243" s="325"/>
      <c r="B243" s="326"/>
      <c r="C243" s="326"/>
      <c r="D243" s="17">
        <v>3</v>
      </c>
      <c r="E243" s="18" t="s">
        <v>692</v>
      </c>
      <c r="F243" s="327"/>
      <c r="G243" s="25">
        <v>171</v>
      </c>
      <c r="H243" s="60">
        <v>14.665523156089193</v>
      </c>
    </row>
    <row r="244" spans="1:8" ht="20.149999999999999" customHeight="1">
      <c r="A244" s="302" t="s">
        <v>1455</v>
      </c>
      <c r="B244" s="293" t="s">
        <v>76</v>
      </c>
      <c r="C244" s="293" t="s">
        <v>1979</v>
      </c>
      <c r="D244" s="17"/>
      <c r="E244" s="18"/>
      <c r="F244" s="286"/>
      <c r="G244" s="121">
        <v>390</v>
      </c>
      <c r="H244" s="60"/>
    </row>
    <row r="245" spans="1:8" ht="20.149999999999999" customHeight="1">
      <c r="A245" s="319"/>
      <c r="B245" s="321"/>
      <c r="C245" s="321"/>
      <c r="D245" s="17">
        <v>1</v>
      </c>
      <c r="E245" s="18" t="s">
        <v>1452</v>
      </c>
      <c r="F245" s="323"/>
      <c r="G245" s="25">
        <v>365</v>
      </c>
      <c r="H245" s="60">
        <v>93.589743589743591</v>
      </c>
    </row>
    <row r="246" spans="1:8" ht="20.149999999999999" customHeight="1">
      <c r="A246" s="325"/>
      <c r="B246" s="326"/>
      <c r="C246" s="326"/>
      <c r="D246" s="17">
        <v>2</v>
      </c>
      <c r="E246" s="18" t="s">
        <v>1453</v>
      </c>
      <c r="F246" s="327"/>
      <c r="G246" s="25">
        <v>25</v>
      </c>
      <c r="H246" s="60">
        <v>6.4102564102564097</v>
      </c>
    </row>
    <row r="247" spans="1:8" ht="20.149999999999999" customHeight="1">
      <c r="A247" s="302" t="s">
        <v>1456</v>
      </c>
      <c r="B247" s="293" t="s">
        <v>77</v>
      </c>
      <c r="C247" s="293" t="s">
        <v>1670</v>
      </c>
      <c r="D247" s="17"/>
      <c r="E247" s="18"/>
      <c r="F247" s="286"/>
      <c r="G247" s="121">
        <v>1166</v>
      </c>
      <c r="H247" s="60"/>
    </row>
    <row r="248" spans="1:8" ht="20.149999999999999" customHeight="1">
      <c r="A248" s="319"/>
      <c r="B248" s="321"/>
      <c r="C248" s="321"/>
      <c r="D248" s="17">
        <v>1</v>
      </c>
      <c r="E248" s="18" t="s">
        <v>1449</v>
      </c>
      <c r="F248" s="323"/>
      <c r="G248" s="25">
        <v>772</v>
      </c>
      <c r="H248" s="60">
        <v>66.20926243567753</v>
      </c>
    </row>
    <row r="249" spans="1:8" ht="20.149999999999999" customHeight="1">
      <c r="A249" s="319"/>
      <c r="B249" s="321"/>
      <c r="C249" s="321"/>
      <c r="D249" s="17">
        <v>2</v>
      </c>
      <c r="E249" s="18" t="s">
        <v>1450</v>
      </c>
      <c r="F249" s="323"/>
      <c r="G249" s="25">
        <v>350</v>
      </c>
      <c r="H249" s="60">
        <v>30.017152658662095</v>
      </c>
    </row>
    <row r="250" spans="1:8" ht="20.149999999999999" customHeight="1">
      <c r="A250" s="325"/>
      <c r="B250" s="326"/>
      <c r="C250" s="326"/>
      <c r="D250" s="17">
        <v>3</v>
      </c>
      <c r="E250" s="18" t="s">
        <v>692</v>
      </c>
      <c r="F250" s="327"/>
      <c r="G250" s="25">
        <v>44</v>
      </c>
      <c r="H250" s="60">
        <v>3.7735849056603774</v>
      </c>
    </row>
    <row r="251" spans="1:8" ht="20.149999999999999" customHeight="1">
      <c r="A251" s="302" t="s">
        <v>1457</v>
      </c>
      <c r="B251" s="293" t="s">
        <v>78</v>
      </c>
      <c r="C251" s="293" t="s">
        <v>1980</v>
      </c>
      <c r="D251" s="17"/>
      <c r="E251" s="18"/>
      <c r="F251" s="286"/>
      <c r="G251" s="121">
        <v>772</v>
      </c>
      <c r="H251" s="60"/>
    </row>
    <row r="252" spans="1:8" ht="20.149999999999999" customHeight="1">
      <c r="A252" s="319"/>
      <c r="B252" s="321"/>
      <c r="C252" s="321"/>
      <c r="D252" s="17">
        <v>1</v>
      </c>
      <c r="E252" s="18" t="s">
        <v>1452</v>
      </c>
      <c r="F252" s="323"/>
      <c r="G252" s="25">
        <v>750</v>
      </c>
      <c r="H252" s="60">
        <v>97.15025906735751</v>
      </c>
    </row>
    <row r="253" spans="1:8" ht="20.149999999999999" customHeight="1">
      <c r="A253" s="325"/>
      <c r="B253" s="326"/>
      <c r="C253" s="326"/>
      <c r="D253" s="17">
        <v>2</v>
      </c>
      <c r="E253" s="18" t="s">
        <v>1453</v>
      </c>
      <c r="F253" s="327"/>
      <c r="G253" s="25">
        <v>22</v>
      </c>
      <c r="H253" s="60">
        <v>2.849740932642487</v>
      </c>
    </row>
    <row r="254" spans="1:8" ht="20.149999999999999" customHeight="1">
      <c r="A254" s="302" t="s">
        <v>1458</v>
      </c>
      <c r="B254" s="293" t="s">
        <v>79</v>
      </c>
      <c r="C254" s="293" t="s">
        <v>1670</v>
      </c>
      <c r="D254" s="17"/>
      <c r="E254" s="18"/>
      <c r="F254" s="286"/>
      <c r="G254" s="121">
        <v>1166</v>
      </c>
      <c r="H254" s="60"/>
    </row>
    <row r="255" spans="1:8" ht="20.149999999999999" customHeight="1">
      <c r="A255" s="319"/>
      <c r="B255" s="321"/>
      <c r="C255" s="321"/>
      <c r="D255" s="17">
        <v>1</v>
      </c>
      <c r="E255" s="18" t="s">
        <v>1449</v>
      </c>
      <c r="F255" s="323"/>
      <c r="G255" s="25">
        <v>252</v>
      </c>
      <c r="H255" s="60">
        <v>21.612349914236706</v>
      </c>
    </row>
    <row r="256" spans="1:8" ht="20.149999999999999" customHeight="1">
      <c r="A256" s="319"/>
      <c r="B256" s="321"/>
      <c r="C256" s="321"/>
      <c r="D256" s="17">
        <v>2</v>
      </c>
      <c r="E256" s="18" t="s">
        <v>1450</v>
      </c>
      <c r="F256" s="323"/>
      <c r="G256" s="25">
        <v>694</v>
      </c>
      <c r="H256" s="60">
        <v>59.519725557461413</v>
      </c>
    </row>
    <row r="257" spans="1:8" ht="20.149999999999999" customHeight="1">
      <c r="A257" s="325"/>
      <c r="B257" s="326"/>
      <c r="C257" s="326"/>
      <c r="D257" s="17">
        <v>3</v>
      </c>
      <c r="E257" s="18" t="s">
        <v>692</v>
      </c>
      <c r="F257" s="327"/>
      <c r="G257" s="25">
        <v>220</v>
      </c>
      <c r="H257" s="60">
        <v>18.867924528301888</v>
      </c>
    </row>
    <row r="258" spans="1:8" ht="20.149999999999999" customHeight="1">
      <c r="A258" s="302" t="s">
        <v>1459</v>
      </c>
      <c r="B258" s="293" t="s">
        <v>80</v>
      </c>
      <c r="C258" s="293" t="s">
        <v>1981</v>
      </c>
      <c r="D258" s="17"/>
      <c r="E258" s="18"/>
      <c r="F258" s="286"/>
      <c r="G258" s="121">
        <v>252</v>
      </c>
      <c r="H258" s="60"/>
    </row>
    <row r="259" spans="1:8" ht="20.149999999999999" customHeight="1">
      <c r="A259" s="319"/>
      <c r="B259" s="321"/>
      <c r="C259" s="321"/>
      <c r="D259" s="17">
        <v>1</v>
      </c>
      <c r="E259" s="18" t="s">
        <v>1452</v>
      </c>
      <c r="F259" s="323"/>
      <c r="G259" s="25">
        <v>42</v>
      </c>
      <c r="H259" s="60">
        <v>16.666666666666664</v>
      </c>
    </row>
    <row r="260" spans="1:8" ht="20.149999999999999" customHeight="1">
      <c r="A260" s="325"/>
      <c r="B260" s="326"/>
      <c r="C260" s="326"/>
      <c r="D260" s="17">
        <v>2</v>
      </c>
      <c r="E260" s="18" t="s">
        <v>1453</v>
      </c>
      <c r="F260" s="327"/>
      <c r="G260" s="25">
        <v>210</v>
      </c>
      <c r="H260" s="60">
        <v>83.333333333333343</v>
      </c>
    </row>
    <row r="261" spans="1:8" ht="20.149999999999999" customHeight="1">
      <c r="A261" s="302" t="s">
        <v>1460</v>
      </c>
      <c r="B261" s="293" t="s">
        <v>81</v>
      </c>
      <c r="C261" s="293" t="s">
        <v>1670</v>
      </c>
      <c r="D261" s="17"/>
      <c r="E261" s="18"/>
      <c r="F261" s="286"/>
      <c r="G261" s="121">
        <v>1166</v>
      </c>
      <c r="H261" s="60"/>
    </row>
    <row r="262" spans="1:8" ht="20.149999999999999" customHeight="1">
      <c r="A262" s="319"/>
      <c r="B262" s="321"/>
      <c r="C262" s="321"/>
      <c r="D262" s="17">
        <v>1</v>
      </c>
      <c r="E262" s="18" t="s">
        <v>1449</v>
      </c>
      <c r="F262" s="323"/>
      <c r="G262" s="25">
        <v>351</v>
      </c>
      <c r="H262" s="60">
        <v>30.102915951972552</v>
      </c>
    </row>
    <row r="263" spans="1:8" ht="20.149999999999999" customHeight="1">
      <c r="A263" s="319"/>
      <c r="B263" s="321"/>
      <c r="C263" s="321"/>
      <c r="D263" s="17">
        <v>2</v>
      </c>
      <c r="E263" s="18" t="s">
        <v>1450</v>
      </c>
      <c r="F263" s="323"/>
      <c r="G263" s="25">
        <v>622</v>
      </c>
      <c r="H263" s="60">
        <v>53.344768439108059</v>
      </c>
    </row>
    <row r="264" spans="1:8" ht="20.149999999999999" customHeight="1">
      <c r="A264" s="325"/>
      <c r="B264" s="326"/>
      <c r="C264" s="326"/>
      <c r="D264" s="17">
        <v>3</v>
      </c>
      <c r="E264" s="18" t="s">
        <v>692</v>
      </c>
      <c r="F264" s="327"/>
      <c r="G264" s="25">
        <v>193</v>
      </c>
      <c r="H264" s="60">
        <v>16.552315608919383</v>
      </c>
    </row>
    <row r="265" spans="1:8" ht="20.149999999999999" customHeight="1">
      <c r="A265" s="302" t="s">
        <v>1461</v>
      </c>
      <c r="B265" s="293" t="s">
        <v>82</v>
      </c>
      <c r="C265" s="293" t="s">
        <v>1982</v>
      </c>
      <c r="D265" s="17"/>
      <c r="E265" s="18"/>
      <c r="F265" s="286"/>
      <c r="G265" s="121">
        <v>351</v>
      </c>
      <c r="H265" s="60"/>
    </row>
    <row r="266" spans="1:8" ht="20.149999999999999" customHeight="1">
      <c r="A266" s="319"/>
      <c r="B266" s="321"/>
      <c r="C266" s="321"/>
      <c r="D266" s="17">
        <v>1</v>
      </c>
      <c r="E266" s="18" t="s">
        <v>1452</v>
      </c>
      <c r="F266" s="323"/>
      <c r="G266" s="25">
        <v>253</v>
      </c>
      <c r="H266" s="60">
        <v>72.07977207977207</v>
      </c>
    </row>
    <row r="267" spans="1:8" ht="20.149999999999999" customHeight="1">
      <c r="A267" s="325"/>
      <c r="B267" s="326"/>
      <c r="C267" s="326"/>
      <c r="D267" s="17">
        <v>2</v>
      </c>
      <c r="E267" s="18" t="s">
        <v>1453</v>
      </c>
      <c r="F267" s="327"/>
      <c r="G267" s="25">
        <v>98</v>
      </c>
      <c r="H267" s="60">
        <v>27.920227920227919</v>
      </c>
    </row>
    <row r="268" spans="1:8" ht="20.149999999999999" customHeight="1">
      <c r="A268" s="302" t="s">
        <v>1462</v>
      </c>
      <c r="B268" s="293" t="s">
        <v>83</v>
      </c>
      <c r="C268" s="293" t="s">
        <v>1670</v>
      </c>
      <c r="D268" s="17"/>
      <c r="E268" s="18"/>
      <c r="F268" s="286"/>
      <c r="G268" s="121">
        <v>1166</v>
      </c>
      <c r="H268" s="60"/>
    </row>
    <row r="269" spans="1:8" ht="20.149999999999999" customHeight="1">
      <c r="A269" s="319"/>
      <c r="B269" s="321"/>
      <c r="C269" s="321"/>
      <c r="D269" s="17">
        <v>1</v>
      </c>
      <c r="E269" s="18" t="s">
        <v>1449</v>
      </c>
      <c r="F269" s="323"/>
      <c r="G269" s="25">
        <v>579</v>
      </c>
      <c r="H269" s="60">
        <v>49.656946826758144</v>
      </c>
    </row>
    <row r="270" spans="1:8" ht="20.149999999999999" customHeight="1">
      <c r="A270" s="319"/>
      <c r="B270" s="321"/>
      <c r="C270" s="321"/>
      <c r="D270" s="17">
        <v>2</v>
      </c>
      <c r="E270" s="18" t="s">
        <v>1450</v>
      </c>
      <c r="F270" s="323"/>
      <c r="G270" s="25">
        <v>489</v>
      </c>
      <c r="H270" s="60">
        <v>41.938250428816467</v>
      </c>
    </row>
    <row r="271" spans="1:8" ht="20.149999999999999" customHeight="1">
      <c r="A271" s="325"/>
      <c r="B271" s="326"/>
      <c r="C271" s="326"/>
      <c r="D271" s="17">
        <v>3</v>
      </c>
      <c r="E271" s="18" t="s">
        <v>692</v>
      </c>
      <c r="F271" s="327"/>
      <c r="G271" s="25">
        <v>98</v>
      </c>
      <c r="H271" s="60">
        <v>8.4048027444253854</v>
      </c>
    </row>
    <row r="272" spans="1:8" ht="20.149999999999999" customHeight="1">
      <c r="A272" s="302" t="s">
        <v>1463</v>
      </c>
      <c r="B272" s="293" t="s">
        <v>84</v>
      </c>
      <c r="C272" s="293" t="s">
        <v>1983</v>
      </c>
      <c r="D272" s="17"/>
      <c r="E272" s="18"/>
      <c r="F272" s="286"/>
      <c r="G272" s="121">
        <v>579</v>
      </c>
      <c r="H272" s="60"/>
    </row>
    <row r="273" spans="1:8" ht="20.149999999999999" customHeight="1">
      <c r="A273" s="319"/>
      <c r="B273" s="321"/>
      <c r="C273" s="321"/>
      <c r="D273" s="17">
        <v>1</v>
      </c>
      <c r="E273" s="18" t="s">
        <v>1452</v>
      </c>
      <c r="F273" s="323"/>
      <c r="G273" s="25">
        <v>540</v>
      </c>
      <c r="H273" s="60">
        <v>93.264248704663217</v>
      </c>
    </row>
    <row r="274" spans="1:8" ht="20.149999999999999" customHeight="1">
      <c r="A274" s="325"/>
      <c r="B274" s="326"/>
      <c r="C274" s="326"/>
      <c r="D274" s="17">
        <v>2</v>
      </c>
      <c r="E274" s="18" t="s">
        <v>1453</v>
      </c>
      <c r="F274" s="327"/>
      <c r="G274" s="25">
        <v>39</v>
      </c>
      <c r="H274" s="60">
        <v>6.7357512953367875</v>
      </c>
    </row>
    <row r="275" spans="1:8" ht="20.149999999999999" customHeight="1">
      <c r="A275" s="302" t="s">
        <v>1464</v>
      </c>
      <c r="B275" s="293" t="s">
        <v>85</v>
      </c>
      <c r="C275" s="293" t="s">
        <v>1670</v>
      </c>
      <c r="D275" s="17"/>
      <c r="E275" s="18"/>
      <c r="F275" s="286"/>
      <c r="G275" s="121">
        <v>1166</v>
      </c>
      <c r="H275" s="60"/>
    </row>
    <row r="276" spans="1:8" ht="20.149999999999999" customHeight="1">
      <c r="A276" s="319"/>
      <c r="B276" s="321"/>
      <c r="C276" s="321"/>
      <c r="D276" s="17">
        <v>1</v>
      </c>
      <c r="E276" s="18" t="s">
        <v>1449</v>
      </c>
      <c r="F276" s="323"/>
      <c r="G276" s="25">
        <v>363</v>
      </c>
      <c r="H276" s="60">
        <v>31.132075471698112</v>
      </c>
    </row>
    <row r="277" spans="1:8" ht="20.149999999999999" customHeight="1">
      <c r="A277" s="319"/>
      <c r="B277" s="321"/>
      <c r="C277" s="321"/>
      <c r="D277" s="17">
        <v>2</v>
      </c>
      <c r="E277" s="18" t="s">
        <v>1450</v>
      </c>
      <c r="F277" s="323"/>
      <c r="G277" s="25">
        <v>617</v>
      </c>
      <c r="H277" s="60">
        <v>52.915951972555739</v>
      </c>
    </row>
    <row r="278" spans="1:8" ht="20.149999999999999" customHeight="1">
      <c r="A278" s="325"/>
      <c r="B278" s="326"/>
      <c r="C278" s="326"/>
      <c r="D278" s="17">
        <v>3</v>
      </c>
      <c r="E278" s="18" t="s">
        <v>692</v>
      </c>
      <c r="F278" s="327"/>
      <c r="G278" s="25">
        <v>186</v>
      </c>
      <c r="H278" s="60">
        <v>15.951972555746142</v>
      </c>
    </row>
    <row r="279" spans="1:8" ht="20.149999999999999" customHeight="1">
      <c r="A279" s="302" t="s">
        <v>1465</v>
      </c>
      <c r="B279" s="293" t="s">
        <v>86</v>
      </c>
      <c r="C279" s="293" t="s">
        <v>1984</v>
      </c>
      <c r="D279" s="17"/>
      <c r="E279" s="18"/>
      <c r="F279" s="286"/>
      <c r="G279" s="121">
        <v>363</v>
      </c>
      <c r="H279" s="60"/>
    </row>
    <row r="280" spans="1:8" ht="20.149999999999999" customHeight="1">
      <c r="A280" s="319"/>
      <c r="B280" s="321"/>
      <c r="C280" s="321"/>
      <c r="D280" s="17">
        <v>1</v>
      </c>
      <c r="E280" s="18" t="s">
        <v>1452</v>
      </c>
      <c r="F280" s="323"/>
      <c r="G280" s="25">
        <v>261</v>
      </c>
      <c r="H280" s="60">
        <v>71.900826446281002</v>
      </c>
    </row>
    <row r="281" spans="1:8" ht="20.149999999999999" customHeight="1">
      <c r="A281" s="325"/>
      <c r="B281" s="326"/>
      <c r="C281" s="326"/>
      <c r="D281" s="17">
        <v>2</v>
      </c>
      <c r="E281" s="18" t="s">
        <v>1453</v>
      </c>
      <c r="F281" s="327"/>
      <c r="G281" s="25">
        <v>102</v>
      </c>
      <c r="H281" s="60">
        <v>28.099173553719009</v>
      </c>
    </row>
    <row r="282" spans="1:8" ht="20.149999999999999" customHeight="1">
      <c r="A282" s="302" t="s">
        <v>1466</v>
      </c>
      <c r="B282" s="293" t="s">
        <v>87</v>
      </c>
      <c r="C282" s="293" t="s">
        <v>1670</v>
      </c>
      <c r="D282" s="17"/>
      <c r="E282" s="18"/>
      <c r="F282" s="286"/>
      <c r="G282" s="121">
        <v>1166</v>
      </c>
      <c r="H282" s="60"/>
    </row>
    <row r="283" spans="1:8" ht="20.149999999999999" customHeight="1">
      <c r="A283" s="319"/>
      <c r="B283" s="321"/>
      <c r="C283" s="321"/>
      <c r="D283" s="17">
        <v>1</v>
      </c>
      <c r="E283" s="18" t="s">
        <v>1449</v>
      </c>
      <c r="F283" s="323"/>
      <c r="G283" s="25">
        <v>257</v>
      </c>
      <c r="H283" s="60">
        <v>22.041166380789022</v>
      </c>
    </row>
    <row r="284" spans="1:8" ht="20.149999999999999" customHeight="1">
      <c r="A284" s="319"/>
      <c r="B284" s="321"/>
      <c r="C284" s="321"/>
      <c r="D284" s="17">
        <v>2</v>
      </c>
      <c r="E284" s="18" t="s">
        <v>1450</v>
      </c>
      <c r="F284" s="323"/>
      <c r="G284" s="25">
        <v>687</v>
      </c>
      <c r="H284" s="60">
        <v>58.919382504288166</v>
      </c>
    </row>
    <row r="285" spans="1:8" ht="20.149999999999999" customHeight="1">
      <c r="A285" s="325"/>
      <c r="B285" s="326"/>
      <c r="C285" s="326"/>
      <c r="D285" s="17">
        <v>3</v>
      </c>
      <c r="E285" s="18" t="s">
        <v>692</v>
      </c>
      <c r="F285" s="327"/>
      <c r="G285" s="25">
        <v>222</v>
      </c>
      <c r="H285" s="60">
        <v>19.039451114922812</v>
      </c>
    </row>
    <row r="286" spans="1:8" ht="20.149999999999999" customHeight="1">
      <c r="A286" s="302" t="s">
        <v>1467</v>
      </c>
      <c r="B286" s="293" t="s">
        <v>88</v>
      </c>
      <c r="C286" s="293" t="s">
        <v>1985</v>
      </c>
      <c r="D286" s="17"/>
      <c r="E286" s="18"/>
      <c r="F286" s="286"/>
      <c r="G286" s="121">
        <v>257</v>
      </c>
      <c r="H286" s="60"/>
    </row>
    <row r="287" spans="1:8" ht="20.149999999999999" customHeight="1">
      <c r="A287" s="319"/>
      <c r="B287" s="321"/>
      <c r="C287" s="321"/>
      <c r="D287" s="17">
        <v>1</v>
      </c>
      <c r="E287" s="18" t="s">
        <v>1452</v>
      </c>
      <c r="F287" s="323"/>
      <c r="G287" s="25">
        <v>222</v>
      </c>
      <c r="H287" s="60">
        <v>86.381322957198449</v>
      </c>
    </row>
    <row r="288" spans="1:8" ht="20.149999999999999" customHeight="1">
      <c r="A288" s="325"/>
      <c r="B288" s="326"/>
      <c r="C288" s="326"/>
      <c r="D288" s="17">
        <v>2</v>
      </c>
      <c r="E288" s="18" t="s">
        <v>1453</v>
      </c>
      <c r="F288" s="327"/>
      <c r="G288" s="25">
        <v>35</v>
      </c>
      <c r="H288" s="60">
        <v>13.618677042801556</v>
      </c>
    </row>
    <row r="289" spans="1:8" ht="20.149999999999999" customHeight="1">
      <c r="A289" s="302" t="s">
        <v>1468</v>
      </c>
      <c r="B289" s="293" t="s">
        <v>89</v>
      </c>
      <c r="C289" s="293" t="s">
        <v>1670</v>
      </c>
      <c r="D289" s="17"/>
      <c r="E289" s="18"/>
      <c r="F289" s="286"/>
      <c r="G289" s="121">
        <v>1166</v>
      </c>
      <c r="H289" s="60"/>
    </row>
    <row r="290" spans="1:8" ht="20.149999999999999" customHeight="1">
      <c r="A290" s="319"/>
      <c r="B290" s="321"/>
      <c r="C290" s="321"/>
      <c r="D290" s="17">
        <v>1</v>
      </c>
      <c r="E290" s="18" t="s">
        <v>1449</v>
      </c>
      <c r="F290" s="323"/>
      <c r="G290" s="25">
        <v>246</v>
      </c>
      <c r="H290" s="60">
        <v>21.097770154373929</v>
      </c>
    </row>
    <row r="291" spans="1:8" ht="20.149999999999999" customHeight="1">
      <c r="A291" s="319"/>
      <c r="B291" s="321"/>
      <c r="C291" s="321"/>
      <c r="D291" s="17">
        <v>2</v>
      </c>
      <c r="E291" s="18" t="s">
        <v>1450</v>
      </c>
      <c r="F291" s="323"/>
      <c r="G291" s="25">
        <v>730</v>
      </c>
      <c r="H291" s="60">
        <v>62.60720411663808</v>
      </c>
    </row>
    <row r="292" spans="1:8" ht="20.149999999999999" customHeight="1">
      <c r="A292" s="325"/>
      <c r="B292" s="326"/>
      <c r="C292" s="326"/>
      <c r="D292" s="17">
        <v>3</v>
      </c>
      <c r="E292" s="18" t="s">
        <v>692</v>
      </c>
      <c r="F292" s="327"/>
      <c r="G292" s="25">
        <v>190</v>
      </c>
      <c r="H292" s="60">
        <v>16.295025728987994</v>
      </c>
    </row>
    <row r="293" spans="1:8" ht="20.149999999999999" customHeight="1">
      <c r="A293" s="302" t="s">
        <v>1469</v>
      </c>
      <c r="B293" s="293" t="s">
        <v>90</v>
      </c>
      <c r="C293" s="293" t="s">
        <v>1986</v>
      </c>
      <c r="D293" s="17"/>
      <c r="E293" s="18"/>
      <c r="F293" s="286"/>
      <c r="G293" s="121">
        <v>246</v>
      </c>
      <c r="H293" s="60"/>
    </row>
    <row r="294" spans="1:8" ht="20.149999999999999" customHeight="1">
      <c r="A294" s="319"/>
      <c r="B294" s="321"/>
      <c r="C294" s="321"/>
      <c r="D294" s="17">
        <v>1</v>
      </c>
      <c r="E294" s="18" t="s">
        <v>1452</v>
      </c>
      <c r="F294" s="323"/>
      <c r="G294" s="25">
        <v>207</v>
      </c>
      <c r="H294" s="60">
        <v>84.146341463414629</v>
      </c>
    </row>
    <row r="295" spans="1:8" ht="20.149999999999999" customHeight="1">
      <c r="A295" s="325"/>
      <c r="B295" s="326"/>
      <c r="C295" s="326"/>
      <c r="D295" s="17">
        <v>2</v>
      </c>
      <c r="E295" s="18" t="s">
        <v>1453</v>
      </c>
      <c r="F295" s="327"/>
      <c r="G295" s="25">
        <v>39</v>
      </c>
      <c r="H295" s="60">
        <v>15.853658536585366</v>
      </c>
    </row>
    <row r="296" spans="1:8" ht="20.149999999999999" customHeight="1">
      <c r="A296" s="302" t="s">
        <v>1470</v>
      </c>
      <c r="B296" s="293" t="s">
        <v>91</v>
      </c>
      <c r="C296" s="293" t="s">
        <v>1670</v>
      </c>
      <c r="D296" s="17"/>
      <c r="E296" s="18"/>
      <c r="F296" s="286"/>
      <c r="G296" s="121">
        <v>1166</v>
      </c>
      <c r="H296" s="60"/>
    </row>
    <row r="297" spans="1:8" ht="20.149999999999999" customHeight="1">
      <c r="A297" s="319"/>
      <c r="B297" s="321"/>
      <c r="C297" s="321"/>
      <c r="D297" s="17">
        <v>1</v>
      </c>
      <c r="E297" s="18" t="s">
        <v>1449</v>
      </c>
      <c r="F297" s="323"/>
      <c r="G297" s="25">
        <v>690</v>
      </c>
      <c r="H297" s="60">
        <v>59.17667238421955</v>
      </c>
    </row>
    <row r="298" spans="1:8" ht="20.149999999999999" customHeight="1">
      <c r="A298" s="319"/>
      <c r="B298" s="321"/>
      <c r="C298" s="321"/>
      <c r="D298" s="17">
        <v>2</v>
      </c>
      <c r="E298" s="18" t="s">
        <v>1450</v>
      </c>
      <c r="F298" s="323"/>
      <c r="G298" s="25">
        <v>414</v>
      </c>
      <c r="H298" s="60">
        <v>35.506003430531734</v>
      </c>
    </row>
    <row r="299" spans="1:8" ht="20.149999999999999" customHeight="1">
      <c r="A299" s="325"/>
      <c r="B299" s="326"/>
      <c r="C299" s="326"/>
      <c r="D299" s="17">
        <v>3</v>
      </c>
      <c r="E299" s="18" t="s">
        <v>692</v>
      </c>
      <c r="F299" s="327"/>
      <c r="G299" s="25">
        <v>62</v>
      </c>
      <c r="H299" s="60">
        <v>5.3173241852487134</v>
      </c>
    </row>
    <row r="300" spans="1:8" ht="20.149999999999999" customHeight="1">
      <c r="A300" s="302" t="s">
        <v>1471</v>
      </c>
      <c r="B300" s="293" t="s">
        <v>92</v>
      </c>
      <c r="C300" s="293" t="s">
        <v>1987</v>
      </c>
      <c r="D300" s="17"/>
      <c r="E300" s="18"/>
      <c r="F300" s="286"/>
      <c r="G300" s="121">
        <v>690</v>
      </c>
      <c r="H300" s="60"/>
    </row>
    <row r="301" spans="1:8" ht="20.149999999999999" customHeight="1">
      <c r="A301" s="319"/>
      <c r="B301" s="321"/>
      <c r="C301" s="321"/>
      <c r="D301" s="17">
        <v>1</v>
      </c>
      <c r="E301" s="18" t="s">
        <v>1452</v>
      </c>
      <c r="F301" s="323"/>
      <c r="G301" s="25">
        <v>649</v>
      </c>
      <c r="H301" s="60">
        <v>94.057971014492765</v>
      </c>
    </row>
    <row r="302" spans="1:8" ht="20.149999999999999" customHeight="1">
      <c r="A302" s="325"/>
      <c r="B302" s="326"/>
      <c r="C302" s="326"/>
      <c r="D302" s="17">
        <v>2</v>
      </c>
      <c r="E302" s="18" t="s">
        <v>1453</v>
      </c>
      <c r="F302" s="327"/>
      <c r="G302" s="25">
        <v>41</v>
      </c>
      <c r="H302" s="60">
        <v>5.9420289855072461</v>
      </c>
    </row>
    <row r="303" spans="1:8" ht="20.149999999999999" customHeight="1">
      <c r="A303" s="302" t="s">
        <v>1472</v>
      </c>
      <c r="B303" s="293" t="s">
        <v>1473</v>
      </c>
      <c r="C303" s="293" t="s">
        <v>1670</v>
      </c>
      <c r="D303" s="17"/>
      <c r="E303" s="18"/>
      <c r="F303" s="286"/>
      <c r="G303" s="121">
        <v>1166</v>
      </c>
      <c r="H303" s="60"/>
    </row>
    <row r="304" spans="1:8" ht="20.149999999999999" customHeight="1">
      <c r="A304" s="319"/>
      <c r="B304" s="321"/>
      <c r="C304" s="321"/>
      <c r="D304" s="17">
        <v>1</v>
      </c>
      <c r="E304" s="18" t="s">
        <v>1401</v>
      </c>
      <c r="F304" s="323"/>
      <c r="G304" s="25">
        <v>46</v>
      </c>
      <c r="H304" s="60">
        <v>3.9451114922813035</v>
      </c>
    </row>
    <row r="305" spans="1:8" ht="20.149999999999999" customHeight="1">
      <c r="A305" s="325"/>
      <c r="B305" s="326"/>
      <c r="C305" s="326"/>
      <c r="D305" s="17">
        <v>2</v>
      </c>
      <c r="E305" s="18" t="s">
        <v>1402</v>
      </c>
      <c r="F305" s="327"/>
      <c r="G305" s="25">
        <v>1120</v>
      </c>
      <c r="H305" s="60">
        <v>96.054888507718701</v>
      </c>
    </row>
    <row r="306" spans="1:8" ht="20.149999999999999" customHeight="1">
      <c r="A306" s="302" t="s">
        <v>1474</v>
      </c>
      <c r="B306" s="293" t="s">
        <v>93</v>
      </c>
      <c r="C306" s="293" t="s">
        <v>1670</v>
      </c>
      <c r="D306" s="17"/>
      <c r="E306" s="18"/>
      <c r="F306" s="286"/>
      <c r="G306" s="121">
        <v>1166</v>
      </c>
      <c r="H306" s="60"/>
    </row>
    <row r="307" spans="1:8" ht="20.149999999999999" customHeight="1">
      <c r="A307" s="319"/>
      <c r="B307" s="321"/>
      <c r="C307" s="321"/>
      <c r="D307" s="17">
        <v>1</v>
      </c>
      <c r="E307" s="18" t="s">
        <v>1449</v>
      </c>
      <c r="F307" s="323"/>
      <c r="G307" s="25">
        <v>823</v>
      </c>
      <c r="H307" s="60">
        <v>70.583190394511149</v>
      </c>
    </row>
    <row r="308" spans="1:8" ht="20.149999999999999" customHeight="1">
      <c r="A308" s="319"/>
      <c r="B308" s="321"/>
      <c r="C308" s="321"/>
      <c r="D308" s="17">
        <v>2</v>
      </c>
      <c r="E308" s="18" t="s">
        <v>1450</v>
      </c>
      <c r="F308" s="323"/>
      <c r="G308" s="25">
        <v>309</v>
      </c>
      <c r="H308" s="60">
        <v>26.500857632933105</v>
      </c>
    </row>
    <row r="309" spans="1:8" ht="20.149999999999999" customHeight="1">
      <c r="A309" s="325"/>
      <c r="B309" s="326"/>
      <c r="C309" s="326"/>
      <c r="D309" s="17">
        <v>3</v>
      </c>
      <c r="E309" s="18" t="s">
        <v>692</v>
      </c>
      <c r="F309" s="327"/>
      <c r="G309" s="25">
        <v>34</v>
      </c>
      <c r="H309" s="60">
        <v>2.9159519725557463</v>
      </c>
    </row>
    <row r="310" spans="1:8" ht="20.149999999999999" customHeight="1">
      <c r="A310" s="302" t="s">
        <v>1475</v>
      </c>
      <c r="B310" s="293" t="s">
        <v>94</v>
      </c>
      <c r="C310" s="293" t="s">
        <v>1988</v>
      </c>
      <c r="D310" s="17"/>
      <c r="E310" s="18"/>
      <c r="F310" s="286"/>
      <c r="G310" s="121">
        <v>823</v>
      </c>
      <c r="H310" s="60"/>
    </row>
    <row r="311" spans="1:8" ht="20.149999999999999" customHeight="1">
      <c r="A311" s="319"/>
      <c r="B311" s="321"/>
      <c r="C311" s="321"/>
      <c r="D311" s="17">
        <v>1</v>
      </c>
      <c r="E311" s="18" t="s">
        <v>1452</v>
      </c>
      <c r="F311" s="323"/>
      <c r="G311" s="25">
        <v>800</v>
      </c>
      <c r="H311" s="60">
        <v>97.205346294046166</v>
      </c>
    </row>
    <row r="312" spans="1:8" ht="20.149999999999999" customHeight="1">
      <c r="A312" s="325"/>
      <c r="B312" s="326"/>
      <c r="C312" s="326"/>
      <c r="D312" s="17">
        <v>2</v>
      </c>
      <c r="E312" s="18" t="s">
        <v>1453</v>
      </c>
      <c r="F312" s="327"/>
      <c r="G312" s="25">
        <v>23</v>
      </c>
      <c r="H312" s="60">
        <v>2.7946537059538272</v>
      </c>
    </row>
    <row r="313" spans="1:8" ht="20.149999999999999" customHeight="1">
      <c r="A313" s="302" t="s">
        <v>1476</v>
      </c>
      <c r="B313" s="293" t="s">
        <v>95</v>
      </c>
      <c r="C313" s="293" t="s">
        <v>1670</v>
      </c>
      <c r="D313" s="17"/>
      <c r="E313" s="18"/>
      <c r="F313" s="286"/>
      <c r="G313" s="121">
        <v>1166</v>
      </c>
      <c r="H313" s="60"/>
    </row>
    <row r="314" spans="1:8" ht="20.149999999999999" customHeight="1">
      <c r="A314" s="319"/>
      <c r="B314" s="321"/>
      <c r="C314" s="321"/>
      <c r="D314" s="17">
        <v>1</v>
      </c>
      <c r="E314" s="18" t="s">
        <v>1449</v>
      </c>
      <c r="F314" s="323"/>
      <c r="G314" s="25">
        <v>269</v>
      </c>
      <c r="H314" s="60">
        <v>23.070325900514579</v>
      </c>
    </row>
    <row r="315" spans="1:8" ht="20.149999999999999" customHeight="1">
      <c r="A315" s="319"/>
      <c r="B315" s="321"/>
      <c r="C315" s="321"/>
      <c r="D315" s="17">
        <v>2</v>
      </c>
      <c r="E315" s="18" t="s">
        <v>1450</v>
      </c>
      <c r="F315" s="323"/>
      <c r="G315" s="25">
        <v>777</v>
      </c>
      <c r="H315" s="60">
        <v>66.63807890222985</v>
      </c>
    </row>
    <row r="316" spans="1:8" ht="20.149999999999999" customHeight="1">
      <c r="A316" s="325"/>
      <c r="B316" s="326"/>
      <c r="C316" s="326"/>
      <c r="D316" s="17">
        <v>3</v>
      </c>
      <c r="E316" s="18" t="s">
        <v>692</v>
      </c>
      <c r="F316" s="327"/>
      <c r="G316" s="25">
        <v>120</v>
      </c>
      <c r="H316" s="60">
        <v>10.291595197255575</v>
      </c>
    </row>
    <row r="317" spans="1:8" ht="20.149999999999999" customHeight="1">
      <c r="A317" s="302" t="s">
        <v>1477</v>
      </c>
      <c r="B317" s="293" t="s">
        <v>96</v>
      </c>
      <c r="C317" s="293" t="s">
        <v>1989</v>
      </c>
      <c r="D317" s="17"/>
      <c r="E317" s="18"/>
      <c r="F317" s="286"/>
      <c r="G317" s="121">
        <v>269</v>
      </c>
      <c r="H317" s="60"/>
    </row>
    <row r="318" spans="1:8" ht="20.149999999999999" customHeight="1">
      <c r="A318" s="319"/>
      <c r="B318" s="321"/>
      <c r="C318" s="321"/>
      <c r="D318" s="17">
        <v>1</v>
      </c>
      <c r="E318" s="18" t="s">
        <v>1452</v>
      </c>
      <c r="F318" s="323"/>
      <c r="G318" s="25">
        <v>222</v>
      </c>
      <c r="H318" s="60">
        <v>82.527881040892197</v>
      </c>
    </row>
    <row r="319" spans="1:8" ht="20.149999999999999" customHeight="1">
      <c r="A319" s="325"/>
      <c r="B319" s="326"/>
      <c r="C319" s="326"/>
      <c r="D319" s="17">
        <v>2</v>
      </c>
      <c r="E319" s="18" t="s">
        <v>1453</v>
      </c>
      <c r="F319" s="327"/>
      <c r="G319" s="25">
        <v>47</v>
      </c>
      <c r="H319" s="60">
        <v>17.472118959107807</v>
      </c>
    </row>
    <row r="320" spans="1:8" ht="20.149999999999999" customHeight="1">
      <c r="A320" s="302" t="s">
        <v>1478</v>
      </c>
      <c r="B320" s="293" t="s">
        <v>97</v>
      </c>
      <c r="C320" s="293" t="s">
        <v>1670</v>
      </c>
      <c r="D320" s="17"/>
      <c r="E320" s="18"/>
      <c r="F320" s="286"/>
      <c r="G320" s="121">
        <v>1166</v>
      </c>
      <c r="H320" s="60"/>
    </row>
    <row r="321" spans="1:8" ht="20.149999999999999" customHeight="1">
      <c r="A321" s="319"/>
      <c r="B321" s="321"/>
      <c r="C321" s="321"/>
      <c r="D321" s="17">
        <v>1</v>
      </c>
      <c r="E321" s="18" t="s">
        <v>1449</v>
      </c>
      <c r="F321" s="323"/>
      <c r="G321" s="25">
        <v>171</v>
      </c>
      <c r="H321" s="60">
        <v>14.665523156089193</v>
      </c>
    </row>
    <row r="322" spans="1:8" ht="20.149999999999999" customHeight="1">
      <c r="A322" s="319"/>
      <c r="B322" s="321"/>
      <c r="C322" s="321"/>
      <c r="D322" s="17">
        <v>2</v>
      </c>
      <c r="E322" s="18" t="s">
        <v>1450</v>
      </c>
      <c r="F322" s="323"/>
      <c r="G322" s="25">
        <v>839</v>
      </c>
      <c r="H322" s="60">
        <v>71.955403087478558</v>
      </c>
    </row>
    <row r="323" spans="1:8" ht="20.149999999999999" customHeight="1">
      <c r="A323" s="325"/>
      <c r="B323" s="326"/>
      <c r="C323" s="326"/>
      <c r="D323" s="17">
        <v>3</v>
      </c>
      <c r="E323" s="18" t="s">
        <v>692</v>
      </c>
      <c r="F323" s="327"/>
      <c r="G323" s="25">
        <v>156</v>
      </c>
      <c r="H323" s="60">
        <v>13.379073756432247</v>
      </c>
    </row>
    <row r="324" spans="1:8" ht="20.149999999999999" customHeight="1">
      <c r="A324" s="302" t="s">
        <v>1479</v>
      </c>
      <c r="B324" s="293" t="s">
        <v>98</v>
      </c>
      <c r="C324" s="293" t="s">
        <v>1990</v>
      </c>
      <c r="D324" s="17"/>
      <c r="E324" s="18"/>
      <c r="F324" s="286"/>
      <c r="G324" s="121">
        <v>171</v>
      </c>
      <c r="H324" s="60"/>
    </row>
    <row r="325" spans="1:8" ht="20.149999999999999" customHeight="1">
      <c r="A325" s="319"/>
      <c r="B325" s="321"/>
      <c r="C325" s="321"/>
      <c r="D325" s="17">
        <v>1</v>
      </c>
      <c r="E325" s="18" t="s">
        <v>1452</v>
      </c>
      <c r="F325" s="323"/>
      <c r="G325" s="25">
        <v>148</v>
      </c>
      <c r="H325" s="60">
        <v>86.549707602339183</v>
      </c>
    </row>
    <row r="326" spans="1:8" ht="20.149999999999999" customHeight="1">
      <c r="A326" s="325"/>
      <c r="B326" s="326"/>
      <c r="C326" s="326"/>
      <c r="D326" s="17">
        <v>2</v>
      </c>
      <c r="E326" s="18" t="s">
        <v>1453</v>
      </c>
      <c r="F326" s="327"/>
      <c r="G326" s="25">
        <v>23</v>
      </c>
      <c r="H326" s="60">
        <v>13.450292397660817</v>
      </c>
    </row>
    <row r="327" spans="1:8" ht="20.149999999999999" customHeight="1">
      <c r="A327" s="302" t="s">
        <v>1480</v>
      </c>
      <c r="B327" s="293" t="s">
        <v>99</v>
      </c>
      <c r="C327" s="293" t="s">
        <v>1670</v>
      </c>
      <c r="D327" s="17"/>
      <c r="E327" s="18"/>
      <c r="F327" s="286"/>
      <c r="G327" s="121">
        <v>1166</v>
      </c>
      <c r="H327" s="60"/>
    </row>
    <row r="328" spans="1:8" ht="20.149999999999999" customHeight="1">
      <c r="A328" s="319"/>
      <c r="B328" s="321"/>
      <c r="C328" s="321"/>
      <c r="D328" s="17">
        <v>1</v>
      </c>
      <c r="E328" s="18" t="s">
        <v>1449</v>
      </c>
      <c r="F328" s="323"/>
      <c r="G328" s="25">
        <v>179</v>
      </c>
      <c r="H328" s="60">
        <v>15.3516295025729</v>
      </c>
    </row>
    <row r="329" spans="1:8" ht="20.149999999999999" customHeight="1">
      <c r="A329" s="319"/>
      <c r="B329" s="321"/>
      <c r="C329" s="321"/>
      <c r="D329" s="17">
        <v>2</v>
      </c>
      <c r="E329" s="18" t="s">
        <v>1450</v>
      </c>
      <c r="F329" s="323"/>
      <c r="G329" s="25">
        <v>817</v>
      </c>
      <c r="H329" s="60">
        <v>70.068610634648365</v>
      </c>
    </row>
    <row r="330" spans="1:8" ht="20.149999999999999" customHeight="1">
      <c r="A330" s="325"/>
      <c r="B330" s="326"/>
      <c r="C330" s="326"/>
      <c r="D330" s="17">
        <v>3</v>
      </c>
      <c r="E330" s="18" t="s">
        <v>692</v>
      </c>
      <c r="F330" s="327"/>
      <c r="G330" s="25">
        <v>170</v>
      </c>
      <c r="H330" s="60">
        <v>14.579759862778729</v>
      </c>
    </row>
    <row r="331" spans="1:8" ht="20.149999999999999" customHeight="1">
      <c r="A331" s="302" t="s">
        <v>1481</v>
      </c>
      <c r="B331" s="293" t="s">
        <v>100</v>
      </c>
      <c r="C331" s="293" t="s">
        <v>1991</v>
      </c>
      <c r="D331" s="17"/>
      <c r="E331" s="18"/>
      <c r="F331" s="286"/>
      <c r="G331" s="121">
        <v>179</v>
      </c>
      <c r="H331" s="60"/>
    </row>
    <row r="332" spans="1:8" ht="20.149999999999999" customHeight="1">
      <c r="A332" s="319"/>
      <c r="B332" s="321"/>
      <c r="C332" s="321"/>
      <c r="D332" s="17">
        <v>1</v>
      </c>
      <c r="E332" s="18" t="s">
        <v>1452</v>
      </c>
      <c r="F332" s="323"/>
      <c r="G332" s="25">
        <v>152</v>
      </c>
      <c r="H332" s="60">
        <v>84.916201117318437</v>
      </c>
    </row>
    <row r="333" spans="1:8" ht="20.149999999999999" customHeight="1">
      <c r="A333" s="325"/>
      <c r="B333" s="326"/>
      <c r="C333" s="326"/>
      <c r="D333" s="17">
        <v>2</v>
      </c>
      <c r="E333" s="18" t="s">
        <v>1453</v>
      </c>
      <c r="F333" s="327"/>
      <c r="G333" s="25">
        <v>27</v>
      </c>
      <c r="H333" s="60">
        <v>15.083798882681565</v>
      </c>
    </row>
    <row r="334" spans="1:8" ht="20.149999999999999" customHeight="1">
      <c r="A334" s="302" t="s">
        <v>1482</v>
      </c>
      <c r="B334" s="293" t="s">
        <v>101</v>
      </c>
      <c r="C334" s="293" t="s">
        <v>1670</v>
      </c>
      <c r="D334" s="17"/>
      <c r="E334" s="18"/>
      <c r="F334" s="286"/>
      <c r="G334" s="121">
        <v>1166</v>
      </c>
      <c r="H334" s="60"/>
    </row>
    <row r="335" spans="1:8" ht="20.149999999999999" customHeight="1">
      <c r="A335" s="319"/>
      <c r="B335" s="321"/>
      <c r="C335" s="321"/>
      <c r="D335" s="17">
        <v>1</v>
      </c>
      <c r="E335" s="18" t="s">
        <v>1449</v>
      </c>
      <c r="F335" s="323"/>
      <c r="G335" s="25">
        <v>550</v>
      </c>
      <c r="H335" s="60">
        <v>47.169811320754718</v>
      </c>
    </row>
    <row r="336" spans="1:8" ht="20.149999999999999" customHeight="1">
      <c r="A336" s="319"/>
      <c r="B336" s="321"/>
      <c r="C336" s="321"/>
      <c r="D336" s="17">
        <v>2</v>
      </c>
      <c r="E336" s="18" t="s">
        <v>1450</v>
      </c>
      <c r="F336" s="323"/>
      <c r="G336" s="25">
        <v>542</v>
      </c>
      <c r="H336" s="60">
        <v>46.483704974271014</v>
      </c>
    </row>
    <row r="337" spans="1:8" ht="20.149999999999999" customHeight="1">
      <c r="A337" s="325"/>
      <c r="B337" s="326"/>
      <c r="C337" s="326"/>
      <c r="D337" s="17">
        <v>3</v>
      </c>
      <c r="E337" s="18" t="s">
        <v>692</v>
      </c>
      <c r="F337" s="327"/>
      <c r="G337" s="25">
        <v>74</v>
      </c>
      <c r="H337" s="60">
        <v>6.3464837049742702</v>
      </c>
    </row>
    <row r="338" spans="1:8" ht="20.149999999999999" customHeight="1">
      <c r="A338" s="302" t="s">
        <v>1483</v>
      </c>
      <c r="B338" s="293" t="s">
        <v>102</v>
      </c>
      <c r="C338" s="293" t="s">
        <v>1992</v>
      </c>
      <c r="D338" s="17"/>
      <c r="E338" s="18"/>
      <c r="F338" s="286"/>
      <c r="G338" s="121">
        <v>550</v>
      </c>
      <c r="H338" s="60"/>
    </row>
    <row r="339" spans="1:8" ht="20.149999999999999" customHeight="1">
      <c r="A339" s="319"/>
      <c r="B339" s="321"/>
      <c r="C339" s="321"/>
      <c r="D339" s="17">
        <v>1</v>
      </c>
      <c r="E339" s="18" t="s">
        <v>1452</v>
      </c>
      <c r="F339" s="323"/>
      <c r="G339" s="25">
        <v>512</v>
      </c>
      <c r="H339" s="60">
        <v>93.090909090909093</v>
      </c>
    </row>
    <row r="340" spans="1:8" ht="20.149999999999999" customHeight="1">
      <c r="A340" s="325"/>
      <c r="B340" s="326"/>
      <c r="C340" s="326"/>
      <c r="D340" s="17">
        <v>2</v>
      </c>
      <c r="E340" s="18" t="s">
        <v>1453</v>
      </c>
      <c r="F340" s="327"/>
      <c r="G340" s="25">
        <v>38</v>
      </c>
      <c r="H340" s="60">
        <v>6.9090909090909092</v>
      </c>
    </row>
    <row r="341" spans="1:8" ht="20.149999999999999" customHeight="1">
      <c r="A341" s="302" t="s">
        <v>1484</v>
      </c>
      <c r="B341" s="293" t="s">
        <v>103</v>
      </c>
      <c r="C341" s="293" t="s">
        <v>1670</v>
      </c>
      <c r="D341" s="17"/>
      <c r="E341" s="18"/>
      <c r="F341" s="286"/>
      <c r="G341" s="121">
        <v>1166</v>
      </c>
      <c r="H341" s="60"/>
    </row>
    <row r="342" spans="1:8" ht="20.149999999999999" customHeight="1">
      <c r="A342" s="319"/>
      <c r="B342" s="321"/>
      <c r="C342" s="321"/>
      <c r="D342" s="17">
        <v>1</v>
      </c>
      <c r="E342" s="18" t="s">
        <v>1449</v>
      </c>
      <c r="F342" s="323"/>
      <c r="G342" s="25">
        <v>254</v>
      </c>
      <c r="H342" s="60">
        <v>21.783876500857634</v>
      </c>
    </row>
    <row r="343" spans="1:8" ht="20.149999999999999" customHeight="1">
      <c r="A343" s="319"/>
      <c r="B343" s="321"/>
      <c r="C343" s="321"/>
      <c r="D343" s="17">
        <v>2</v>
      </c>
      <c r="E343" s="18" t="s">
        <v>1450</v>
      </c>
      <c r="F343" s="323"/>
      <c r="G343" s="25">
        <v>787</v>
      </c>
      <c r="H343" s="60">
        <v>67.495711835334475</v>
      </c>
    </row>
    <row r="344" spans="1:8" ht="20.149999999999999" customHeight="1">
      <c r="A344" s="325"/>
      <c r="B344" s="326"/>
      <c r="C344" s="326"/>
      <c r="D344" s="17">
        <v>3</v>
      </c>
      <c r="E344" s="18" t="s">
        <v>692</v>
      </c>
      <c r="F344" s="327"/>
      <c r="G344" s="25">
        <v>125</v>
      </c>
      <c r="H344" s="60">
        <v>10.720411663807889</v>
      </c>
    </row>
    <row r="345" spans="1:8" ht="20.149999999999999" customHeight="1">
      <c r="A345" s="302" t="s">
        <v>1485</v>
      </c>
      <c r="B345" s="293" t="s">
        <v>104</v>
      </c>
      <c r="C345" s="293" t="s">
        <v>1993</v>
      </c>
      <c r="D345" s="17"/>
      <c r="E345" s="18"/>
      <c r="F345" s="286"/>
      <c r="G345" s="121">
        <v>254</v>
      </c>
      <c r="H345" s="60"/>
    </row>
    <row r="346" spans="1:8" ht="20.149999999999999" customHeight="1">
      <c r="A346" s="319"/>
      <c r="B346" s="321"/>
      <c r="C346" s="321"/>
      <c r="D346" s="17">
        <v>1</v>
      </c>
      <c r="E346" s="18" t="s">
        <v>1452</v>
      </c>
      <c r="F346" s="323"/>
      <c r="G346" s="25">
        <v>231</v>
      </c>
      <c r="H346" s="60">
        <v>90.944881889763778</v>
      </c>
    </row>
    <row r="347" spans="1:8" ht="20.149999999999999" customHeight="1">
      <c r="A347" s="325"/>
      <c r="B347" s="326"/>
      <c r="C347" s="326"/>
      <c r="D347" s="17">
        <v>2</v>
      </c>
      <c r="E347" s="18" t="s">
        <v>1453</v>
      </c>
      <c r="F347" s="327"/>
      <c r="G347" s="25">
        <v>23</v>
      </c>
      <c r="H347" s="60">
        <v>9.0551181102362204</v>
      </c>
    </row>
    <row r="348" spans="1:8" ht="20.149999999999999" customHeight="1">
      <c r="A348" s="302" t="s">
        <v>1486</v>
      </c>
      <c r="B348" s="293" t="s">
        <v>105</v>
      </c>
      <c r="C348" s="293" t="s">
        <v>1670</v>
      </c>
      <c r="D348" s="17"/>
      <c r="E348" s="18"/>
      <c r="F348" s="286"/>
      <c r="G348" s="121">
        <v>1166</v>
      </c>
      <c r="H348" s="60"/>
    </row>
    <row r="349" spans="1:8" ht="20.149999999999999" customHeight="1">
      <c r="A349" s="319"/>
      <c r="B349" s="321"/>
      <c r="C349" s="321"/>
      <c r="D349" s="17">
        <v>1</v>
      </c>
      <c r="E349" s="18" t="s">
        <v>1449</v>
      </c>
      <c r="F349" s="323"/>
      <c r="G349" s="25">
        <v>187</v>
      </c>
      <c r="H349" s="60">
        <v>16.037735849056602</v>
      </c>
    </row>
    <row r="350" spans="1:8" ht="20.149999999999999" customHeight="1">
      <c r="A350" s="319"/>
      <c r="B350" s="321"/>
      <c r="C350" s="321"/>
      <c r="D350" s="17">
        <v>2</v>
      </c>
      <c r="E350" s="18" t="s">
        <v>1450</v>
      </c>
      <c r="F350" s="323"/>
      <c r="G350" s="25">
        <v>822</v>
      </c>
      <c r="H350" s="60">
        <v>70.497427101200685</v>
      </c>
    </row>
    <row r="351" spans="1:8" ht="20.149999999999999" customHeight="1">
      <c r="A351" s="325"/>
      <c r="B351" s="326"/>
      <c r="C351" s="326"/>
      <c r="D351" s="17">
        <v>3</v>
      </c>
      <c r="E351" s="18" t="s">
        <v>692</v>
      </c>
      <c r="F351" s="327"/>
      <c r="G351" s="25">
        <v>157</v>
      </c>
      <c r="H351" s="60">
        <v>13.464837049742709</v>
      </c>
    </row>
    <row r="352" spans="1:8" ht="20.149999999999999" customHeight="1">
      <c r="A352" s="302" t="s">
        <v>1487</v>
      </c>
      <c r="B352" s="293" t="s">
        <v>106</v>
      </c>
      <c r="C352" s="293" t="s">
        <v>1994</v>
      </c>
      <c r="D352" s="17"/>
      <c r="E352" s="18"/>
      <c r="F352" s="286"/>
      <c r="G352" s="121">
        <v>187</v>
      </c>
      <c r="H352" s="60"/>
    </row>
    <row r="353" spans="1:8" ht="20.149999999999999" customHeight="1">
      <c r="A353" s="319"/>
      <c r="B353" s="321"/>
      <c r="C353" s="321"/>
      <c r="D353" s="17">
        <v>1</v>
      </c>
      <c r="E353" s="18" t="s">
        <v>1452</v>
      </c>
      <c r="F353" s="323"/>
      <c r="G353" s="25">
        <v>145</v>
      </c>
      <c r="H353" s="60">
        <v>77.54010695187165</v>
      </c>
    </row>
    <row r="354" spans="1:8" ht="20.149999999999999" customHeight="1">
      <c r="A354" s="325"/>
      <c r="B354" s="326"/>
      <c r="C354" s="326"/>
      <c r="D354" s="17">
        <v>2</v>
      </c>
      <c r="E354" s="18" t="s">
        <v>1453</v>
      </c>
      <c r="F354" s="327"/>
      <c r="G354" s="25">
        <v>42</v>
      </c>
      <c r="H354" s="60">
        <v>22.459893048128343</v>
      </c>
    </row>
    <row r="355" spans="1:8" ht="20.149999999999999" customHeight="1">
      <c r="A355" s="302" t="s">
        <v>1488</v>
      </c>
      <c r="B355" s="293" t="s">
        <v>107</v>
      </c>
      <c r="C355" s="293" t="s">
        <v>1670</v>
      </c>
      <c r="D355" s="17"/>
      <c r="E355" s="18"/>
      <c r="F355" s="286"/>
      <c r="G355" s="121">
        <v>1166</v>
      </c>
      <c r="H355" s="60"/>
    </row>
    <row r="356" spans="1:8" ht="20.149999999999999" customHeight="1">
      <c r="A356" s="319"/>
      <c r="B356" s="321"/>
      <c r="C356" s="321"/>
      <c r="D356" s="17">
        <v>1</v>
      </c>
      <c r="E356" s="18" t="s">
        <v>1449</v>
      </c>
      <c r="F356" s="323"/>
      <c r="G356" s="25">
        <v>86</v>
      </c>
      <c r="H356" s="60">
        <v>7.3756432246998278</v>
      </c>
    </row>
    <row r="357" spans="1:8" ht="20.149999999999999" customHeight="1">
      <c r="A357" s="319"/>
      <c r="B357" s="321"/>
      <c r="C357" s="321"/>
      <c r="D357" s="17">
        <v>2</v>
      </c>
      <c r="E357" s="18" t="s">
        <v>1450</v>
      </c>
      <c r="F357" s="323"/>
      <c r="G357" s="25">
        <v>892</v>
      </c>
      <c r="H357" s="60">
        <v>76.500857632933105</v>
      </c>
    </row>
    <row r="358" spans="1:8" ht="20.149999999999999" customHeight="1">
      <c r="A358" s="325"/>
      <c r="B358" s="326"/>
      <c r="C358" s="326"/>
      <c r="D358" s="17">
        <v>3</v>
      </c>
      <c r="E358" s="18" t="s">
        <v>692</v>
      </c>
      <c r="F358" s="327"/>
      <c r="G358" s="25">
        <v>188</v>
      </c>
      <c r="H358" s="60">
        <v>16.123499142367066</v>
      </c>
    </row>
    <row r="359" spans="1:8" ht="20.149999999999999" customHeight="1">
      <c r="A359" s="302" t="s">
        <v>1489</v>
      </c>
      <c r="B359" s="293" t="s">
        <v>108</v>
      </c>
      <c r="C359" s="293" t="s">
        <v>1995</v>
      </c>
      <c r="D359" s="17"/>
      <c r="E359" s="18"/>
      <c r="F359" s="286"/>
      <c r="G359" s="121">
        <v>86</v>
      </c>
      <c r="H359" s="60"/>
    </row>
    <row r="360" spans="1:8" ht="20.149999999999999" customHeight="1">
      <c r="A360" s="319"/>
      <c r="B360" s="321"/>
      <c r="C360" s="321"/>
      <c r="D360" s="17">
        <v>1</v>
      </c>
      <c r="E360" s="18" t="s">
        <v>1452</v>
      </c>
      <c r="F360" s="323"/>
      <c r="G360" s="25">
        <v>71</v>
      </c>
      <c r="H360" s="60">
        <v>82.558139534883722</v>
      </c>
    </row>
    <row r="361" spans="1:8" ht="20.149999999999999" customHeight="1">
      <c r="A361" s="325"/>
      <c r="B361" s="326"/>
      <c r="C361" s="326"/>
      <c r="D361" s="17">
        <v>2</v>
      </c>
      <c r="E361" s="18" t="s">
        <v>1453</v>
      </c>
      <c r="F361" s="327"/>
      <c r="G361" s="25">
        <v>15</v>
      </c>
      <c r="H361" s="60">
        <v>17.441860465116278</v>
      </c>
    </row>
    <row r="362" spans="1:8" ht="20.149999999999999" customHeight="1">
      <c r="A362" s="302" t="s">
        <v>1490</v>
      </c>
      <c r="B362" s="293" t="s">
        <v>109</v>
      </c>
      <c r="C362" s="293" t="s">
        <v>1670</v>
      </c>
      <c r="D362" s="17"/>
      <c r="E362" s="18"/>
      <c r="F362" s="286"/>
      <c r="G362" s="121">
        <v>1166</v>
      </c>
      <c r="H362" s="60"/>
    </row>
    <row r="363" spans="1:8" ht="20.149999999999999" customHeight="1">
      <c r="A363" s="319"/>
      <c r="B363" s="321"/>
      <c r="C363" s="321"/>
      <c r="D363" s="17">
        <v>1</v>
      </c>
      <c r="E363" s="18" t="s">
        <v>1449</v>
      </c>
      <c r="F363" s="323"/>
      <c r="G363" s="25">
        <v>67</v>
      </c>
      <c r="H363" s="60">
        <v>5.7461406518010296</v>
      </c>
    </row>
    <row r="364" spans="1:8" ht="20.149999999999999" customHeight="1">
      <c r="A364" s="319"/>
      <c r="B364" s="321"/>
      <c r="C364" s="321"/>
      <c r="D364" s="17">
        <v>2</v>
      </c>
      <c r="E364" s="18" t="s">
        <v>1450</v>
      </c>
      <c r="F364" s="323"/>
      <c r="G364" s="25">
        <v>904</v>
      </c>
      <c r="H364" s="60">
        <v>77.530017152658658</v>
      </c>
    </row>
    <row r="365" spans="1:8" ht="20.149999999999999" customHeight="1">
      <c r="A365" s="325"/>
      <c r="B365" s="326"/>
      <c r="C365" s="326"/>
      <c r="D365" s="17">
        <v>3</v>
      </c>
      <c r="E365" s="18" t="s">
        <v>692</v>
      </c>
      <c r="F365" s="327"/>
      <c r="G365" s="25">
        <v>195</v>
      </c>
      <c r="H365" s="60">
        <v>16.72384219554031</v>
      </c>
    </row>
    <row r="366" spans="1:8" ht="20.149999999999999" customHeight="1">
      <c r="A366" s="302" t="s">
        <v>1491</v>
      </c>
      <c r="B366" s="293" t="s">
        <v>110</v>
      </c>
      <c r="C366" s="293" t="s">
        <v>1996</v>
      </c>
      <c r="D366" s="17"/>
      <c r="E366" s="18"/>
      <c r="F366" s="286"/>
      <c r="G366" s="121">
        <v>67</v>
      </c>
      <c r="H366" s="60"/>
    </row>
    <row r="367" spans="1:8" ht="20.149999999999999" customHeight="1">
      <c r="A367" s="319"/>
      <c r="B367" s="321"/>
      <c r="C367" s="321"/>
      <c r="D367" s="17">
        <v>1</v>
      </c>
      <c r="E367" s="18" t="s">
        <v>1452</v>
      </c>
      <c r="F367" s="323"/>
      <c r="G367" s="25">
        <v>53</v>
      </c>
      <c r="H367" s="60">
        <v>79.104477611940297</v>
      </c>
    </row>
    <row r="368" spans="1:8" ht="20.149999999999999" customHeight="1">
      <c r="A368" s="325"/>
      <c r="B368" s="326"/>
      <c r="C368" s="326"/>
      <c r="D368" s="17">
        <v>2</v>
      </c>
      <c r="E368" s="18" t="s">
        <v>1453</v>
      </c>
      <c r="F368" s="327"/>
      <c r="G368" s="25">
        <v>14</v>
      </c>
      <c r="H368" s="60">
        <v>20.8955223880597</v>
      </c>
    </row>
    <row r="369" spans="1:8" ht="20.149999999999999" customHeight="1">
      <c r="A369" s="302" t="s">
        <v>1492</v>
      </c>
      <c r="B369" s="293" t="s">
        <v>111</v>
      </c>
      <c r="C369" s="293" t="s">
        <v>1670</v>
      </c>
      <c r="D369" s="17"/>
      <c r="E369" s="18"/>
      <c r="F369" s="286"/>
      <c r="G369" s="121">
        <v>1166</v>
      </c>
      <c r="H369" s="60"/>
    </row>
    <row r="370" spans="1:8" ht="20.149999999999999" customHeight="1">
      <c r="A370" s="319"/>
      <c r="B370" s="321"/>
      <c r="C370" s="321"/>
      <c r="D370" s="17">
        <v>1</v>
      </c>
      <c r="E370" s="18" t="s">
        <v>1449</v>
      </c>
      <c r="F370" s="323"/>
      <c r="G370" s="25">
        <v>102</v>
      </c>
      <c r="H370" s="60">
        <v>8.7478559176672377</v>
      </c>
    </row>
    <row r="371" spans="1:8" ht="20.149999999999999" customHeight="1">
      <c r="A371" s="319"/>
      <c r="B371" s="321"/>
      <c r="C371" s="321"/>
      <c r="D371" s="17">
        <v>2</v>
      </c>
      <c r="E371" s="18" t="s">
        <v>1450</v>
      </c>
      <c r="F371" s="323"/>
      <c r="G371" s="25">
        <v>897</v>
      </c>
      <c r="H371" s="60">
        <v>76.929674099485425</v>
      </c>
    </row>
    <row r="372" spans="1:8" ht="20.149999999999999" customHeight="1">
      <c r="A372" s="325"/>
      <c r="B372" s="326"/>
      <c r="C372" s="326"/>
      <c r="D372" s="17">
        <v>3</v>
      </c>
      <c r="E372" s="18" t="s">
        <v>692</v>
      </c>
      <c r="F372" s="327"/>
      <c r="G372" s="25">
        <v>167</v>
      </c>
      <c r="H372" s="60">
        <v>14.322469982847341</v>
      </c>
    </row>
    <row r="373" spans="1:8" ht="20.149999999999999" customHeight="1">
      <c r="A373" s="302" t="s">
        <v>1493</v>
      </c>
      <c r="B373" s="293" t="s">
        <v>112</v>
      </c>
      <c r="C373" s="293" t="s">
        <v>1997</v>
      </c>
      <c r="D373" s="17"/>
      <c r="E373" s="18"/>
      <c r="F373" s="286"/>
      <c r="G373" s="121">
        <v>102</v>
      </c>
      <c r="H373" s="60"/>
    </row>
    <row r="374" spans="1:8" ht="20.149999999999999" customHeight="1">
      <c r="A374" s="319"/>
      <c r="B374" s="321"/>
      <c r="C374" s="321"/>
      <c r="D374" s="17">
        <v>1</v>
      </c>
      <c r="E374" s="18" t="s">
        <v>1452</v>
      </c>
      <c r="F374" s="323"/>
      <c r="G374" s="25">
        <v>90</v>
      </c>
      <c r="H374" s="60">
        <v>88.235294117647058</v>
      </c>
    </row>
    <row r="375" spans="1:8" ht="20.149999999999999" customHeight="1">
      <c r="A375" s="325"/>
      <c r="B375" s="326"/>
      <c r="C375" s="326"/>
      <c r="D375" s="17">
        <v>2</v>
      </c>
      <c r="E375" s="18" t="s">
        <v>1453</v>
      </c>
      <c r="F375" s="327"/>
      <c r="G375" s="25">
        <v>12</v>
      </c>
      <c r="H375" s="60">
        <v>11.76470588235294</v>
      </c>
    </row>
    <row r="376" spans="1:8" ht="20.149999999999999" customHeight="1">
      <c r="A376" s="302" t="s">
        <v>1494</v>
      </c>
      <c r="B376" s="293" t="s">
        <v>113</v>
      </c>
      <c r="C376" s="293" t="s">
        <v>1670</v>
      </c>
      <c r="D376" s="17"/>
      <c r="E376" s="18"/>
      <c r="F376" s="286"/>
      <c r="G376" s="121">
        <v>1166</v>
      </c>
      <c r="H376" s="60"/>
    </row>
    <row r="377" spans="1:8" ht="20.149999999999999" customHeight="1">
      <c r="A377" s="319"/>
      <c r="B377" s="321"/>
      <c r="C377" s="321"/>
      <c r="D377" s="17">
        <v>1</v>
      </c>
      <c r="E377" s="18" t="s">
        <v>1449</v>
      </c>
      <c r="F377" s="323"/>
      <c r="G377" s="25">
        <v>77</v>
      </c>
      <c r="H377" s="60">
        <v>6.6037735849056602</v>
      </c>
    </row>
    <row r="378" spans="1:8" ht="20.149999999999999" customHeight="1">
      <c r="A378" s="319"/>
      <c r="B378" s="321"/>
      <c r="C378" s="321"/>
      <c r="D378" s="17">
        <v>2</v>
      </c>
      <c r="E378" s="18" t="s">
        <v>1450</v>
      </c>
      <c r="F378" s="323"/>
      <c r="G378" s="25">
        <v>911</v>
      </c>
      <c r="H378" s="60">
        <v>78.130360205831906</v>
      </c>
    </row>
    <row r="379" spans="1:8" ht="20.149999999999999" customHeight="1">
      <c r="A379" s="325"/>
      <c r="B379" s="326"/>
      <c r="C379" s="326"/>
      <c r="D379" s="17">
        <v>3</v>
      </c>
      <c r="E379" s="18" t="s">
        <v>692</v>
      </c>
      <c r="F379" s="327"/>
      <c r="G379" s="25">
        <v>178</v>
      </c>
      <c r="H379" s="60">
        <v>15.265866209262436</v>
      </c>
    </row>
    <row r="380" spans="1:8" ht="20.149999999999999" customHeight="1">
      <c r="A380" s="302" t="s">
        <v>1495</v>
      </c>
      <c r="B380" s="293" t="s">
        <v>114</v>
      </c>
      <c r="C380" s="293" t="s">
        <v>1998</v>
      </c>
      <c r="D380" s="17"/>
      <c r="E380" s="18"/>
      <c r="F380" s="286"/>
      <c r="G380" s="121">
        <v>77</v>
      </c>
      <c r="H380" s="60"/>
    </row>
    <row r="381" spans="1:8" ht="20.149999999999999" customHeight="1">
      <c r="A381" s="319"/>
      <c r="B381" s="321"/>
      <c r="C381" s="321"/>
      <c r="D381" s="17">
        <v>1</v>
      </c>
      <c r="E381" s="18" t="s">
        <v>1452</v>
      </c>
      <c r="F381" s="323"/>
      <c r="G381" s="25">
        <v>66</v>
      </c>
      <c r="H381" s="60">
        <v>85.714285714285708</v>
      </c>
    </row>
    <row r="382" spans="1:8" ht="20.149999999999999" customHeight="1">
      <c r="A382" s="325"/>
      <c r="B382" s="326"/>
      <c r="C382" s="326"/>
      <c r="D382" s="17">
        <v>2</v>
      </c>
      <c r="E382" s="18" t="s">
        <v>1453</v>
      </c>
      <c r="F382" s="327"/>
      <c r="G382" s="25">
        <v>11</v>
      </c>
      <c r="H382" s="60">
        <v>14.285714285714285</v>
      </c>
    </row>
    <row r="383" spans="1:8" ht="20.149999999999999" customHeight="1">
      <c r="A383" s="302" t="s">
        <v>1496</v>
      </c>
      <c r="B383" s="293" t="s">
        <v>1729</v>
      </c>
      <c r="C383" s="293" t="s">
        <v>1670</v>
      </c>
      <c r="D383" s="17"/>
      <c r="E383" s="18"/>
      <c r="F383" s="286"/>
      <c r="G383" s="121">
        <v>1166</v>
      </c>
      <c r="H383" s="60"/>
    </row>
    <row r="384" spans="1:8" ht="20.149999999999999" customHeight="1">
      <c r="A384" s="319"/>
      <c r="B384" s="321"/>
      <c r="C384" s="321"/>
      <c r="D384" s="17">
        <v>1</v>
      </c>
      <c r="E384" s="18" t="s">
        <v>1449</v>
      </c>
      <c r="F384" s="323"/>
      <c r="G384" s="25">
        <v>163</v>
      </c>
      <c r="H384" s="60">
        <v>13.979416809605489</v>
      </c>
    </row>
    <row r="385" spans="1:8" ht="20.149999999999999" customHeight="1">
      <c r="A385" s="319"/>
      <c r="B385" s="321"/>
      <c r="C385" s="321"/>
      <c r="D385" s="17">
        <v>2</v>
      </c>
      <c r="E385" s="18" t="s">
        <v>1450</v>
      </c>
      <c r="F385" s="323"/>
      <c r="G385" s="25">
        <v>841</v>
      </c>
      <c r="H385" s="60">
        <v>72.126929674099486</v>
      </c>
    </row>
    <row r="386" spans="1:8" ht="20.149999999999999" customHeight="1">
      <c r="A386" s="325"/>
      <c r="B386" s="326"/>
      <c r="C386" s="326"/>
      <c r="D386" s="17">
        <v>3</v>
      </c>
      <c r="E386" s="18" t="s">
        <v>692</v>
      </c>
      <c r="F386" s="327"/>
      <c r="G386" s="25">
        <v>162</v>
      </c>
      <c r="H386" s="60">
        <v>13.893653516295027</v>
      </c>
    </row>
    <row r="387" spans="1:8" ht="20.149999999999999" customHeight="1">
      <c r="A387" s="302" t="s">
        <v>1497</v>
      </c>
      <c r="B387" s="293" t="s">
        <v>1730</v>
      </c>
      <c r="C387" s="293" t="s">
        <v>1999</v>
      </c>
      <c r="D387" s="17"/>
      <c r="E387" s="18"/>
      <c r="F387" s="286"/>
      <c r="G387" s="121">
        <v>163</v>
      </c>
      <c r="H387" s="60"/>
    </row>
    <row r="388" spans="1:8" ht="20.149999999999999" customHeight="1">
      <c r="A388" s="319"/>
      <c r="B388" s="321"/>
      <c r="C388" s="321"/>
      <c r="D388" s="17">
        <v>1</v>
      </c>
      <c r="E388" s="18" t="s">
        <v>1452</v>
      </c>
      <c r="F388" s="323"/>
      <c r="G388" s="25">
        <v>144</v>
      </c>
      <c r="H388" s="60">
        <v>88.343558282208591</v>
      </c>
    </row>
    <row r="389" spans="1:8" ht="20.149999999999999" customHeight="1">
      <c r="A389" s="325"/>
      <c r="B389" s="326"/>
      <c r="C389" s="326"/>
      <c r="D389" s="17">
        <v>2</v>
      </c>
      <c r="E389" s="18" t="s">
        <v>1453</v>
      </c>
      <c r="F389" s="327"/>
      <c r="G389" s="25">
        <v>19</v>
      </c>
      <c r="H389" s="60">
        <v>11.656441717791409</v>
      </c>
    </row>
    <row r="390" spans="1:8" ht="20.149999999999999" customHeight="1">
      <c r="A390" s="302" t="s">
        <v>1498</v>
      </c>
      <c r="B390" s="293" t="s">
        <v>115</v>
      </c>
      <c r="C390" s="293" t="s">
        <v>1670</v>
      </c>
      <c r="D390" s="17"/>
      <c r="E390" s="18"/>
      <c r="F390" s="286"/>
      <c r="G390" s="121">
        <v>1166</v>
      </c>
      <c r="H390" s="60"/>
    </row>
    <row r="391" spans="1:8" ht="20.149999999999999" customHeight="1">
      <c r="A391" s="319"/>
      <c r="B391" s="321"/>
      <c r="C391" s="321"/>
      <c r="D391" s="17">
        <v>1</v>
      </c>
      <c r="E391" s="18" t="s">
        <v>1449</v>
      </c>
      <c r="F391" s="323"/>
      <c r="G391" s="25">
        <v>709</v>
      </c>
      <c r="H391" s="60">
        <v>60.806174957118351</v>
      </c>
    </row>
    <row r="392" spans="1:8" ht="20.149999999999999" customHeight="1">
      <c r="A392" s="319"/>
      <c r="B392" s="321"/>
      <c r="C392" s="321"/>
      <c r="D392" s="17">
        <v>2</v>
      </c>
      <c r="E392" s="18" t="s">
        <v>1450</v>
      </c>
      <c r="F392" s="323"/>
      <c r="G392" s="25">
        <v>398</v>
      </c>
      <c r="H392" s="60">
        <v>34.133790737564325</v>
      </c>
    </row>
    <row r="393" spans="1:8" ht="20.149999999999999" customHeight="1">
      <c r="A393" s="325"/>
      <c r="B393" s="326"/>
      <c r="C393" s="326"/>
      <c r="D393" s="17">
        <v>3</v>
      </c>
      <c r="E393" s="18" t="s">
        <v>692</v>
      </c>
      <c r="F393" s="327"/>
      <c r="G393" s="25">
        <v>59</v>
      </c>
      <c r="H393" s="60">
        <v>5.0600343053173242</v>
      </c>
    </row>
    <row r="394" spans="1:8" ht="20.149999999999999" customHeight="1">
      <c r="A394" s="302" t="s">
        <v>1499</v>
      </c>
      <c r="B394" s="293" t="s">
        <v>116</v>
      </c>
      <c r="C394" s="293" t="s">
        <v>2000</v>
      </c>
      <c r="D394" s="17"/>
      <c r="E394" s="18"/>
      <c r="F394" s="286"/>
      <c r="G394" s="121">
        <v>709</v>
      </c>
      <c r="H394" s="60"/>
    </row>
    <row r="395" spans="1:8" ht="20.149999999999999" customHeight="1">
      <c r="A395" s="319"/>
      <c r="B395" s="321"/>
      <c r="C395" s="321"/>
      <c r="D395" s="17">
        <v>1</v>
      </c>
      <c r="E395" s="18" t="s">
        <v>1452</v>
      </c>
      <c r="F395" s="323"/>
      <c r="G395" s="25">
        <v>680</v>
      </c>
      <c r="H395" s="60">
        <v>95.909732016925247</v>
      </c>
    </row>
    <row r="396" spans="1:8" ht="20.149999999999999" customHeight="1">
      <c r="A396" s="325"/>
      <c r="B396" s="326"/>
      <c r="C396" s="326"/>
      <c r="D396" s="17">
        <v>2</v>
      </c>
      <c r="E396" s="18" t="s">
        <v>1453</v>
      </c>
      <c r="F396" s="327"/>
      <c r="G396" s="25">
        <v>29</v>
      </c>
      <c r="H396" s="60">
        <v>4.090267983074753</v>
      </c>
    </row>
    <row r="397" spans="1:8" ht="20.149999999999999" customHeight="1">
      <c r="A397" s="302" t="s">
        <v>1500</v>
      </c>
      <c r="B397" s="293" t="s">
        <v>1501</v>
      </c>
      <c r="C397" s="293" t="s">
        <v>1670</v>
      </c>
      <c r="D397" s="17"/>
      <c r="E397" s="18"/>
      <c r="F397" s="286"/>
      <c r="G397" s="121">
        <v>1166</v>
      </c>
      <c r="H397" s="60"/>
    </row>
    <row r="398" spans="1:8" ht="20.149999999999999" customHeight="1">
      <c r="A398" s="319"/>
      <c r="B398" s="321"/>
      <c r="C398" s="321"/>
      <c r="D398" s="17">
        <v>1</v>
      </c>
      <c r="E398" s="18" t="s">
        <v>1401</v>
      </c>
      <c r="F398" s="323"/>
      <c r="G398" s="25">
        <v>1152</v>
      </c>
      <c r="H398" s="60">
        <v>98.799313893653519</v>
      </c>
    </row>
    <row r="399" spans="1:8" ht="20.149999999999999" customHeight="1">
      <c r="A399" s="325"/>
      <c r="B399" s="326"/>
      <c r="C399" s="326"/>
      <c r="D399" s="17">
        <v>2</v>
      </c>
      <c r="E399" s="18" t="s">
        <v>1402</v>
      </c>
      <c r="F399" s="327"/>
      <c r="G399" s="25">
        <v>14</v>
      </c>
      <c r="H399" s="60">
        <v>1.2006861063464835</v>
      </c>
    </row>
    <row r="400" spans="1:8" ht="20.149999999999999" customHeight="1">
      <c r="A400" s="302" t="s">
        <v>1502</v>
      </c>
      <c r="B400" s="293" t="s">
        <v>117</v>
      </c>
      <c r="C400" s="293" t="s">
        <v>1670</v>
      </c>
      <c r="D400" s="17"/>
      <c r="E400" s="18"/>
      <c r="F400" s="286"/>
      <c r="G400" s="121">
        <v>1166</v>
      </c>
      <c r="H400" s="60"/>
    </row>
    <row r="401" spans="1:8" ht="20.149999999999999" customHeight="1">
      <c r="A401" s="319"/>
      <c r="B401" s="321"/>
      <c r="C401" s="321"/>
      <c r="D401" s="17">
        <v>1</v>
      </c>
      <c r="E401" s="18" t="s">
        <v>810</v>
      </c>
      <c r="F401" s="323"/>
      <c r="G401" s="25">
        <v>991</v>
      </c>
      <c r="H401" s="60">
        <v>84.991423670668951</v>
      </c>
    </row>
    <row r="402" spans="1:8" ht="20.149999999999999" customHeight="1">
      <c r="A402" s="325"/>
      <c r="B402" s="326"/>
      <c r="C402" s="326"/>
      <c r="D402" s="17">
        <v>2</v>
      </c>
      <c r="E402" s="18" t="s">
        <v>811</v>
      </c>
      <c r="F402" s="327"/>
      <c r="G402" s="25">
        <v>175</v>
      </c>
      <c r="H402" s="60">
        <v>15.008576329331047</v>
      </c>
    </row>
    <row r="403" spans="1:8" ht="20.149999999999999" customHeight="1">
      <c r="A403" s="302" t="s">
        <v>1503</v>
      </c>
      <c r="B403" s="293" t="s">
        <v>118</v>
      </c>
      <c r="C403" s="293" t="s">
        <v>1670</v>
      </c>
      <c r="D403" s="17"/>
      <c r="E403" s="18"/>
      <c r="F403" s="286"/>
      <c r="G403" s="121">
        <v>1166</v>
      </c>
      <c r="H403" s="60"/>
    </row>
    <row r="404" spans="1:8" ht="20.149999999999999" customHeight="1">
      <c r="A404" s="319"/>
      <c r="B404" s="321"/>
      <c r="C404" s="321"/>
      <c r="D404" s="17">
        <v>1</v>
      </c>
      <c r="E404" s="18" t="s">
        <v>810</v>
      </c>
      <c r="F404" s="323"/>
      <c r="G404" s="25">
        <v>1068</v>
      </c>
      <c r="H404" s="60">
        <v>91.595197255574618</v>
      </c>
    </row>
    <row r="405" spans="1:8" ht="20.149999999999999" customHeight="1">
      <c r="A405" s="325"/>
      <c r="B405" s="326"/>
      <c r="C405" s="326"/>
      <c r="D405" s="17">
        <v>2</v>
      </c>
      <c r="E405" s="18" t="s">
        <v>811</v>
      </c>
      <c r="F405" s="327"/>
      <c r="G405" s="25">
        <v>98</v>
      </c>
      <c r="H405" s="60">
        <v>8.4048027444253854</v>
      </c>
    </row>
    <row r="406" spans="1:8" ht="20.149999999999999" customHeight="1">
      <c r="A406" s="302" t="s">
        <v>1504</v>
      </c>
      <c r="B406" s="293" t="s">
        <v>119</v>
      </c>
      <c r="C406" s="293" t="s">
        <v>1670</v>
      </c>
      <c r="D406" s="17"/>
      <c r="E406" s="18"/>
      <c r="F406" s="286"/>
      <c r="G406" s="121">
        <v>1166</v>
      </c>
      <c r="H406" s="60"/>
    </row>
    <row r="407" spans="1:8" ht="20.149999999999999" customHeight="1">
      <c r="A407" s="319"/>
      <c r="B407" s="321"/>
      <c r="C407" s="321"/>
      <c r="D407" s="17">
        <v>1</v>
      </c>
      <c r="E407" s="18" t="s">
        <v>810</v>
      </c>
      <c r="F407" s="323"/>
      <c r="G407" s="25">
        <v>1079</v>
      </c>
      <c r="H407" s="60">
        <v>92.538593481989707</v>
      </c>
    </row>
    <row r="408" spans="1:8" ht="20.149999999999999" customHeight="1">
      <c r="A408" s="325"/>
      <c r="B408" s="326"/>
      <c r="C408" s="326"/>
      <c r="D408" s="17">
        <v>2</v>
      </c>
      <c r="E408" s="18" t="s">
        <v>811</v>
      </c>
      <c r="F408" s="327"/>
      <c r="G408" s="25">
        <v>87</v>
      </c>
      <c r="H408" s="60">
        <v>7.4614065180102909</v>
      </c>
    </row>
    <row r="409" spans="1:8" ht="20.149999999999999" customHeight="1">
      <c r="A409" s="302" t="s">
        <v>1505</v>
      </c>
      <c r="B409" s="293" t="s">
        <v>126</v>
      </c>
      <c r="C409" s="293" t="s">
        <v>1670</v>
      </c>
      <c r="D409" s="17"/>
      <c r="E409" s="18"/>
      <c r="F409" s="286"/>
      <c r="G409" s="121">
        <v>1166</v>
      </c>
      <c r="H409" s="60"/>
    </row>
    <row r="410" spans="1:8" ht="20.149999999999999" customHeight="1">
      <c r="A410" s="319"/>
      <c r="B410" s="321"/>
      <c r="C410" s="321"/>
      <c r="D410" s="17">
        <v>1</v>
      </c>
      <c r="E410" s="18" t="s">
        <v>1506</v>
      </c>
      <c r="F410" s="323"/>
      <c r="G410" s="25">
        <v>1115</v>
      </c>
      <c r="H410" s="60">
        <v>95.626072041166381</v>
      </c>
    </row>
    <row r="411" spans="1:8" ht="20.149999999999999" customHeight="1">
      <c r="A411" s="319"/>
      <c r="B411" s="321"/>
      <c r="C411" s="321"/>
      <c r="D411" s="17">
        <v>2</v>
      </c>
      <c r="E411" s="18" t="s">
        <v>1146</v>
      </c>
      <c r="F411" s="323"/>
      <c r="G411" s="25">
        <v>20</v>
      </c>
      <c r="H411" s="60">
        <v>1.7152658662092626</v>
      </c>
    </row>
    <row r="412" spans="1:8" ht="20.149999999999999" customHeight="1">
      <c r="A412" s="325"/>
      <c r="B412" s="326"/>
      <c r="C412" s="326"/>
      <c r="D412" s="17">
        <v>3</v>
      </c>
      <c r="E412" s="18" t="s">
        <v>1147</v>
      </c>
      <c r="F412" s="327"/>
      <c r="G412" s="25">
        <v>31</v>
      </c>
      <c r="H412" s="60">
        <v>2.6586620926243567</v>
      </c>
    </row>
    <row r="413" spans="1:8" ht="20.149999999999999" customHeight="1">
      <c r="A413" s="302" t="s">
        <v>1731</v>
      </c>
      <c r="B413" s="293" t="s">
        <v>1148</v>
      </c>
      <c r="C413" s="293" t="s">
        <v>1670</v>
      </c>
      <c r="D413" s="17"/>
      <c r="E413" s="18"/>
      <c r="F413" s="286"/>
      <c r="G413" s="121">
        <v>1166</v>
      </c>
      <c r="H413" s="60"/>
    </row>
    <row r="414" spans="1:8" ht="20.149999999999999" customHeight="1">
      <c r="A414" s="319"/>
      <c r="B414" s="321"/>
      <c r="C414" s="321"/>
      <c r="D414" s="17">
        <v>1</v>
      </c>
      <c r="E414" s="18" t="s">
        <v>1149</v>
      </c>
      <c r="F414" s="323"/>
      <c r="G414" s="25">
        <v>18</v>
      </c>
      <c r="H414" s="60">
        <v>1.5437392795883362</v>
      </c>
    </row>
    <row r="415" spans="1:8" ht="20.149999999999999" customHeight="1">
      <c r="A415" s="325"/>
      <c r="B415" s="326"/>
      <c r="C415" s="326"/>
      <c r="D415" s="17">
        <v>2</v>
      </c>
      <c r="E415" s="18" t="s">
        <v>439</v>
      </c>
      <c r="F415" s="327"/>
      <c r="G415" s="25">
        <v>1148</v>
      </c>
      <c r="H415" s="60">
        <v>98.456260720411663</v>
      </c>
    </row>
    <row r="416" spans="1:8" ht="20.149999999999999" customHeight="1">
      <c r="A416" s="302" t="s">
        <v>1507</v>
      </c>
      <c r="B416" s="293" t="s">
        <v>1151</v>
      </c>
      <c r="C416" s="293" t="s">
        <v>1732</v>
      </c>
      <c r="D416" s="17"/>
      <c r="E416" s="18"/>
      <c r="F416" s="286"/>
      <c r="G416" s="121">
        <v>18</v>
      </c>
      <c r="H416" s="60"/>
    </row>
    <row r="417" spans="1:8" ht="20.149999999999999" customHeight="1">
      <c r="A417" s="319"/>
      <c r="B417" s="321"/>
      <c r="C417" s="321"/>
      <c r="D417" s="17">
        <v>1</v>
      </c>
      <c r="E417" s="18" t="s">
        <v>438</v>
      </c>
      <c r="F417" s="323"/>
      <c r="G417" s="25">
        <v>11</v>
      </c>
      <c r="H417" s="60">
        <v>61.111111111111114</v>
      </c>
    </row>
    <row r="418" spans="1:8" ht="20.149999999999999" customHeight="1">
      <c r="A418" s="325"/>
      <c r="B418" s="326"/>
      <c r="C418" s="326"/>
      <c r="D418" s="17">
        <v>2</v>
      </c>
      <c r="E418" s="18" t="s">
        <v>439</v>
      </c>
      <c r="F418" s="327"/>
      <c r="G418" s="25">
        <v>7</v>
      </c>
      <c r="H418" s="60">
        <v>38.888888888888893</v>
      </c>
    </row>
    <row r="419" spans="1:8" ht="20.149999999999999" customHeight="1">
      <c r="A419" s="302" t="s">
        <v>1733</v>
      </c>
      <c r="B419" s="293" t="s">
        <v>127</v>
      </c>
      <c r="C419" s="293" t="s">
        <v>1670</v>
      </c>
      <c r="D419" s="17"/>
      <c r="E419" s="18"/>
      <c r="F419" s="286"/>
      <c r="G419" s="121">
        <v>1166</v>
      </c>
      <c r="H419" s="60"/>
    </row>
    <row r="420" spans="1:8" ht="20.149999999999999" customHeight="1">
      <c r="A420" s="319"/>
      <c r="B420" s="321"/>
      <c r="C420" s="321"/>
      <c r="D420" s="17">
        <v>1</v>
      </c>
      <c r="E420" s="18" t="s">
        <v>1158</v>
      </c>
      <c r="F420" s="323"/>
      <c r="G420" s="25">
        <v>163</v>
      </c>
      <c r="H420" s="60">
        <v>13.979416809605489</v>
      </c>
    </row>
    <row r="421" spans="1:8" ht="20.149999999999999" customHeight="1">
      <c r="A421" s="319"/>
      <c r="B421" s="321"/>
      <c r="C421" s="321"/>
      <c r="D421" s="17">
        <v>2</v>
      </c>
      <c r="E421" s="18" t="s">
        <v>1159</v>
      </c>
      <c r="F421" s="323"/>
      <c r="G421" s="25">
        <v>827</v>
      </c>
      <c r="H421" s="60">
        <v>70.926243567753005</v>
      </c>
    </row>
    <row r="422" spans="1:8" ht="20.149999999999999" customHeight="1">
      <c r="A422" s="319"/>
      <c r="B422" s="321"/>
      <c r="C422" s="321"/>
      <c r="D422" s="17">
        <v>3</v>
      </c>
      <c r="E422" s="18" t="s">
        <v>1160</v>
      </c>
      <c r="F422" s="323"/>
      <c r="G422" s="25">
        <v>6</v>
      </c>
      <c r="H422" s="60">
        <v>0.51457975986277882</v>
      </c>
    </row>
    <row r="423" spans="1:8" ht="20.149999999999999" customHeight="1">
      <c r="A423" s="319"/>
      <c r="B423" s="321"/>
      <c r="C423" s="321"/>
      <c r="D423" s="17">
        <v>4</v>
      </c>
      <c r="E423" s="18" t="s">
        <v>1161</v>
      </c>
      <c r="F423" s="323"/>
      <c r="G423" s="25">
        <v>83</v>
      </c>
      <c r="H423" s="60">
        <v>7.1183533447684395</v>
      </c>
    </row>
    <row r="424" spans="1:8" ht="20.149999999999999" customHeight="1">
      <c r="A424" s="319"/>
      <c r="B424" s="321"/>
      <c r="C424" s="321"/>
      <c r="D424" s="17">
        <v>5</v>
      </c>
      <c r="E424" s="18" t="s">
        <v>1162</v>
      </c>
      <c r="F424" s="323"/>
      <c r="G424" s="25">
        <v>52</v>
      </c>
      <c r="H424" s="60">
        <v>4.4596912521440828</v>
      </c>
    </row>
    <row r="425" spans="1:8" ht="20.149999999999999" customHeight="1">
      <c r="A425" s="319"/>
      <c r="B425" s="321"/>
      <c r="C425" s="321"/>
      <c r="D425" s="17">
        <v>6</v>
      </c>
      <c r="E425" s="18" t="s">
        <v>1163</v>
      </c>
      <c r="F425" s="323"/>
      <c r="G425" s="25">
        <v>34</v>
      </c>
      <c r="H425" s="60">
        <v>2.9159519725557463</v>
      </c>
    </row>
    <row r="426" spans="1:8" ht="20.149999999999999" customHeight="1">
      <c r="A426" s="325"/>
      <c r="B426" s="326"/>
      <c r="C426" s="326"/>
      <c r="D426" s="17">
        <v>7</v>
      </c>
      <c r="E426" s="18" t="s">
        <v>326</v>
      </c>
      <c r="F426" s="327"/>
      <c r="G426" s="25">
        <v>1</v>
      </c>
      <c r="H426" s="60">
        <v>8.5763293310463118E-2</v>
      </c>
    </row>
    <row r="427" spans="1:8" ht="20.149999999999999" customHeight="1">
      <c r="A427" s="54" t="s">
        <v>1695</v>
      </c>
      <c r="B427" s="18" t="s">
        <v>128</v>
      </c>
      <c r="C427" s="18" t="s">
        <v>1734</v>
      </c>
      <c r="D427" s="17"/>
      <c r="E427" s="18"/>
      <c r="F427" s="17"/>
      <c r="G427" s="121">
        <v>1</v>
      </c>
      <c r="H427" s="60"/>
    </row>
    <row r="428" spans="1:8" ht="20.149999999999999" customHeight="1">
      <c r="A428" s="54" t="s">
        <v>1508</v>
      </c>
      <c r="B428" s="18" t="s">
        <v>129</v>
      </c>
      <c r="C428" s="18" t="s">
        <v>1735</v>
      </c>
      <c r="D428" s="17"/>
      <c r="E428" s="18"/>
      <c r="F428" s="17"/>
      <c r="G428" s="121">
        <v>83</v>
      </c>
      <c r="H428" s="60"/>
    </row>
    <row r="429" spans="1:8" ht="20.149999999999999" customHeight="1">
      <c r="A429" s="54" t="s">
        <v>1509</v>
      </c>
      <c r="B429" s="18" t="s">
        <v>130</v>
      </c>
      <c r="C429" s="18" t="s">
        <v>1736</v>
      </c>
      <c r="D429" s="17"/>
      <c r="E429" s="18"/>
      <c r="F429" s="17"/>
      <c r="G429" s="121">
        <v>52</v>
      </c>
      <c r="H429" s="60"/>
    </row>
    <row r="430" spans="1:8" ht="20.149999999999999" customHeight="1">
      <c r="A430" s="302" t="s">
        <v>1738</v>
      </c>
      <c r="B430" s="293" t="s">
        <v>1166</v>
      </c>
      <c r="C430" s="293" t="s">
        <v>1737</v>
      </c>
      <c r="D430" s="17"/>
      <c r="E430" s="18"/>
      <c r="F430" s="286"/>
      <c r="G430" s="121">
        <v>35</v>
      </c>
      <c r="H430" s="60"/>
    </row>
    <row r="431" spans="1:8" ht="20.149999999999999" customHeight="1">
      <c r="A431" s="319"/>
      <c r="B431" s="321"/>
      <c r="C431" s="321"/>
      <c r="D431" s="17">
        <v>1</v>
      </c>
      <c r="E431" s="18" t="s">
        <v>1167</v>
      </c>
      <c r="F431" s="323"/>
      <c r="G431" s="25">
        <v>4</v>
      </c>
      <c r="H431" s="60">
        <v>11.428571428571429</v>
      </c>
    </row>
    <row r="432" spans="1:8" ht="20.149999999999999" customHeight="1">
      <c r="A432" s="325"/>
      <c r="B432" s="326"/>
      <c r="C432" s="326"/>
      <c r="D432" s="17">
        <v>2</v>
      </c>
      <c r="E432" s="18" t="s">
        <v>1168</v>
      </c>
      <c r="F432" s="327"/>
      <c r="G432" s="25">
        <v>31</v>
      </c>
      <c r="H432" s="60">
        <v>88.571428571428569</v>
      </c>
    </row>
    <row r="433" spans="1:8" ht="20.149999999999999" customHeight="1">
      <c r="A433" s="302" t="s">
        <v>1510</v>
      </c>
      <c r="B433" s="293" t="s">
        <v>1170</v>
      </c>
      <c r="C433" s="293" t="s">
        <v>1739</v>
      </c>
      <c r="D433" s="17"/>
      <c r="E433" s="18"/>
      <c r="F433" s="286"/>
      <c r="G433" s="121">
        <v>1135</v>
      </c>
      <c r="H433" s="60"/>
    </row>
    <row r="434" spans="1:8" ht="20.149999999999999" customHeight="1">
      <c r="A434" s="319"/>
      <c r="B434" s="321"/>
      <c r="C434" s="321"/>
      <c r="D434" s="17">
        <v>1</v>
      </c>
      <c r="E434" s="18" t="s">
        <v>438</v>
      </c>
      <c r="F434" s="323"/>
      <c r="G434" s="25">
        <v>976</v>
      </c>
      <c r="H434" s="60">
        <v>85.991189427312776</v>
      </c>
    </row>
    <row r="435" spans="1:8" ht="20.149999999999999" customHeight="1">
      <c r="A435" s="325"/>
      <c r="B435" s="326"/>
      <c r="C435" s="326"/>
      <c r="D435" s="17">
        <v>2</v>
      </c>
      <c r="E435" s="18" t="s">
        <v>439</v>
      </c>
      <c r="F435" s="327"/>
      <c r="G435" s="25">
        <v>159</v>
      </c>
      <c r="H435" s="60">
        <v>14.008810572687224</v>
      </c>
    </row>
    <row r="436" spans="1:8" ht="20.149999999999999" customHeight="1">
      <c r="A436" s="302" t="s">
        <v>1511</v>
      </c>
      <c r="B436" s="293" t="s">
        <v>1172</v>
      </c>
      <c r="C436" s="293" t="s">
        <v>1739</v>
      </c>
      <c r="D436" s="17"/>
      <c r="E436" s="18"/>
      <c r="F436" s="286"/>
      <c r="G436" s="121">
        <v>1135</v>
      </c>
      <c r="H436" s="60"/>
    </row>
    <row r="437" spans="1:8" ht="20.149999999999999" customHeight="1">
      <c r="A437" s="319"/>
      <c r="B437" s="321"/>
      <c r="C437" s="321"/>
      <c r="D437" s="17">
        <v>1</v>
      </c>
      <c r="E437" s="18" t="s">
        <v>438</v>
      </c>
      <c r="F437" s="323"/>
      <c r="G437" s="25">
        <v>148</v>
      </c>
      <c r="H437" s="60">
        <v>13.039647577092511</v>
      </c>
    </row>
    <row r="438" spans="1:8" ht="20.149999999999999" customHeight="1">
      <c r="A438" s="325"/>
      <c r="B438" s="326"/>
      <c r="C438" s="326"/>
      <c r="D438" s="17">
        <v>2</v>
      </c>
      <c r="E438" s="18" t="s">
        <v>439</v>
      </c>
      <c r="F438" s="327"/>
      <c r="G438" s="25">
        <v>987</v>
      </c>
      <c r="H438" s="60">
        <v>86.960352422907491</v>
      </c>
    </row>
    <row r="439" spans="1:8" ht="20.149999999999999" customHeight="1">
      <c r="A439" s="302" t="s">
        <v>1512</v>
      </c>
      <c r="B439" s="293" t="s">
        <v>125</v>
      </c>
      <c r="C439" s="293" t="s">
        <v>1718</v>
      </c>
      <c r="D439" s="17"/>
      <c r="E439" s="18"/>
      <c r="F439" s="286"/>
      <c r="G439" s="121">
        <v>1166</v>
      </c>
      <c r="H439" s="60"/>
    </row>
    <row r="440" spans="1:8" ht="20.149999999999999" customHeight="1">
      <c r="A440" s="319"/>
      <c r="B440" s="321"/>
      <c r="C440" s="321"/>
      <c r="D440" s="17">
        <v>1</v>
      </c>
      <c r="E440" s="18" t="s">
        <v>438</v>
      </c>
      <c r="F440" s="323"/>
      <c r="G440" s="25">
        <v>954</v>
      </c>
      <c r="H440" s="60">
        <v>81.818181818181827</v>
      </c>
    </row>
    <row r="441" spans="1:8" ht="20.149999999999999" customHeight="1">
      <c r="A441" s="325"/>
      <c r="B441" s="326"/>
      <c r="C441" s="326"/>
      <c r="D441" s="17">
        <v>2</v>
      </c>
      <c r="E441" s="18" t="s">
        <v>439</v>
      </c>
      <c r="F441" s="327"/>
      <c r="G441" s="25">
        <v>212</v>
      </c>
      <c r="H441" s="60">
        <v>18.181818181818183</v>
      </c>
    </row>
    <row r="442" spans="1:8" ht="20.149999999999999" customHeight="1">
      <c r="A442" s="54" t="s">
        <v>4119</v>
      </c>
      <c r="B442" s="18" t="s">
        <v>1175</v>
      </c>
      <c r="C442" s="18" t="s">
        <v>1718</v>
      </c>
      <c r="D442" s="17"/>
      <c r="E442" s="18"/>
      <c r="F442" s="17"/>
      <c r="G442" s="121">
        <v>1166</v>
      </c>
      <c r="H442" s="60"/>
    </row>
    <row r="443" spans="1:8" ht="20.149999999999999" customHeight="1">
      <c r="A443" s="302" t="s">
        <v>1513</v>
      </c>
      <c r="B443" s="293" t="s">
        <v>1514</v>
      </c>
      <c r="C443" s="293" t="s">
        <v>1718</v>
      </c>
      <c r="D443" s="17"/>
      <c r="E443" s="18"/>
      <c r="F443" s="286"/>
      <c r="G443" s="121">
        <v>1166</v>
      </c>
      <c r="H443" s="60"/>
    </row>
    <row r="444" spans="1:8" ht="20.149999999999999" customHeight="1">
      <c r="A444" s="319"/>
      <c r="B444" s="321"/>
      <c r="C444" s="321"/>
      <c r="D444" s="17">
        <v>1</v>
      </c>
      <c r="E444" s="18" t="s">
        <v>1401</v>
      </c>
      <c r="F444" s="323"/>
      <c r="G444" s="25">
        <v>1151</v>
      </c>
      <c r="H444" s="60">
        <v>98.713550600343055</v>
      </c>
    </row>
    <row r="445" spans="1:8" ht="20.149999999999999" customHeight="1">
      <c r="A445" s="325"/>
      <c r="B445" s="326"/>
      <c r="C445" s="326"/>
      <c r="D445" s="17">
        <v>2</v>
      </c>
      <c r="E445" s="18" t="s">
        <v>1402</v>
      </c>
      <c r="F445" s="327"/>
      <c r="G445" s="25">
        <v>15</v>
      </c>
      <c r="H445" s="60">
        <v>1.2864493996569468</v>
      </c>
    </row>
    <row r="446" spans="1:8" ht="20.149999999999999" customHeight="1">
      <c r="A446" s="302" t="s">
        <v>1515</v>
      </c>
      <c r="B446" s="293" t="s">
        <v>148</v>
      </c>
      <c r="C446" s="293" t="s">
        <v>1670</v>
      </c>
      <c r="D446" s="17"/>
      <c r="E446" s="18"/>
      <c r="F446" s="286"/>
      <c r="G446" s="121">
        <v>1166</v>
      </c>
      <c r="H446" s="60"/>
    </row>
    <row r="447" spans="1:8" ht="20.149999999999999" customHeight="1">
      <c r="A447" s="319"/>
      <c r="B447" s="321"/>
      <c r="C447" s="321"/>
      <c r="D447" s="17">
        <v>1</v>
      </c>
      <c r="E447" s="18" t="s">
        <v>1178</v>
      </c>
      <c r="F447" s="323"/>
      <c r="G447" s="25">
        <v>5</v>
      </c>
      <c r="H447" s="60">
        <v>0.42881646655231564</v>
      </c>
    </row>
    <row r="448" spans="1:8" ht="20.149999999999999" customHeight="1">
      <c r="A448" s="319"/>
      <c r="B448" s="321"/>
      <c r="C448" s="321"/>
      <c r="D448" s="17">
        <v>2</v>
      </c>
      <c r="E448" s="18" t="s">
        <v>1179</v>
      </c>
      <c r="F448" s="323"/>
      <c r="G448" s="25">
        <v>1062</v>
      </c>
      <c r="H448" s="60">
        <v>91.080617495711834</v>
      </c>
    </row>
    <row r="449" spans="1:12" ht="20.149999999999999" customHeight="1">
      <c r="A449" s="325"/>
      <c r="B449" s="326"/>
      <c r="C449" s="326"/>
      <c r="D449" s="17">
        <v>3</v>
      </c>
      <c r="E449" s="18" t="s">
        <v>1180</v>
      </c>
      <c r="F449" s="327"/>
      <c r="G449" s="25">
        <v>99</v>
      </c>
      <c r="H449" s="60">
        <v>8.4905660377358494</v>
      </c>
      <c r="I449" s="165"/>
      <c r="J449" s="165"/>
      <c r="K449" s="165"/>
      <c r="L449" s="138"/>
    </row>
    <row r="450" spans="1:12" ht="20.149999999999999" customHeight="1">
      <c r="A450" s="308" t="s">
        <v>1516</v>
      </c>
      <c r="B450" s="297" t="s">
        <v>1517</v>
      </c>
      <c r="C450" s="297" t="s">
        <v>1718</v>
      </c>
      <c r="D450" s="148"/>
      <c r="E450" s="149"/>
      <c r="F450" s="290"/>
      <c r="G450" s="162">
        <v>1166</v>
      </c>
      <c r="H450" s="163"/>
      <c r="I450" s="165"/>
      <c r="J450" s="165"/>
      <c r="K450" s="165"/>
      <c r="L450" s="138"/>
    </row>
    <row r="451" spans="1:12" ht="20.149999999999999" customHeight="1">
      <c r="A451" s="328"/>
      <c r="B451" s="330"/>
      <c r="C451" s="330"/>
      <c r="D451" s="148">
        <v>1</v>
      </c>
      <c r="E451" s="149" t="s">
        <v>1401</v>
      </c>
      <c r="F451" s="332"/>
      <c r="G451" s="164">
        <v>1121</v>
      </c>
      <c r="H451" s="163">
        <v>96.140651801029165</v>
      </c>
      <c r="I451" s="165"/>
      <c r="J451" s="165"/>
      <c r="K451" s="165"/>
      <c r="L451" s="138"/>
    </row>
    <row r="452" spans="1:12" ht="20.149999999999999" customHeight="1">
      <c r="A452" s="329"/>
      <c r="B452" s="331"/>
      <c r="C452" s="331"/>
      <c r="D452" s="148">
        <v>2</v>
      </c>
      <c r="E452" s="149" t="s">
        <v>1402</v>
      </c>
      <c r="F452" s="333"/>
      <c r="G452" s="164">
        <v>45</v>
      </c>
      <c r="H452" s="163">
        <v>3.8593481989708405</v>
      </c>
      <c r="I452" s="165"/>
      <c r="J452" s="165"/>
      <c r="K452" s="165"/>
      <c r="L452" s="138"/>
    </row>
    <row r="453" spans="1:12" ht="20.149999999999999" customHeight="1">
      <c r="A453" s="54" t="s">
        <v>1518</v>
      </c>
      <c r="B453" s="18" t="s">
        <v>131</v>
      </c>
      <c r="C453" s="18" t="s">
        <v>1718</v>
      </c>
      <c r="D453" s="17"/>
      <c r="E453" s="18"/>
      <c r="F453" s="17"/>
      <c r="G453" s="121">
        <v>1166</v>
      </c>
      <c r="H453" s="60"/>
      <c r="I453" s="165"/>
      <c r="J453" s="165"/>
      <c r="K453" s="165"/>
      <c r="L453" s="138"/>
    </row>
    <row r="454" spans="1:12" ht="20.149999999999999" customHeight="1">
      <c r="A454" s="54" t="s">
        <v>1519</v>
      </c>
      <c r="B454" s="18" t="s">
        <v>132</v>
      </c>
      <c r="C454" s="18" t="s">
        <v>1718</v>
      </c>
      <c r="D454" s="17"/>
      <c r="E454" s="18"/>
      <c r="F454" s="17"/>
      <c r="G454" s="121">
        <v>1166</v>
      </c>
      <c r="H454" s="60"/>
      <c r="I454" s="165"/>
      <c r="J454" s="165"/>
      <c r="K454" s="165"/>
      <c r="L454" s="138"/>
    </row>
    <row r="455" spans="1:12" ht="20.149999999999999" customHeight="1">
      <c r="A455" s="302" t="s">
        <v>1740</v>
      </c>
      <c r="B455" s="293" t="s">
        <v>133</v>
      </c>
      <c r="C455" s="293" t="s">
        <v>1670</v>
      </c>
      <c r="D455" s="17"/>
      <c r="E455" s="18"/>
      <c r="F455" s="286"/>
      <c r="G455" s="121">
        <v>1166</v>
      </c>
      <c r="H455" s="60"/>
      <c r="I455" s="165"/>
      <c r="J455" s="165"/>
      <c r="K455" s="165"/>
      <c r="L455" s="138"/>
    </row>
    <row r="456" spans="1:12" ht="20.149999999999999" customHeight="1">
      <c r="A456" s="319"/>
      <c r="B456" s="321"/>
      <c r="C456" s="321"/>
      <c r="D456" s="17">
        <v>1</v>
      </c>
      <c r="E456" s="18" t="s">
        <v>438</v>
      </c>
      <c r="F456" s="323"/>
      <c r="G456" s="25">
        <v>183</v>
      </c>
      <c r="H456" s="60">
        <v>15.69468267581475</v>
      </c>
    </row>
    <row r="457" spans="1:12" ht="20.149999999999999" customHeight="1">
      <c r="A457" s="325"/>
      <c r="B457" s="326"/>
      <c r="C457" s="326"/>
      <c r="D457" s="17">
        <v>2</v>
      </c>
      <c r="E457" s="18" t="s">
        <v>439</v>
      </c>
      <c r="F457" s="327"/>
      <c r="G457" s="25">
        <v>983</v>
      </c>
      <c r="H457" s="60">
        <v>84.305317324185253</v>
      </c>
    </row>
    <row r="458" spans="1:12" ht="20.149999999999999" customHeight="1">
      <c r="A458" s="54" t="s">
        <v>1520</v>
      </c>
      <c r="B458" s="18" t="s">
        <v>134</v>
      </c>
      <c r="C458" s="18" t="s">
        <v>1741</v>
      </c>
      <c r="D458" s="17"/>
      <c r="E458" s="18"/>
      <c r="F458" s="17"/>
      <c r="G458" s="25">
        <v>183</v>
      </c>
      <c r="H458" s="60">
        <v>15.69468267581475</v>
      </c>
    </row>
    <row r="459" spans="1:12" ht="20.149999999999999" customHeight="1">
      <c r="A459" s="54" t="s">
        <v>1521</v>
      </c>
      <c r="B459" s="18" t="s">
        <v>135</v>
      </c>
      <c r="C459" s="18" t="s">
        <v>1741</v>
      </c>
      <c r="D459" s="17"/>
      <c r="E459" s="18"/>
      <c r="F459" s="17"/>
      <c r="G459" s="25">
        <v>183</v>
      </c>
      <c r="H459" s="60">
        <v>15.69468267581475</v>
      </c>
    </row>
    <row r="460" spans="1:12" ht="20.149999999999999" customHeight="1">
      <c r="A460" s="302" t="s">
        <v>1522</v>
      </c>
      <c r="B460" s="293" t="s">
        <v>1523</v>
      </c>
      <c r="C460" s="293" t="s">
        <v>1670</v>
      </c>
      <c r="D460" s="17"/>
      <c r="E460" s="18"/>
      <c r="F460" s="286"/>
      <c r="G460" s="121">
        <v>1166</v>
      </c>
      <c r="H460" s="60"/>
    </row>
    <row r="461" spans="1:12" ht="20.149999999999999" customHeight="1">
      <c r="A461" s="319"/>
      <c r="B461" s="321"/>
      <c r="C461" s="321"/>
      <c r="D461" s="17">
        <v>1</v>
      </c>
      <c r="E461" s="18" t="s">
        <v>1401</v>
      </c>
      <c r="F461" s="323"/>
      <c r="G461" s="25">
        <v>1149</v>
      </c>
      <c r="H461" s="60">
        <v>98.542024013722127</v>
      </c>
    </row>
    <row r="462" spans="1:12" ht="20.149999999999999" customHeight="1">
      <c r="A462" s="325"/>
      <c r="B462" s="326"/>
      <c r="C462" s="326"/>
      <c r="D462" s="17">
        <v>2</v>
      </c>
      <c r="E462" s="18" t="s">
        <v>1402</v>
      </c>
      <c r="F462" s="327"/>
      <c r="G462" s="25">
        <v>17</v>
      </c>
      <c r="H462" s="60">
        <v>1.4579759862778732</v>
      </c>
    </row>
    <row r="463" spans="1:12" ht="20.149999999999999" customHeight="1">
      <c r="A463" s="302" t="s">
        <v>1524</v>
      </c>
      <c r="B463" s="293" t="s">
        <v>4471</v>
      </c>
      <c r="C463" s="293" t="s">
        <v>1670</v>
      </c>
      <c r="D463" s="17"/>
      <c r="E463" s="18"/>
      <c r="F463" s="286"/>
      <c r="G463" s="121">
        <v>1166</v>
      </c>
      <c r="H463" s="60"/>
    </row>
    <row r="464" spans="1:12" ht="20.149999999999999" customHeight="1">
      <c r="A464" s="319"/>
      <c r="B464" s="321"/>
      <c r="C464" s="321"/>
      <c r="D464" s="17">
        <v>1</v>
      </c>
      <c r="E464" s="18" t="s">
        <v>1186</v>
      </c>
      <c r="F464" s="323"/>
      <c r="G464" s="25">
        <v>125</v>
      </c>
      <c r="H464" s="60">
        <v>10.720411663807889</v>
      </c>
    </row>
    <row r="465" spans="1:8" ht="20.149999999999999" customHeight="1">
      <c r="A465" s="319"/>
      <c r="B465" s="321"/>
      <c r="C465" s="321"/>
      <c r="D465" s="17">
        <v>2</v>
      </c>
      <c r="E465" s="18" t="s">
        <v>1187</v>
      </c>
      <c r="F465" s="323"/>
      <c r="G465" s="25">
        <v>161</v>
      </c>
      <c r="H465" s="60">
        <v>13.807890222984561</v>
      </c>
    </row>
    <row r="466" spans="1:8" ht="20.149999999999999" customHeight="1">
      <c r="A466" s="319"/>
      <c r="B466" s="321"/>
      <c r="C466" s="321"/>
      <c r="D466" s="17">
        <v>3</v>
      </c>
      <c r="E466" s="18" t="s">
        <v>1188</v>
      </c>
      <c r="F466" s="323"/>
      <c r="G466" s="25">
        <v>151</v>
      </c>
      <c r="H466" s="60">
        <v>12.950257289879932</v>
      </c>
    </row>
    <row r="467" spans="1:8" ht="20.149999999999999" customHeight="1">
      <c r="A467" s="319"/>
      <c r="B467" s="321"/>
      <c r="C467" s="321"/>
      <c r="D467" s="17">
        <v>4</v>
      </c>
      <c r="E467" s="18" t="s">
        <v>1189</v>
      </c>
      <c r="F467" s="323"/>
      <c r="G467" s="25">
        <v>108</v>
      </c>
      <c r="H467" s="60">
        <v>9.2624356775300178</v>
      </c>
    </row>
    <row r="468" spans="1:8" ht="20.149999999999999" customHeight="1">
      <c r="A468" s="319"/>
      <c r="B468" s="321"/>
      <c r="C468" s="321"/>
      <c r="D468" s="17">
        <v>5</v>
      </c>
      <c r="E468" s="18" t="s">
        <v>1190</v>
      </c>
      <c r="F468" s="323"/>
      <c r="G468" s="25">
        <v>206</v>
      </c>
      <c r="H468" s="60">
        <v>17.667238421955403</v>
      </c>
    </row>
    <row r="469" spans="1:8" ht="20.149999999999999" customHeight="1">
      <c r="A469" s="319"/>
      <c r="B469" s="321"/>
      <c r="C469" s="321"/>
      <c r="D469" s="17">
        <v>6</v>
      </c>
      <c r="E469" s="18" t="s">
        <v>1191</v>
      </c>
      <c r="F469" s="323"/>
      <c r="G469" s="25">
        <v>139</v>
      </c>
      <c r="H469" s="60">
        <v>11.921097770154374</v>
      </c>
    </row>
    <row r="470" spans="1:8" ht="20.149999999999999" customHeight="1">
      <c r="A470" s="319"/>
      <c r="B470" s="321"/>
      <c r="C470" s="321"/>
      <c r="D470" s="17">
        <v>7</v>
      </c>
      <c r="E470" s="18" t="s">
        <v>1192</v>
      </c>
      <c r="F470" s="323"/>
      <c r="G470" s="25">
        <v>88</v>
      </c>
      <c r="H470" s="60">
        <v>7.5471698113207548</v>
      </c>
    </row>
    <row r="471" spans="1:8" ht="20.149999999999999" customHeight="1">
      <c r="A471" s="325"/>
      <c r="B471" s="326"/>
      <c r="C471" s="326"/>
      <c r="D471" s="17">
        <v>8</v>
      </c>
      <c r="E471" s="18" t="s">
        <v>1193</v>
      </c>
      <c r="F471" s="327"/>
      <c r="G471" s="25">
        <v>188</v>
      </c>
      <c r="H471" s="60">
        <v>16.123499142367066</v>
      </c>
    </row>
    <row r="472" spans="1:8" ht="20.149999999999999" customHeight="1">
      <c r="A472" s="302" t="s">
        <v>1525</v>
      </c>
      <c r="B472" s="293" t="s">
        <v>1526</v>
      </c>
      <c r="C472" s="293" t="s">
        <v>1670</v>
      </c>
      <c r="D472" s="17"/>
      <c r="E472" s="18"/>
      <c r="F472" s="286"/>
      <c r="G472" s="121">
        <v>1166</v>
      </c>
      <c r="H472" s="60"/>
    </row>
    <row r="473" spans="1:8" ht="20.149999999999999" customHeight="1">
      <c r="A473" s="319"/>
      <c r="B473" s="321"/>
      <c r="C473" s="321"/>
      <c r="D473" s="17">
        <v>1</v>
      </c>
      <c r="E473" s="18" t="s">
        <v>1401</v>
      </c>
      <c r="F473" s="323"/>
      <c r="G473" s="25">
        <v>1149</v>
      </c>
      <c r="H473" s="60">
        <v>98.542024013722127</v>
      </c>
    </row>
    <row r="474" spans="1:8" ht="20.149999999999999" customHeight="1">
      <c r="A474" s="325"/>
      <c r="B474" s="326"/>
      <c r="C474" s="326"/>
      <c r="D474" s="17">
        <v>2</v>
      </c>
      <c r="E474" s="18" t="s">
        <v>1402</v>
      </c>
      <c r="F474" s="327"/>
      <c r="G474" s="25">
        <v>17</v>
      </c>
      <c r="H474" s="60">
        <v>1.4579759862778732</v>
      </c>
    </row>
    <row r="475" spans="1:8" ht="20.149999999999999" customHeight="1">
      <c r="A475" s="302" t="s">
        <v>1527</v>
      </c>
      <c r="B475" s="293" t="s">
        <v>137</v>
      </c>
      <c r="C475" s="293" t="s">
        <v>1670</v>
      </c>
      <c r="D475" s="17"/>
      <c r="E475" s="18"/>
      <c r="F475" s="286"/>
      <c r="G475" s="121">
        <v>1166</v>
      </c>
      <c r="H475" s="60"/>
    </row>
    <row r="476" spans="1:8" ht="20.149999999999999" customHeight="1">
      <c r="A476" s="319"/>
      <c r="B476" s="321"/>
      <c r="C476" s="321"/>
      <c r="D476" s="17">
        <v>1</v>
      </c>
      <c r="E476" s="18" t="s">
        <v>1186</v>
      </c>
      <c r="F476" s="323"/>
      <c r="G476" s="25">
        <v>171</v>
      </c>
      <c r="H476" s="60">
        <v>14.665523156089193</v>
      </c>
    </row>
    <row r="477" spans="1:8" ht="20.149999999999999" customHeight="1">
      <c r="A477" s="319"/>
      <c r="B477" s="321"/>
      <c r="C477" s="321"/>
      <c r="D477" s="17">
        <v>2</v>
      </c>
      <c r="E477" s="18" t="s">
        <v>1187</v>
      </c>
      <c r="F477" s="323"/>
      <c r="G477" s="25">
        <v>201</v>
      </c>
      <c r="H477" s="60">
        <v>17.238421955403087</v>
      </c>
    </row>
    <row r="478" spans="1:8" ht="20.149999999999999" customHeight="1">
      <c r="A478" s="319"/>
      <c r="B478" s="321"/>
      <c r="C478" s="321"/>
      <c r="D478" s="17">
        <v>3</v>
      </c>
      <c r="E478" s="18" t="s">
        <v>1188</v>
      </c>
      <c r="F478" s="323"/>
      <c r="G478" s="25">
        <v>181</v>
      </c>
      <c r="H478" s="60">
        <v>15.523156089193826</v>
      </c>
    </row>
    <row r="479" spans="1:8" ht="20.149999999999999" customHeight="1">
      <c r="A479" s="319"/>
      <c r="B479" s="321"/>
      <c r="C479" s="321"/>
      <c r="D479" s="17">
        <v>4</v>
      </c>
      <c r="E479" s="18" t="s">
        <v>1189</v>
      </c>
      <c r="F479" s="323"/>
      <c r="G479" s="25">
        <v>130</v>
      </c>
      <c r="H479" s="60">
        <v>11.149228130360205</v>
      </c>
    </row>
    <row r="480" spans="1:8" ht="20.149999999999999" customHeight="1">
      <c r="A480" s="319"/>
      <c r="B480" s="321"/>
      <c r="C480" s="321"/>
      <c r="D480" s="17">
        <v>5</v>
      </c>
      <c r="E480" s="18" t="s">
        <v>1190</v>
      </c>
      <c r="F480" s="323"/>
      <c r="G480" s="25">
        <v>203</v>
      </c>
      <c r="H480" s="60">
        <v>17.409948542024015</v>
      </c>
    </row>
    <row r="481" spans="1:12" ht="20.149999999999999" customHeight="1">
      <c r="A481" s="319"/>
      <c r="B481" s="321"/>
      <c r="C481" s="321"/>
      <c r="D481" s="17">
        <v>6</v>
      </c>
      <c r="E481" s="18" t="s">
        <v>1191</v>
      </c>
      <c r="F481" s="323"/>
      <c r="G481" s="25">
        <v>124</v>
      </c>
      <c r="H481" s="60">
        <v>10.634648370497427</v>
      </c>
    </row>
    <row r="482" spans="1:12" ht="20.149999999999999" customHeight="1">
      <c r="A482" s="319"/>
      <c r="B482" s="321"/>
      <c r="C482" s="321"/>
      <c r="D482" s="17">
        <v>7</v>
      </c>
      <c r="E482" s="18" t="s">
        <v>1192</v>
      </c>
      <c r="F482" s="323"/>
      <c r="G482" s="25">
        <v>59</v>
      </c>
      <c r="H482" s="60">
        <v>5.0600343053173242</v>
      </c>
    </row>
    <row r="483" spans="1:12" ht="20.149999999999999" customHeight="1">
      <c r="A483" s="325"/>
      <c r="B483" s="326"/>
      <c r="C483" s="326"/>
      <c r="D483" s="17">
        <v>8</v>
      </c>
      <c r="E483" s="18" t="s">
        <v>1193</v>
      </c>
      <c r="F483" s="327"/>
      <c r="G483" s="25">
        <v>97</v>
      </c>
      <c r="H483" s="60">
        <v>8.3190394511149233</v>
      </c>
      <c r="L483" s="138"/>
    </row>
    <row r="484" spans="1:12" ht="20.149999999999999" customHeight="1">
      <c r="A484" s="302" t="s">
        <v>1742</v>
      </c>
      <c r="B484" s="293" t="s">
        <v>153</v>
      </c>
      <c r="C484" s="293" t="s">
        <v>1670</v>
      </c>
      <c r="D484" s="17"/>
      <c r="E484" s="18"/>
      <c r="F484" s="286" t="s">
        <v>1744</v>
      </c>
      <c r="G484" s="121">
        <v>1166</v>
      </c>
      <c r="H484" s="60"/>
      <c r="L484" s="138"/>
    </row>
    <row r="485" spans="1:12" ht="20.149999999999999" customHeight="1">
      <c r="A485" s="319"/>
      <c r="B485" s="321"/>
      <c r="C485" s="321"/>
      <c r="D485" s="17">
        <v>1</v>
      </c>
      <c r="E485" s="18" t="s">
        <v>1528</v>
      </c>
      <c r="F485" s="323"/>
      <c r="G485" s="25">
        <v>18</v>
      </c>
      <c r="H485" s="60">
        <v>1.5437392795883362</v>
      </c>
      <c r="L485" s="138"/>
    </row>
    <row r="486" spans="1:12" ht="20.149999999999999" customHeight="1">
      <c r="A486" s="319"/>
      <c r="B486" s="321"/>
      <c r="C486" s="321"/>
      <c r="D486" s="17">
        <v>2</v>
      </c>
      <c r="E486" s="18" t="s">
        <v>1529</v>
      </c>
      <c r="F486" s="323"/>
      <c r="G486" s="25">
        <v>9</v>
      </c>
      <c r="H486" s="60">
        <v>0.77186963979416812</v>
      </c>
      <c r="L486" s="138"/>
    </row>
    <row r="487" spans="1:12" ht="20.149999999999999" customHeight="1">
      <c r="A487" s="319"/>
      <c r="B487" s="321"/>
      <c r="C487" s="321"/>
      <c r="D487" s="17">
        <v>3</v>
      </c>
      <c r="E487" s="18" t="s">
        <v>1530</v>
      </c>
      <c r="F487" s="323"/>
      <c r="G487" s="25">
        <v>11</v>
      </c>
      <c r="H487" s="60">
        <v>0.94339622641509435</v>
      </c>
      <c r="L487" s="138"/>
    </row>
    <row r="488" spans="1:12" ht="20.149999999999999" customHeight="1">
      <c r="A488" s="319"/>
      <c r="B488" s="321"/>
      <c r="C488" s="321"/>
      <c r="D488" s="17">
        <v>4</v>
      </c>
      <c r="E488" s="18" t="s">
        <v>1531</v>
      </c>
      <c r="F488" s="323"/>
      <c r="G488" s="25">
        <v>29</v>
      </c>
      <c r="H488" s="60">
        <v>2.4871355060034306</v>
      </c>
      <c r="L488" s="138"/>
    </row>
    <row r="489" spans="1:12" ht="20.149999999999999" customHeight="1">
      <c r="A489" s="319"/>
      <c r="B489" s="321"/>
      <c r="C489" s="321"/>
      <c r="D489" s="17">
        <v>5</v>
      </c>
      <c r="E489" s="18" t="s">
        <v>1532</v>
      </c>
      <c r="F489" s="323"/>
      <c r="G489" s="25">
        <v>4</v>
      </c>
      <c r="H489" s="60">
        <v>0.34305317324185247</v>
      </c>
      <c r="L489" s="138"/>
    </row>
    <row r="490" spans="1:12" ht="20.149999999999999" customHeight="1">
      <c r="A490" s="319"/>
      <c r="B490" s="321"/>
      <c r="C490" s="321"/>
      <c r="D490" s="17">
        <v>6</v>
      </c>
      <c r="E490" s="18" t="s">
        <v>1533</v>
      </c>
      <c r="F490" s="323"/>
      <c r="G490" s="25">
        <v>22</v>
      </c>
      <c r="H490" s="60">
        <v>1.8867924528301887</v>
      </c>
      <c r="L490" s="138"/>
    </row>
    <row r="491" spans="1:12" ht="20.149999999999999" customHeight="1">
      <c r="A491" s="319"/>
      <c r="B491" s="321"/>
      <c r="C491" s="321"/>
      <c r="D491" s="17">
        <v>7</v>
      </c>
      <c r="E491" s="18" t="s">
        <v>1534</v>
      </c>
      <c r="F491" s="323"/>
      <c r="G491" s="25">
        <v>5</v>
      </c>
      <c r="H491" s="60">
        <v>0.42881646655231564</v>
      </c>
      <c r="L491" s="138"/>
    </row>
    <row r="492" spans="1:12" ht="20.149999999999999" customHeight="1">
      <c r="A492" s="319"/>
      <c r="B492" s="321"/>
      <c r="C492" s="321"/>
      <c r="D492" s="17">
        <v>8</v>
      </c>
      <c r="E492" s="18" t="s">
        <v>1535</v>
      </c>
      <c r="F492" s="323"/>
      <c r="G492" s="25">
        <v>44</v>
      </c>
      <c r="H492" s="60">
        <v>3.7735849056603774</v>
      </c>
      <c r="L492" s="138"/>
    </row>
    <row r="493" spans="1:12" ht="20.149999999999999" customHeight="1">
      <c r="A493" s="319"/>
      <c r="B493" s="321"/>
      <c r="C493" s="321"/>
      <c r="D493" s="17">
        <v>9</v>
      </c>
      <c r="E493" s="18" t="s">
        <v>1536</v>
      </c>
      <c r="F493" s="323"/>
      <c r="G493" s="25">
        <v>7</v>
      </c>
      <c r="H493" s="60">
        <v>0.60034305317324177</v>
      </c>
      <c r="L493" s="138"/>
    </row>
    <row r="494" spans="1:12" ht="20.149999999999999" customHeight="1">
      <c r="A494" s="319"/>
      <c r="B494" s="321"/>
      <c r="C494" s="321"/>
      <c r="D494" s="17">
        <v>10</v>
      </c>
      <c r="E494" s="18" t="s">
        <v>1537</v>
      </c>
      <c r="F494" s="323"/>
      <c r="G494" s="25">
        <v>29</v>
      </c>
      <c r="H494" s="60">
        <v>2.4871355060034306</v>
      </c>
      <c r="L494" s="138"/>
    </row>
    <row r="495" spans="1:12" ht="20.149999999999999" customHeight="1">
      <c r="A495" s="319"/>
      <c r="B495" s="321"/>
      <c r="C495" s="321"/>
      <c r="D495" s="17">
        <v>11</v>
      </c>
      <c r="E495" s="18" t="s">
        <v>1538</v>
      </c>
      <c r="F495" s="323"/>
      <c r="G495" s="25"/>
      <c r="H495" s="60" t="s">
        <v>1708</v>
      </c>
      <c r="L495" s="138"/>
    </row>
    <row r="496" spans="1:12" ht="20.149999999999999" customHeight="1">
      <c r="A496" s="319"/>
      <c r="B496" s="321"/>
      <c r="C496" s="321"/>
      <c r="D496" s="17">
        <v>12</v>
      </c>
      <c r="E496" s="18" t="s">
        <v>326</v>
      </c>
      <c r="F496" s="323"/>
      <c r="G496" s="25"/>
      <c r="H496" s="60" t="s">
        <v>1708</v>
      </c>
      <c r="L496" s="138"/>
    </row>
    <row r="497" spans="1:12" ht="20.149999999999999" customHeight="1">
      <c r="A497" s="319"/>
      <c r="B497" s="321"/>
      <c r="C497" s="321"/>
      <c r="D497" s="17">
        <v>13</v>
      </c>
      <c r="E497" s="18" t="s">
        <v>1539</v>
      </c>
      <c r="F497" s="323"/>
      <c r="G497" s="25">
        <v>988</v>
      </c>
      <c r="H497" s="60">
        <v>84.734133790737559</v>
      </c>
      <c r="L497" s="138"/>
    </row>
    <row r="498" spans="1:12" ht="20.149999999999999" customHeight="1">
      <c r="A498" s="319"/>
      <c r="B498" s="321"/>
      <c r="C498" s="321"/>
      <c r="D498" s="17">
        <v>98</v>
      </c>
      <c r="E498" s="18" t="s">
        <v>589</v>
      </c>
      <c r="F498" s="323"/>
      <c r="G498" s="25"/>
      <c r="H498" s="60" t="s">
        <v>1708</v>
      </c>
      <c r="L498" s="138"/>
    </row>
    <row r="499" spans="1:12" ht="20.149999999999999" customHeight="1">
      <c r="A499" s="325"/>
      <c r="B499" s="326"/>
      <c r="C499" s="326"/>
      <c r="D499" s="17">
        <v>99</v>
      </c>
      <c r="E499" s="18" t="s">
        <v>621</v>
      </c>
      <c r="F499" s="327"/>
      <c r="G499" s="25"/>
      <c r="H499" s="60" t="s">
        <v>577</v>
      </c>
    </row>
    <row r="500" spans="1:12" ht="20.149999999999999" customHeight="1">
      <c r="A500" s="54" t="s">
        <v>4525</v>
      </c>
      <c r="B500" s="18" t="s">
        <v>154</v>
      </c>
      <c r="C500" s="18" t="s">
        <v>1743</v>
      </c>
      <c r="D500" s="17"/>
      <c r="E500" s="18"/>
      <c r="F500" s="17"/>
      <c r="G500" s="124" t="s">
        <v>1708</v>
      </c>
      <c r="H500" s="60"/>
    </row>
    <row r="501" spans="1:12" ht="20.149999999999999" customHeight="1">
      <c r="A501" s="302" t="s">
        <v>1540</v>
      </c>
      <c r="B501" s="293" t="s">
        <v>155</v>
      </c>
      <c r="C501" s="293" t="s">
        <v>1670</v>
      </c>
      <c r="D501" s="17"/>
      <c r="E501" s="18"/>
      <c r="F501" s="286"/>
      <c r="G501" s="121">
        <v>1166</v>
      </c>
      <c r="H501" s="60"/>
    </row>
    <row r="502" spans="1:12" ht="20.149999999999999" customHeight="1">
      <c r="A502" s="319"/>
      <c r="B502" s="321"/>
      <c r="C502" s="321"/>
      <c r="D502" s="17">
        <v>1</v>
      </c>
      <c r="E502" s="18" t="s">
        <v>1541</v>
      </c>
      <c r="F502" s="323"/>
      <c r="G502" s="25">
        <v>147</v>
      </c>
      <c r="H502" s="60">
        <v>12.60720411663808</v>
      </c>
    </row>
    <row r="503" spans="1:12" ht="20.149999999999999" customHeight="1">
      <c r="A503" s="319"/>
      <c r="B503" s="321"/>
      <c r="C503" s="321"/>
      <c r="D503" s="17">
        <v>2</v>
      </c>
      <c r="E503" s="18" t="s">
        <v>1542</v>
      </c>
      <c r="F503" s="323"/>
      <c r="G503" s="25">
        <v>330</v>
      </c>
      <c r="H503" s="60">
        <v>28.30188679245283</v>
      </c>
    </row>
    <row r="504" spans="1:12" ht="20.149999999999999" customHeight="1">
      <c r="A504" s="319"/>
      <c r="B504" s="321"/>
      <c r="C504" s="321"/>
      <c r="D504" s="17">
        <v>3</v>
      </c>
      <c r="E504" s="18" t="s">
        <v>1543</v>
      </c>
      <c r="F504" s="323"/>
      <c r="G504" s="25">
        <v>96</v>
      </c>
      <c r="H504" s="60">
        <v>8.2332761578044611</v>
      </c>
    </row>
    <row r="505" spans="1:12" ht="20.149999999999999" customHeight="1">
      <c r="A505" s="319"/>
      <c r="B505" s="321"/>
      <c r="C505" s="321"/>
      <c r="D505" s="17">
        <v>4</v>
      </c>
      <c r="E505" s="18" t="s">
        <v>1544</v>
      </c>
      <c r="F505" s="323"/>
      <c r="G505" s="25">
        <v>582</v>
      </c>
      <c r="H505" s="60">
        <v>49.914236706689536</v>
      </c>
    </row>
    <row r="506" spans="1:12" ht="20.149999999999999" customHeight="1">
      <c r="A506" s="319"/>
      <c r="B506" s="321"/>
      <c r="C506" s="321"/>
      <c r="D506" s="17">
        <v>5</v>
      </c>
      <c r="E506" s="18" t="s">
        <v>1545</v>
      </c>
      <c r="F506" s="323"/>
      <c r="G506" s="25">
        <v>9</v>
      </c>
      <c r="H506" s="60">
        <v>0.77186963979416812</v>
      </c>
    </row>
    <row r="507" spans="1:12" ht="20.149999999999999" customHeight="1">
      <c r="A507" s="325"/>
      <c r="B507" s="326"/>
      <c r="C507" s="326"/>
      <c r="D507" s="17">
        <v>6</v>
      </c>
      <c r="E507" s="18" t="s">
        <v>326</v>
      </c>
      <c r="F507" s="327"/>
      <c r="G507" s="25">
        <v>2</v>
      </c>
      <c r="H507" s="60">
        <v>0.17152658662092624</v>
      </c>
    </row>
    <row r="508" spans="1:12" ht="20.149999999999999" customHeight="1">
      <c r="A508" s="302" t="s">
        <v>1546</v>
      </c>
      <c r="B508" s="293" t="s">
        <v>156</v>
      </c>
      <c r="C508" s="293" t="s">
        <v>1670</v>
      </c>
      <c r="D508" s="17"/>
      <c r="E508" s="18"/>
      <c r="F508" s="286"/>
      <c r="G508" s="121">
        <v>239</v>
      </c>
      <c r="H508" s="60"/>
    </row>
    <row r="509" spans="1:12" ht="20.149999999999999" customHeight="1">
      <c r="A509" s="319"/>
      <c r="B509" s="321"/>
      <c r="C509" s="321"/>
      <c r="D509" s="17">
        <v>1</v>
      </c>
      <c r="E509" s="18" t="s">
        <v>1541</v>
      </c>
      <c r="F509" s="323"/>
      <c r="G509" s="25"/>
      <c r="H509" s="60" t="s">
        <v>1708</v>
      </c>
    </row>
    <row r="510" spans="1:12" ht="20.149999999999999" customHeight="1">
      <c r="A510" s="319"/>
      <c r="B510" s="321"/>
      <c r="C510" s="321"/>
      <c r="D510" s="17">
        <v>2</v>
      </c>
      <c r="E510" s="18" t="s">
        <v>1542</v>
      </c>
      <c r="F510" s="323"/>
      <c r="G510" s="25">
        <v>22</v>
      </c>
      <c r="H510" s="60">
        <v>9.2050209205020916</v>
      </c>
    </row>
    <row r="511" spans="1:12" ht="20.149999999999999" customHeight="1">
      <c r="A511" s="319"/>
      <c r="B511" s="321"/>
      <c r="C511" s="321"/>
      <c r="D511" s="17">
        <v>3</v>
      </c>
      <c r="E511" s="18" t="s">
        <v>1543</v>
      </c>
      <c r="F511" s="323"/>
      <c r="G511" s="25">
        <v>59</v>
      </c>
      <c r="H511" s="60">
        <v>24.686192468619247</v>
      </c>
    </row>
    <row r="512" spans="1:12" ht="20.149999999999999" customHeight="1">
      <c r="A512" s="319"/>
      <c r="B512" s="321"/>
      <c r="C512" s="321"/>
      <c r="D512" s="17">
        <v>4</v>
      </c>
      <c r="E512" s="18" t="s">
        <v>1544</v>
      </c>
      <c r="F512" s="323"/>
      <c r="G512" s="25">
        <v>151</v>
      </c>
      <c r="H512" s="60">
        <v>63.179916317991633</v>
      </c>
    </row>
    <row r="513" spans="1:8" ht="20.149999999999999" customHeight="1">
      <c r="A513" s="319"/>
      <c r="B513" s="321"/>
      <c r="C513" s="321"/>
      <c r="D513" s="17">
        <v>5</v>
      </c>
      <c r="E513" s="18" t="s">
        <v>1545</v>
      </c>
      <c r="F513" s="323"/>
      <c r="G513" s="25">
        <v>6</v>
      </c>
      <c r="H513" s="60">
        <v>2.510460251046025</v>
      </c>
    </row>
    <row r="514" spans="1:8" ht="20.149999999999999" customHeight="1">
      <c r="A514" s="325"/>
      <c r="B514" s="326"/>
      <c r="C514" s="326"/>
      <c r="D514" s="17">
        <v>6</v>
      </c>
      <c r="E514" s="18" t="s">
        <v>326</v>
      </c>
      <c r="F514" s="327"/>
      <c r="G514" s="25">
        <v>1</v>
      </c>
      <c r="H514" s="60">
        <v>0.41841004184100417</v>
      </c>
    </row>
    <row r="515" spans="1:8" ht="20.149999999999999" customHeight="1">
      <c r="A515" s="302" t="s">
        <v>1547</v>
      </c>
      <c r="B515" s="293" t="s">
        <v>157</v>
      </c>
      <c r="C515" s="293" t="s">
        <v>1670</v>
      </c>
      <c r="D515" s="17"/>
      <c r="E515" s="18"/>
      <c r="F515" s="286"/>
      <c r="G515" s="121">
        <v>35</v>
      </c>
      <c r="H515" s="60"/>
    </row>
    <row r="516" spans="1:8" ht="20.149999999999999" customHeight="1">
      <c r="A516" s="319"/>
      <c r="B516" s="321"/>
      <c r="C516" s="321"/>
      <c r="D516" s="17">
        <v>1</v>
      </c>
      <c r="E516" s="18" t="s">
        <v>1541</v>
      </c>
      <c r="F516" s="323"/>
      <c r="G516" s="25"/>
      <c r="H516" s="60" t="s">
        <v>1708</v>
      </c>
    </row>
    <row r="517" spans="1:8" ht="20.149999999999999" customHeight="1">
      <c r="A517" s="319"/>
      <c r="B517" s="321"/>
      <c r="C517" s="321"/>
      <c r="D517" s="17">
        <v>2</v>
      </c>
      <c r="E517" s="18" t="s">
        <v>1542</v>
      </c>
      <c r="F517" s="323"/>
      <c r="G517" s="25"/>
      <c r="H517" s="60" t="s">
        <v>1708</v>
      </c>
    </row>
    <row r="518" spans="1:8" ht="20.149999999999999" customHeight="1">
      <c r="A518" s="319"/>
      <c r="B518" s="321"/>
      <c r="C518" s="321"/>
      <c r="D518" s="17">
        <v>3</v>
      </c>
      <c r="E518" s="18" t="s">
        <v>1543</v>
      </c>
      <c r="F518" s="323"/>
      <c r="G518" s="25">
        <v>3</v>
      </c>
      <c r="H518" s="60">
        <v>8.5714285714285712</v>
      </c>
    </row>
    <row r="519" spans="1:8" ht="20.149999999999999" customHeight="1">
      <c r="A519" s="319"/>
      <c r="B519" s="321"/>
      <c r="C519" s="321"/>
      <c r="D519" s="17">
        <v>4</v>
      </c>
      <c r="E519" s="18" t="s">
        <v>1544</v>
      </c>
      <c r="F519" s="323"/>
      <c r="G519" s="25">
        <v>27</v>
      </c>
      <c r="H519" s="60">
        <v>77.142857142857153</v>
      </c>
    </row>
    <row r="520" spans="1:8" ht="20.149999999999999" customHeight="1">
      <c r="A520" s="319"/>
      <c r="B520" s="321"/>
      <c r="C520" s="321"/>
      <c r="D520" s="17">
        <v>5</v>
      </c>
      <c r="E520" s="18" t="s">
        <v>1545</v>
      </c>
      <c r="F520" s="323"/>
      <c r="G520" s="25">
        <v>5</v>
      </c>
      <c r="H520" s="60">
        <v>14.285714285714285</v>
      </c>
    </row>
    <row r="521" spans="1:8" ht="20.149999999999999" customHeight="1">
      <c r="A521" s="325"/>
      <c r="B521" s="326"/>
      <c r="C521" s="326"/>
      <c r="D521" s="17">
        <v>6</v>
      </c>
      <c r="E521" s="18" t="s">
        <v>326</v>
      </c>
      <c r="F521" s="327"/>
      <c r="G521" s="25"/>
      <c r="H521" s="60" t="s">
        <v>1708</v>
      </c>
    </row>
    <row r="522" spans="1:8" ht="20.149999999999999" customHeight="1">
      <c r="A522" s="302" t="s">
        <v>1548</v>
      </c>
      <c r="B522" s="293" t="s">
        <v>158</v>
      </c>
      <c r="C522" s="293" t="s">
        <v>1670</v>
      </c>
      <c r="D522" s="17"/>
      <c r="E522" s="18"/>
      <c r="F522" s="286"/>
      <c r="G522" s="121">
        <v>4</v>
      </c>
      <c r="H522" s="60"/>
    </row>
    <row r="523" spans="1:8" ht="20.149999999999999" customHeight="1">
      <c r="A523" s="319"/>
      <c r="B523" s="321"/>
      <c r="C523" s="321"/>
      <c r="D523" s="17">
        <v>1</v>
      </c>
      <c r="E523" s="18" t="s">
        <v>1541</v>
      </c>
      <c r="F523" s="323"/>
      <c r="G523" s="25"/>
      <c r="H523" s="60" t="s">
        <v>1708</v>
      </c>
    </row>
    <row r="524" spans="1:8" ht="20.149999999999999" customHeight="1">
      <c r="A524" s="319"/>
      <c r="B524" s="321"/>
      <c r="C524" s="321"/>
      <c r="D524" s="17">
        <v>2</v>
      </c>
      <c r="E524" s="18" t="s">
        <v>1542</v>
      </c>
      <c r="F524" s="323"/>
      <c r="G524" s="25"/>
      <c r="H524" s="60" t="s">
        <v>1708</v>
      </c>
    </row>
    <row r="525" spans="1:8" ht="20.149999999999999" customHeight="1">
      <c r="A525" s="319"/>
      <c r="B525" s="321"/>
      <c r="C525" s="321"/>
      <c r="D525" s="17">
        <v>3</v>
      </c>
      <c r="E525" s="18" t="s">
        <v>1543</v>
      </c>
      <c r="F525" s="323"/>
      <c r="G525" s="25"/>
      <c r="H525" s="60" t="s">
        <v>1708</v>
      </c>
    </row>
    <row r="526" spans="1:8" ht="20.149999999999999" customHeight="1">
      <c r="A526" s="319"/>
      <c r="B526" s="321"/>
      <c r="C526" s="321"/>
      <c r="D526" s="17">
        <v>4</v>
      </c>
      <c r="E526" s="18" t="s">
        <v>1544</v>
      </c>
      <c r="F526" s="323"/>
      <c r="G526" s="25">
        <v>2</v>
      </c>
      <c r="H526" s="60">
        <v>50</v>
      </c>
    </row>
    <row r="527" spans="1:8" ht="20.149999999999999" customHeight="1">
      <c r="A527" s="319"/>
      <c r="B527" s="321"/>
      <c r="C527" s="321"/>
      <c r="D527" s="17">
        <v>5</v>
      </c>
      <c r="E527" s="18" t="s">
        <v>1545</v>
      </c>
      <c r="F527" s="323"/>
      <c r="G527" s="25">
        <v>2</v>
      </c>
      <c r="H527" s="60">
        <v>50</v>
      </c>
    </row>
    <row r="528" spans="1:8" ht="20.149999999999999" customHeight="1">
      <c r="A528" s="325"/>
      <c r="B528" s="326"/>
      <c r="C528" s="326"/>
      <c r="D528" s="17">
        <v>6</v>
      </c>
      <c r="E528" s="18" t="s">
        <v>326</v>
      </c>
      <c r="F528" s="327"/>
      <c r="G528" s="25"/>
      <c r="H528" s="60" t="s">
        <v>1708</v>
      </c>
    </row>
    <row r="529" spans="1:8" ht="20.149999999999999" customHeight="1">
      <c r="A529" s="302" t="s">
        <v>1549</v>
      </c>
      <c r="B529" s="293" t="s">
        <v>159</v>
      </c>
      <c r="C529" s="293" t="s">
        <v>1670</v>
      </c>
      <c r="D529" s="17"/>
      <c r="E529" s="18"/>
      <c r="F529" s="286"/>
      <c r="G529" s="124" t="s">
        <v>1708</v>
      </c>
      <c r="H529" s="60"/>
    </row>
    <row r="530" spans="1:8" ht="20.149999999999999" customHeight="1">
      <c r="A530" s="319"/>
      <c r="B530" s="321"/>
      <c r="C530" s="321"/>
      <c r="D530" s="17">
        <v>1</v>
      </c>
      <c r="E530" s="18" t="s">
        <v>1541</v>
      </c>
      <c r="F530" s="323"/>
      <c r="G530" s="25"/>
      <c r="H530" s="60" t="s">
        <v>1708</v>
      </c>
    </row>
    <row r="531" spans="1:8" ht="20.149999999999999" customHeight="1">
      <c r="A531" s="319"/>
      <c r="B531" s="321"/>
      <c r="C531" s="321"/>
      <c r="D531" s="17">
        <v>2</v>
      </c>
      <c r="E531" s="18" t="s">
        <v>1542</v>
      </c>
      <c r="F531" s="323"/>
      <c r="G531" s="25"/>
      <c r="H531" s="60" t="s">
        <v>1708</v>
      </c>
    </row>
    <row r="532" spans="1:8" ht="20.149999999999999" customHeight="1">
      <c r="A532" s="319"/>
      <c r="B532" s="321"/>
      <c r="C532" s="321"/>
      <c r="D532" s="17">
        <v>3</v>
      </c>
      <c r="E532" s="18" t="s">
        <v>1543</v>
      </c>
      <c r="F532" s="323"/>
      <c r="G532" s="25"/>
      <c r="H532" s="60" t="s">
        <v>1708</v>
      </c>
    </row>
    <row r="533" spans="1:8" ht="20.149999999999999" customHeight="1">
      <c r="A533" s="319"/>
      <c r="B533" s="321"/>
      <c r="C533" s="321"/>
      <c r="D533" s="17">
        <v>4</v>
      </c>
      <c r="E533" s="18" t="s">
        <v>1544</v>
      </c>
      <c r="F533" s="323"/>
      <c r="G533" s="25"/>
      <c r="H533" s="60" t="s">
        <v>1708</v>
      </c>
    </row>
    <row r="534" spans="1:8" ht="20.149999999999999" customHeight="1">
      <c r="A534" s="319"/>
      <c r="B534" s="321"/>
      <c r="C534" s="321"/>
      <c r="D534" s="17">
        <v>5</v>
      </c>
      <c r="E534" s="18" t="s">
        <v>1545</v>
      </c>
      <c r="F534" s="323"/>
      <c r="G534" s="25"/>
      <c r="H534" s="60" t="s">
        <v>1708</v>
      </c>
    </row>
    <row r="535" spans="1:8" ht="20.149999999999999" customHeight="1">
      <c r="A535" s="325"/>
      <c r="B535" s="326"/>
      <c r="C535" s="326"/>
      <c r="D535" s="17">
        <v>6</v>
      </c>
      <c r="E535" s="18" t="s">
        <v>326</v>
      </c>
      <c r="F535" s="327"/>
      <c r="G535" s="25"/>
      <c r="H535" s="60" t="s">
        <v>1708</v>
      </c>
    </row>
    <row r="536" spans="1:8" ht="20.149999999999999" customHeight="1">
      <c r="A536" s="302" t="s">
        <v>1745</v>
      </c>
      <c r="B536" s="293" t="s">
        <v>160</v>
      </c>
      <c r="C536" s="293" t="s">
        <v>1670</v>
      </c>
      <c r="D536" s="17"/>
      <c r="E536" s="18"/>
      <c r="F536" s="286"/>
      <c r="G536" s="124" t="s">
        <v>1708</v>
      </c>
      <c r="H536" s="60"/>
    </row>
    <row r="537" spans="1:8" ht="20.149999999999999" customHeight="1">
      <c r="A537" s="319"/>
      <c r="B537" s="321"/>
      <c r="C537" s="321"/>
      <c r="D537" s="17">
        <v>1</v>
      </c>
      <c r="E537" s="18" t="s">
        <v>1541</v>
      </c>
      <c r="F537" s="323"/>
      <c r="G537" s="25"/>
      <c r="H537" s="60" t="s">
        <v>1708</v>
      </c>
    </row>
    <row r="538" spans="1:8" ht="20.149999999999999" customHeight="1">
      <c r="A538" s="319"/>
      <c r="B538" s="321"/>
      <c r="C538" s="321"/>
      <c r="D538" s="17">
        <v>2</v>
      </c>
      <c r="E538" s="18" t="s">
        <v>1542</v>
      </c>
      <c r="F538" s="323"/>
      <c r="G538" s="25"/>
      <c r="H538" s="60" t="s">
        <v>1708</v>
      </c>
    </row>
    <row r="539" spans="1:8" ht="20.149999999999999" customHeight="1">
      <c r="A539" s="319"/>
      <c r="B539" s="321"/>
      <c r="C539" s="321"/>
      <c r="D539" s="17">
        <v>3</v>
      </c>
      <c r="E539" s="18" t="s">
        <v>1543</v>
      </c>
      <c r="F539" s="323"/>
      <c r="G539" s="25"/>
      <c r="H539" s="60" t="s">
        <v>1708</v>
      </c>
    </row>
    <row r="540" spans="1:8" ht="20.149999999999999" customHeight="1">
      <c r="A540" s="319"/>
      <c r="B540" s="321"/>
      <c r="C540" s="321"/>
      <c r="D540" s="17">
        <v>4</v>
      </c>
      <c r="E540" s="18" t="s">
        <v>1544</v>
      </c>
      <c r="F540" s="323"/>
      <c r="G540" s="25"/>
      <c r="H540" s="60" t="s">
        <v>1708</v>
      </c>
    </row>
    <row r="541" spans="1:8" ht="20.149999999999999" customHeight="1">
      <c r="A541" s="319"/>
      <c r="B541" s="321"/>
      <c r="C541" s="321"/>
      <c r="D541" s="17">
        <v>5</v>
      </c>
      <c r="E541" s="18" t="s">
        <v>1545</v>
      </c>
      <c r="F541" s="323"/>
      <c r="G541" s="25"/>
      <c r="H541" s="60" t="s">
        <v>1708</v>
      </c>
    </row>
    <row r="542" spans="1:8" ht="20.149999999999999" customHeight="1">
      <c r="A542" s="325"/>
      <c r="B542" s="326"/>
      <c r="C542" s="326"/>
      <c r="D542" s="17">
        <v>6</v>
      </c>
      <c r="E542" s="18" t="s">
        <v>326</v>
      </c>
      <c r="F542" s="327"/>
      <c r="G542" s="25"/>
      <c r="H542" s="60" t="s">
        <v>1708</v>
      </c>
    </row>
    <row r="543" spans="1:8" ht="20.149999999999999" customHeight="1">
      <c r="A543" s="54" t="s">
        <v>1696</v>
      </c>
      <c r="B543" s="18" t="s">
        <v>161</v>
      </c>
      <c r="C543" s="18" t="s">
        <v>1746</v>
      </c>
      <c r="D543" s="17"/>
      <c r="E543" s="18"/>
      <c r="F543" s="17"/>
      <c r="G543" s="121">
        <v>3</v>
      </c>
      <c r="H543" s="60"/>
    </row>
    <row r="544" spans="1:8" ht="20.149999999999999" customHeight="1">
      <c r="A544" s="302" t="s">
        <v>1747</v>
      </c>
      <c r="B544" s="293" t="s">
        <v>162</v>
      </c>
      <c r="C544" s="293" t="s">
        <v>1670</v>
      </c>
      <c r="D544" s="17"/>
      <c r="E544" s="18"/>
      <c r="F544" s="286"/>
      <c r="G544" s="121">
        <v>1166</v>
      </c>
      <c r="H544" s="60"/>
    </row>
    <row r="545" spans="1:8" ht="20.149999999999999" customHeight="1">
      <c r="A545" s="319"/>
      <c r="B545" s="321"/>
      <c r="C545" s="321"/>
      <c r="D545" s="17">
        <v>1</v>
      </c>
      <c r="E545" s="18" t="s">
        <v>1528</v>
      </c>
      <c r="F545" s="323"/>
      <c r="G545" s="25">
        <v>39</v>
      </c>
      <c r="H545" s="60">
        <v>3.3447684391080617</v>
      </c>
    </row>
    <row r="546" spans="1:8" ht="20.149999999999999" customHeight="1">
      <c r="A546" s="319"/>
      <c r="B546" s="321"/>
      <c r="C546" s="321"/>
      <c r="D546" s="17">
        <v>2</v>
      </c>
      <c r="E546" s="18" t="s">
        <v>1529</v>
      </c>
      <c r="F546" s="323"/>
      <c r="G546" s="25">
        <v>18</v>
      </c>
      <c r="H546" s="60">
        <v>1.5437392795883362</v>
      </c>
    </row>
    <row r="547" spans="1:8" ht="20.149999999999999" customHeight="1">
      <c r="A547" s="319"/>
      <c r="B547" s="321"/>
      <c r="C547" s="321"/>
      <c r="D547" s="17">
        <v>3</v>
      </c>
      <c r="E547" s="18" t="s">
        <v>1530</v>
      </c>
      <c r="F547" s="323"/>
      <c r="G547" s="25">
        <v>22</v>
      </c>
      <c r="H547" s="60">
        <v>1.8867924528301887</v>
      </c>
    </row>
    <row r="548" spans="1:8" ht="20.149999999999999" customHeight="1">
      <c r="A548" s="319"/>
      <c r="B548" s="321"/>
      <c r="C548" s="321"/>
      <c r="D548" s="17">
        <v>4</v>
      </c>
      <c r="E548" s="18" t="s">
        <v>1531</v>
      </c>
      <c r="F548" s="323"/>
      <c r="G548" s="25">
        <v>106</v>
      </c>
      <c r="H548" s="60">
        <v>9.0909090909090917</v>
      </c>
    </row>
    <row r="549" spans="1:8" ht="20.149999999999999" customHeight="1">
      <c r="A549" s="319"/>
      <c r="B549" s="321"/>
      <c r="C549" s="321"/>
      <c r="D549" s="17">
        <v>5</v>
      </c>
      <c r="E549" s="18" t="s">
        <v>1532</v>
      </c>
      <c r="F549" s="323"/>
      <c r="G549" s="25">
        <v>11</v>
      </c>
      <c r="H549" s="60">
        <v>0.94339622641509435</v>
      </c>
    </row>
    <row r="550" spans="1:8" ht="20.149999999999999" customHeight="1">
      <c r="A550" s="319"/>
      <c r="B550" s="321"/>
      <c r="C550" s="321"/>
      <c r="D550" s="17">
        <v>6</v>
      </c>
      <c r="E550" s="18" t="s">
        <v>1533</v>
      </c>
      <c r="F550" s="323"/>
      <c r="G550" s="25">
        <v>197</v>
      </c>
      <c r="H550" s="60">
        <v>16.895368782161235</v>
      </c>
    </row>
    <row r="551" spans="1:8" ht="20.149999999999999" customHeight="1">
      <c r="A551" s="319"/>
      <c r="B551" s="321"/>
      <c r="C551" s="321"/>
      <c r="D551" s="17">
        <v>7</v>
      </c>
      <c r="E551" s="18" t="s">
        <v>1534</v>
      </c>
      <c r="F551" s="323"/>
      <c r="G551" s="25">
        <v>10</v>
      </c>
      <c r="H551" s="60">
        <v>0.85763293310463129</v>
      </c>
    </row>
    <row r="552" spans="1:8" ht="20.149999999999999" customHeight="1">
      <c r="A552" s="319"/>
      <c r="B552" s="321"/>
      <c r="C552" s="321"/>
      <c r="D552" s="17">
        <v>8</v>
      </c>
      <c r="E552" s="18" t="s">
        <v>1535</v>
      </c>
      <c r="F552" s="323"/>
      <c r="G552" s="25">
        <v>152</v>
      </c>
      <c r="H552" s="60">
        <v>13.036020583190394</v>
      </c>
    </row>
    <row r="553" spans="1:8" ht="20.149999999999999" customHeight="1">
      <c r="A553" s="319"/>
      <c r="B553" s="321"/>
      <c r="C553" s="321"/>
      <c r="D553" s="17">
        <v>9</v>
      </c>
      <c r="E553" s="18" t="s">
        <v>1536</v>
      </c>
      <c r="F553" s="323"/>
      <c r="G553" s="25">
        <v>18</v>
      </c>
      <c r="H553" s="60">
        <v>1.5437392795883362</v>
      </c>
    </row>
    <row r="554" spans="1:8" ht="20.149999999999999" customHeight="1">
      <c r="A554" s="319"/>
      <c r="B554" s="321"/>
      <c r="C554" s="321"/>
      <c r="D554" s="17">
        <v>10</v>
      </c>
      <c r="E554" s="18" t="s">
        <v>1537</v>
      </c>
      <c r="F554" s="323"/>
      <c r="G554" s="25">
        <v>34</v>
      </c>
      <c r="H554" s="60">
        <v>2.9159519725557463</v>
      </c>
    </row>
    <row r="555" spans="1:8" ht="20.149999999999999" customHeight="1">
      <c r="A555" s="319"/>
      <c r="B555" s="321"/>
      <c r="C555" s="321"/>
      <c r="D555" s="17">
        <v>11</v>
      </c>
      <c r="E555" s="18" t="s">
        <v>1538</v>
      </c>
      <c r="F555" s="323"/>
      <c r="G555" s="25">
        <v>10</v>
      </c>
      <c r="H555" s="60">
        <v>0.85763293310463129</v>
      </c>
    </row>
    <row r="556" spans="1:8" ht="20.149999999999999" customHeight="1">
      <c r="A556" s="319"/>
      <c r="B556" s="321"/>
      <c r="C556" s="321"/>
      <c r="D556" s="17">
        <v>12</v>
      </c>
      <c r="E556" s="18" t="s">
        <v>326</v>
      </c>
      <c r="F556" s="323"/>
      <c r="G556" s="25">
        <v>8</v>
      </c>
      <c r="H556" s="60">
        <v>0.68610634648370494</v>
      </c>
    </row>
    <row r="557" spans="1:8" ht="20.149999999999999" customHeight="1">
      <c r="A557" s="325"/>
      <c r="B557" s="326"/>
      <c r="C557" s="326"/>
      <c r="D557" s="17">
        <v>13</v>
      </c>
      <c r="E557" s="18" t="s">
        <v>1539</v>
      </c>
      <c r="F557" s="327"/>
      <c r="G557" s="25">
        <v>541</v>
      </c>
      <c r="H557" s="60">
        <v>46.39794168096055</v>
      </c>
    </row>
    <row r="558" spans="1:8" ht="20.149999999999999" customHeight="1">
      <c r="A558" s="54" t="s">
        <v>1697</v>
      </c>
      <c r="B558" s="18" t="s">
        <v>163</v>
      </c>
      <c r="C558" s="18" t="s">
        <v>1748</v>
      </c>
      <c r="D558" s="17"/>
      <c r="E558" s="18"/>
      <c r="F558" s="17"/>
      <c r="G558" s="121">
        <v>8</v>
      </c>
      <c r="H558" s="60"/>
    </row>
    <row r="559" spans="1:8" ht="20.149999999999999" customHeight="1">
      <c r="A559" s="302" t="s">
        <v>1550</v>
      </c>
      <c r="B559" s="293" t="s">
        <v>164</v>
      </c>
      <c r="C559" s="293" t="s">
        <v>1670</v>
      </c>
      <c r="D559" s="17"/>
      <c r="E559" s="18"/>
      <c r="F559" s="286"/>
      <c r="G559" s="121">
        <v>1166</v>
      </c>
      <c r="H559" s="60"/>
    </row>
    <row r="560" spans="1:8" ht="20.149999999999999" customHeight="1">
      <c r="A560" s="319"/>
      <c r="B560" s="321"/>
      <c r="C560" s="321"/>
      <c r="D560" s="17">
        <v>1</v>
      </c>
      <c r="E560" s="18" t="s">
        <v>1551</v>
      </c>
      <c r="F560" s="323"/>
      <c r="G560" s="25">
        <v>147</v>
      </c>
      <c r="H560" s="60">
        <v>12.60720411663808</v>
      </c>
    </row>
    <row r="561" spans="1:8" ht="20.149999999999999" customHeight="1">
      <c r="A561" s="319"/>
      <c r="B561" s="321"/>
      <c r="C561" s="321"/>
      <c r="D561" s="17">
        <v>2</v>
      </c>
      <c r="E561" s="18" t="s">
        <v>1552</v>
      </c>
      <c r="F561" s="323"/>
      <c r="G561" s="25">
        <v>603</v>
      </c>
      <c r="H561" s="60">
        <v>51.715265866209258</v>
      </c>
    </row>
    <row r="562" spans="1:8" ht="20.149999999999999" customHeight="1">
      <c r="A562" s="319"/>
      <c r="B562" s="321"/>
      <c r="C562" s="321"/>
      <c r="D562" s="17">
        <v>3</v>
      </c>
      <c r="E562" s="18" t="s">
        <v>841</v>
      </c>
      <c r="F562" s="323"/>
      <c r="G562" s="25">
        <v>382</v>
      </c>
      <c r="H562" s="60">
        <v>32.761578044596909</v>
      </c>
    </row>
    <row r="563" spans="1:8" ht="20.149999999999999" customHeight="1">
      <c r="A563" s="319"/>
      <c r="B563" s="321"/>
      <c r="C563" s="321"/>
      <c r="D563" s="17">
        <v>4</v>
      </c>
      <c r="E563" s="18" t="s">
        <v>1553</v>
      </c>
      <c r="F563" s="323"/>
      <c r="G563" s="25">
        <v>21</v>
      </c>
      <c r="H563" s="60">
        <v>1.8010291595197256</v>
      </c>
    </row>
    <row r="564" spans="1:8" ht="20.149999999999999" customHeight="1">
      <c r="A564" s="325"/>
      <c r="B564" s="326"/>
      <c r="C564" s="326"/>
      <c r="D564" s="17">
        <v>5</v>
      </c>
      <c r="E564" s="18" t="s">
        <v>1554</v>
      </c>
      <c r="F564" s="327"/>
      <c r="G564" s="25">
        <v>13</v>
      </c>
      <c r="H564" s="60">
        <v>1.1149228130360207</v>
      </c>
    </row>
    <row r="565" spans="1:8" ht="20.149999999999999" customHeight="1">
      <c r="A565" s="302" t="s">
        <v>1555</v>
      </c>
      <c r="B565" s="293" t="s">
        <v>1556</v>
      </c>
      <c r="C565" s="293" t="s">
        <v>1670</v>
      </c>
      <c r="D565" s="17"/>
      <c r="E565" s="18"/>
      <c r="F565" s="286"/>
      <c r="G565" s="121">
        <v>1166</v>
      </c>
      <c r="H565" s="60"/>
    </row>
    <row r="566" spans="1:8" ht="20.149999999999999" customHeight="1">
      <c r="A566" s="319"/>
      <c r="B566" s="321"/>
      <c r="C566" s="321"/>
      <c r="D566" s="17">
        <v>1</v>
      </c>
      <c r="E566" s="18" t="s">
        <v>1557</v>
      </c>
      <c r="F566" s="323"/>
      <c r="G566" s="25">
        <v>15</v>
      </c>
      <c r="H566" s="60">
        <v>1.2864493996569468</v>
      </c>
    </row>
    <row r="567" spans="1:8" ht="20.149999999999999" customHeight="1">
      <c r="A567" s="319"/>
      <c r="B567" s="321"/>
      <c r="C567" s="321"/>
      <c r="D567" s="17">
        <v>2</v>
      </c>
      <c r="E567" s="18" t="s">
        <v>1558</v>
      </c>
      <c r="F567" s="323"/>
      <c r="G567" s="25">
        <v>157</v>
      </c>
      <c r="H567" s="60">
        <v>13.464837049742709</v>
      </c>
    </row>
    <row r="568" spans="1:8" ht="20.149999999999999" customHeight="1">
      <c r="A568" s="319"/>
      <c r="B568" s="321"/>
      <c r="C568" s="321"/>
      <c r="D568" s="17">
        <v>3</v>
      </c>
      <c r="E568" s="18" t="s">
        <v>1559</v>
      </c>
      <c r="F568" s="323"/>
      <c r="G568" s="25">
        <v>973</v>
      </c>
      <c r="H568" s="60">
        <v>83.447684391080614</v>
      </c>
    </row>
    <row r="569" spans="1:8" ht="20.149999999999999" customHeight="1">
      <c r="A569" s="319"/>
      <c r="B569" s="321"/>
      <c r="C569" s="321"/>
      <c r="D569" s="17">
        <v>4</v>
      </c>
      <c r="E569" s="18" t="s">
        <v>1560</v>
      </c>
      <c r="F569" s="323"/>
      <c r="G569" s="25">
        <v>17</v>
      </c>
      <c r="H569" s="60">
        <v>1.4579759862778732</v>
      </c>
    </row>
    <row r="570" spans="1:8" ht="20.149999999999999" customHeight="1">
      <c r="A570" s="325"/>
      <c r="B570" s="326"/>
      <c r="C570" s="326"/>
      <c r="D570" s="17">
        <v>5</v>
      </c>
      <c r="E570" s="18" t="s">
        <v>1561</v>
      </c>
      <c r="F570" s="327"/>
      <c r="G570" s="25">
        <v>4</v>
      </c>
      <c r="H570" s="60">
        <v>0.34305317324185247</v>
      </c>
    </row>
    <row r="571" spans="1:8" ht="20.149999999999999" customHeight="1">
      <c r="A571" s="302" t="s">
        <v>1749</v>
      </c>
      <c r="B571" s="293" t="s">
        <v>1562</v>
      </c>
      <c r="C571" s="293" t="s">
        <v>1670</v>
      </c>
      <c r="D571" s="17"/>
      <c r="E571" s="18"/>
      <c r="F571" s="286"/>
      <c r="G571" s="121">
        <v>1166</v>
      </c>
      <c r="H571" s="60"/>
    </row>
    <row r="572" spans="1:8" ht="20.149999999999999" customHeight="1">
      <c r="A572" s="319"/>
      <c r="B572" s="321"/>
      <c r="C572" s="321"/>
      <c r="D572" s="17">
        <v>1</v>
      </c>
      <c r="E572" s="18" t="s">
        <v>1563</v>
      </c>
      <c r="F572" s="323"/>
      <c r="G572" s="25">
        <v>249</v>
      </c>
      <c r="H572" s="60">
        <v>21.355060034305318</v>
      </c>
    </row>
    <row r="573" spans="1:8" ht="20.149999999999999" customHeight="1">
      <c r="A573" s="319"/>
      <c r="B573" s="321"/>
      <c r="C573" s="321"/>
      <c r="D573" s="17">
        <v>2</v>
      </c>
      <c r="E573" s="18" t="s">
        <v>748</v>
      </c>
      <c r="F573" s="323"/>
      <c r="G573" s="25">
        <v>480</v>
      </c>
      <c r="H573" s="60">
        <v>41.166380789022298</v>
      </c>
    </row>
    <row r="574" spans="1:8" ht="20.149999999999999" customHeight="1">
      <c r="A574" s="319"/>
      <c r="B574" s="321"/>
      <c r="C574" s="321"/>
      <c r="D574" s="17">
        <v>3</v>
      </c>
      <c r="E574" s="18" t="s">
        <v>1417</v>
      </c>
      <c r="F574" s="323"/>
      <c r="G574" s="25">
        <v>359</v>
      </c>
      <c r="H574" s="60">
        <v>30.78902229845626</v>
      </c>
    </row>
    <row r="575" spans="1:8" ht="20.149999999999999" customHeight="1">
      <c r="A575" s="319"/>
      <c r="B575" s="321"/>
      <c r="C575" s="321"/>
      <c r="D575" s="17">
        <v>4</v>
      </c>
      <c r="E575" s="18" t="s">
        <v>747</v>
      </c>
      <c r="F575" s="323"/>
      <c r="G575" s="25">
        <v>63</v>
      </c>
      <c r="H575" s="60">
        <v>5.4030874785591765</v>
      </c>
    </row>
    <row r="576" spans="1:8" ht="20.149999999999999" customHeight="1">
      <c r="A576" s="325"/>
      <c r="B576" s="326"/>
      <c r="C576" s="326"/>
      <c r="D576" s="17">
        <v>5</v>
      </c>
      <c r="E576" s="18" t="s">
        <v>1564</v>
      </c>
      <c r="F576" s="327"/>
      <c r="G576" s="25">
        <v>15</v>
      </c>
      <c r="H576" s="60">
        <v>1.2864493996569468</v>
      </c>
    </row>
    <row r="577" spans="1:8" ht="20.149999999999999" customHeight="1">
      <c r="A577" s="302" t="s">
        <v>1565</v>
      </c>
      <c r="B577" s="293" t="s">
        <v>1566</v>
      </c>
      <c r="C577" s="293" t="s">
        <v>1752</v>
      </c>
      <c r="D577" s="17"/>
      <c r="E577" s="18"/>
      <c r="F577" s="286"/>
      <c r="G577" s="121">
        <v>78</v>
      </c>
      <c r="H577" s="60"/>
    </row>
    <row r="578" spans="1:8" ht="20.149999999999999" customHeight="1">
      <c r="A578" s="319"/>
      <c r="B578" s="321"/>
      <c r="C578" s="321"/>
      <c r="D578" s="17">
        <v>1</v>
      </c>
      <c r="E578" s="18" t="s">
        <v>1567</v>
      </c>
      <c r="F578" s="323"/>
      <c r="G578" s="25">
        <v>12</v>
      </c>
      <c r="H578" s="60">
        <v>15.384615384615385</v>
      </c>
    </row>
    <row r="579" spans="1:8" ht="20.149999999999999" customHeight="1">
      <c r="A579" s="319"/>
      <c r="B579" s="321"/>
      <c r="C579" s="321"/>
      <c r="D579" s="17">
        <v>2</v>
      </c>
      <c r="E579" s="18" t="s">
        <v>1568</v>
      </c>
      <c r="F579" s="323"/>
      <c r="G579" s="25">
        <v>59</v>
      </c>
      <c r="H579" s="60">
        <v>75.641025641025635</v>
      </c>
    </row>
    <row r="580" spans="1:8" ht="20.149999999999999" customHeight="1">
      <c r="A580" s="319"/>
      <c r="B580" s="321"/>
      <c r="C580" s="321"/>
      <c r="D580" s="17">
        <v>3</v>
      </c>
      <c r="E580" s="18" t="s">
        <v>1569</v>
      </c>
      <c r="F580" s="323"/>
      <c r="G580" s="25">
        <v>3</v>
      </c>
      <c r="H580" s="60">
        <v>3.8461538461538463</v>
      </c>
    </row>
    <row r="581" spans="1:8" ht="20.149999999999999" customHeight="1">
      <c r="A581" s="319"/>
      <c r="B581" s="321"/>
      <c r="C581" s="321"/>
      <c r="D581" s="17">
        <v>4</v>
      </c>
      <c r="E581" s="18" t="s">
        <v>1570</v>
      </c>
      <c r="F581" s="323"/>
      <c r="G581" s="25">
        <v>2</v>
      </c>
      <c r="H581" s="60">
        <v>2.5641025641025639</v>
      </c>
    </row>
    <row r="582" spans="1:8" ht="20.149999999999999" customHeight="1">
      <c r="A582" s="319"/>
      <c r="B582" s="321"/>
      <c r="C582" s="321"/>
      <c r="D582" s="17">
        <v>5</v>
      </c>
      <c r="E582" s="18" t="s">
        <v>1571</v>
      </c>
      <c r="F582" s="323"/>
      <c r="G582" s="25">
        <v>1</v>
      </c>
      <c r="H582" s="60">
        <v>1.2820512820512819</v>
      </c>
    </row>
    <row r="583" spans="1:8" ht="20.149999999999999" customHeight="1">
      <c r="A583" s="319"/>
      <c r="B583" s="321"/>
      <c r="C583" s="321"/>
      <c r="D583" s="17">
        <v>6</v>
      </c>
      <c r="E583" s="18" t="s">
        <v>1572</v>
      </c>
      <c r="F583" s="323"/>
      <c r="G583" s="25"/>
      <c r="H583" s="60" t="s">
        <v>1708</v>
      </c>
    </row>
    <row r="584" spans="1:8" ht="20.149999999999999" customHeight="1">
      <c r="A584" s="325"/>
      <c r="B584" s="326"/>
      <c r="C584" s="326"/>
      <c r="D584" s="17">
        <v>7</v>
      </c>
      <c r="E584" s="18" t="s">
        <v>326</v>
      </c>
      <c r="F584" s="327"/>
      <c r="G584" s="25">
        <v>1</v>
      </c>
      <c r="H584" s="60">
        <v>1.2820512820512819</v>
      </c>
    </row>
    <row r="585" spans="1:8" ht="20.149999999999999" customHeight="1">
      <c r="A585" s="302" t="s">
        <v>1573</v>
      </c>
      <c r="B585" s="293" t="s">
        <v>1574</v>
      </c>
      <c r="C585" s="293" t="s">
        <v>1752</v>
      </c>
      <c r="D585" s="17"/>
      <c r="E585" s="18"/>
      <c r="F585" s="286"/>
      <c r="G585" s="121">
        <v>16</v>
      </c>
      <c r="H585" s="60"/>
    </row>
    <row r="586" spans="1:8" ht="20.149999999999999" customHeight="1">
      <c r="A586" s="319"/>
      <c r="B586" s="321"/>
      <c r="C586" s="321"/>
      <c r="D586" s="17">
        <v>1</v>
      </c>
      <c r="E586" s="18" t="s">
        <v>1567</v>
      </c>
      <c r="F586" s="323"/>
      <c r="G586" s="25"/>
      <c r="H586" s="60" t="s">
        <v>1708</v>
      </c>
    </row>
    <row r="587" spans="1:8" ht="20.149999999999999" customHeight="1">
      <c r="A587" s="319"/>
      <c r="B587" s="321"/>
      <c r="C587" s="321"/>
      <c r="D587" s="17">
        <v>2</v>
      </c>
      <c r="E587" s="18" t="s">
        <v>1568</v>
      </c>
      <c r="F587" s="323"/>
      <c r="G587" s="25">
        <v>6</v>
      </c>
      <c r="H587" s="60">
        <v>37.5</v>
      </c>
    </row>
    <row r="588" spans="1:8" ht="20.149999999999999" customHeight="1">
      <c r="A588" s="319"/>
      <c r="B588" s="321"/>
      <c r="C588" s="321"/>
      <c r="D588" s="17">
        <v>3</v>
      </c>
      <c r="E588" s="18" t="s">
        <v>1569</v>
      </c>
      <c r="F588" s="323"/>
      <c r="G588" s="25">
        <v>5</v>
      </c>
      <c r="H588" s="60">
        <v>31.25</v>
      </c>
    </row>
    <row r="589" spans="1:8" ht="20.149999999999999" customHeight="1">
      <c r="A589" s="319"/>
      <c r="B589" s="321"/>
      <c r="C589" s="321"/>
      <c r="D589" s="17">
        <v>4</v>
      </c>
      <c r="E589" s="18" t="s">
        <v>1570</v>
      </c>
      <c r="F589" s="323"/>
      <c r="G589" s="25">
        <v>1</v>
      </c>
      <c r="H589" s="60">
        <v>6.25</v>
      </c>
    </row>
    <row r="590" spans="1:8" ht="20.149999999999999" customHeight="1">
      <c r="A590" s="319"/>
      <c r="B590" s="321"/>
      <c r="C590" s="321"/>
      <c r="D590" s="17">
        <v>5</v>
      </c>
      <c r="E590" s="18" t="s">
        <v>1571</v>
      </c>
      <c r="F590" s="323"/>
      <c r="G590" s="25">
        <v>2</v>
      </c>
      <c r="H590" s="60">
        <v>12.5</v>
      </c>
    </row>
    <row r="591" spans="1:8" ht="20.149999999999999" customHeight="1">
      <c r="A591" s="319"/>
      <c r="B591" s="321"/>
      <c r="C591" s="321"/>
      <c r="D591" s="17">
        <v>6</v>
      </c>
      <c r="E591" s="18" t="s">
        <v>1572</v>
      </c>
      <c r="F591" s="323"/>
      <c r="G591" s="25">
        <v>2</v>
      </c>
      <c r="H591" s="60">
        <v>12.5</v>
      </c>
    </row>
    <row r="592" spans="1:8" ht="20.149999999999999" customHeight="1">
      <c r="A592" s="325"/>
      <c r="B592" s="326"/>
      <c r="C592" s="326"/>
      <c r="D592" s="17">
        <v>7</v>
      </c>
      <c r="E592" s="18" t="s">
        <v>326</v>
      </c>
      <c r="F592" s="327"/>
      <c r="G592" s="25"/>
      <c r="H592" s="60" t="s">
        <v>1708</v>
      </c>
    </row>
    <row r="593" spans="1:8" ht="20.149999999999999" customHeight="1">
      <c r="A593" s="302" t="s">
        <v>1575</v>
      </c>
      <c r="B593" s="293" t="s">
        <v>1576</v>
      </c>
      <c r="C593" s="293" t="s">
        <v>1752</v>
      </c>
      <c r="D593" s="17"/>
      <c r="E593" s="18"/>
      <c r="F593" s="286"/>
      <c r="G593" s="121">
        <v>5</v>
      </c>
      <c r="H593" s="60"/>
    </row>
    <row r="594" spans="1:8" ht="20.149999999999999" customHeight="1">
      <c r="A594" s="319"/>
      <c r="B594" s="321"/>
      <c r="C594" s="321"/>
      <c r="D594" s="17">
        <v>1</v>
      </c>
      <c r="E594" s="18" t="s">
        <v>1567</v>
      </c>
      <c r="F594" s="323"/>
      <c r="G594" s="25"/>
      <c r="H594" s="60" t="s">
        <v>1708</v>
      </c>
    </row>
    <row r="595" spans="1:8" ht="20.149999999999999" customHeight="1">
      <c r="A595" s="319"/>
      <c r="B595" s="321"/>
      <c r="C595" s="321"/>
      <c r="D595" s="17">
        <v>2</v>
      </c>
      <c r="E595" s="18" t="s">
        <v>1568</v>
      </c>
      <c r="F595" s="323"/>
      <c r="G595" s="25"/>
      <c r="H595" s="60" t="s">
        <v>1708</v>
      </c>
    </row>
    <row r="596" spans="1:8" ht="20.149999999999999" customHeight="1">
      <c r="A596" s="319"/>
      <c r="B596" s="321"/>
      <c r="C596" s="321"/>
      <c r="D596" s="17">
        <v>3</v>
      </c>
      <c r="E596" s="18" t="s">
        <v>1569</v>
      </c>
      <c r="F596" s="323"/>
      <c r="G596" s="25"/>
      <c r="H596" s="60" t="s">
        <v>1708</v>
      </c>
    </row>
    <row r="597" spans="1:8" ht="20.149999999999999" customHeight="1">
      <c r="A597" s="319"/>
      <c r="B597" s="321"/>
      <c r="C597" s="321"/>
      <c r="D597" s="17">
        <v>4</v>
      </c>
      <c r="E597" s="18" t="s">
        <v>1570</v>
      </c>
      <c r="F597" s="323"/>
      <c r="G597" s="25">
        <v>2</v>
      </c>
      <c r="H597" s="60">
        <v>40</v>
      </c>
    </row>
    <row r="598" spans="1:8" ht="20.149999999999999" customHeight="1">
      <c r="A598" s="319"/>
      <c r="B598" s="321"/>
      <c r="C598" s="321"/>
      <c r="D598" s="17">
        <v>5</v>
      </c>
      <c r="E598" s="18" t="s">
        <v>1571</v>
      </c>
      <c r="F598" s="323"/>
      <c r="G598" s="25"/>
      <c r="H598" s="60" t="s">
        <v>1708</v>
      </c>
    </row>
    <row r="599" spans="1:8" ht="20.149999999999999" customHeight="1">
      <c r="A599" s="319"/>
      <c r="B599" s="321"/>
      <c r="C599" s="321"/>
      <c r="D599" s="17">
        <v>6</v>
      </c>
      <c r="E599" s="18" t="s">
        <v>1572</v>
      </c>
      <c r="F599" s="323"/>
      <c r="G599" s="25">
        <v>3</v>
      </c>
      <c r="H599" s="60">
        <v>60</v>
      </c>
    </row>
    <row r="600" spans="1:8" ht="20.149999999999999" customHeight="1">
      <c r="A600" s="325"/>
      <c r="B600" s="326"/>
      <c r="C600" s="326"/>
      <c r="D600" s="17">
        <v>7</v>
      </c>
      <c r="E600" s="18" t="s">
        <v>326</v>
      </c>
      <c r="F600" s="327"/>
      <c r="G600" s="25"/>
      <c r="H600" s="60" t="s">
        <v>1708</v>
      </c>
    </row>
    <row r="601" spans="1:8" ht="20.149999999999999" customHeight="1">
      <c r="A601" s="302" t="s">
        <v>1577</v>
      </c>
      <c r="B601" s="293" t="s">
        <v>1578</v>
      </c>
      <c r="C601" s="293" t="s">
        <v>1752</v>
      </c>
      <c r="D601" s="17"/>
      <c r="E601" s="18"/>
      <c r="F601" s="286"/>
      <c r="G601" s="124" t="s">
        <v>1708</v>
      </c>
      <c r="H601" s="60"/>
    </row>
    <row r="602" spans="1:8" ht="20.149999999999999" customHeight="1">
      <c r="A602" s="319"/>
      <c r="B602" s="321"/>
      <c r="C602" s="321"/>
      <c r="D602" s="17">
        <v>1</v>
      </c>
      <c r="E602" s="18" t="s">
        <v>1567</v>
      </c>
      <c r="F602" s="323"/>
      <c r="G602" s="25"/>
      <c r="H602" s="60" t="s">
        <v>1708</v>
      </c>
    </row>
    <row r="603" spans="1:8" ht="20.149999999999999" customHeight="1">
      <c r="A603" s="319"/>
      <c r="B603" s="321"/>
      <c r="C603" s="321"/>
      <c r="D603" s="17">
        <v>2</v>
      </c>
      <c r="E603" s="18" t="s">
        <v>1568</v>
      </c>
      <c r="F603" s="323"/>
      <c r="G603" s="25"/>
      <c r="H603" s="60" t="s">
        <v>1708</v>
      </c>
    </row>
    <row r="604" spans="1:8" ht="20.149999999999999" customHeight="1">
      <c r="A604" s="319"/>
      <c r="B604" s="321"/>
      <c r="C604" s="321"/>
      <c r="D604" s="17">
        <v>3</v>
      </c>
      <c r="E604" s="18" t="s">
        <v>1569</v>
      </c>
      <c r="F604" s="323"/>
      <c r="G604" s="25"/>
      <c r="H604" s="60" t="s">
        <v>1708</v>
      </c>
    </row>
    <row r="605" spans="1:8" ht="20.149999999999999" customHeight="1">
      <c r="A605" s="319"/>
      <c r="B605" s="321"/>
      <c r="C605" s="321"/>
      <c r="D605" s="17">
        <v>4</v>
      </c>
      <c r="E605" s="18" t="s">
        <v>1570</v>
      </c>
      <c r="F605" s="323"/>
      <c r="G605" s="25"/>
      <c r="H605" s="60" t="s">
        <v>1708</v>
      </c>
    </row>
    <row r="606" spans="1:8" ht="20.149999999999999" customHeight="1">
      <c r="A606" s="319"/>
      <c r="B606" s="321"/>
      <c r="C606" s="321"/>
      <c r="D606" s="17">
        <v>5</v>
      </c>
      <c r="E606" s="18" t="s">
        <v>1571</v>
      </c>
      <c r="F606" s="323"/>
      <c r="G606" s="25"/>
      <c r="H606" s="60" t="s">
        <v>1708</v>
      </c>
    </row>
    <row r="607" spans="1:8" ht="20.149999999999999" customHeight="1">
      <c r="A607" s="319"/>
      <c r="B607" s="321"/>
      <c r="C607" s="321"/>
      <c r="D607" s="17">
        <v>6</v>
      </c>
      <c r="E607" s="18" t="s">
        <v>1572</v>
      </c>
      <c r="F607" s="323"/>
      <c r="G607" s="25"/>
      <c r="H607" s="60" t="s">
        <v>1708</v>
      </c>
    </row>
    <row r="608" spans="1:8" ht="20.149999999999999" customHeight="1">
      <c r="A608" s="325"/>
      <c r="B608" s="326"/>
      <c r="C608" s="326"/>
      <c r="D608" s="17">
        <v>7</v>
      </c>
      <c r="E608" s="18" t="s">
        <v>326</v>
      </c>
      <c r="F608" s="327"/>
      <c r="G608" s="25"/>
      <c r="H608" s="60" t="s">
        <v>1708</v>
      </c>
    </row>
    <row r="609" spans="1:8" ht="20.149999999999999" customHeight="1">
      <c r="A609" s="302" t="s">
        <v>1579</v>
      </c>
      <c r="B609" s="293" t="s">
        <v>1580</v>
      </c>
      <c r="C609" s="293" t="s">
        <v>1752</v>
      </c>
      <c r="D609" s="17"/>
      <c r="E609" s="18"/>
      <c r="F609" s="286"/>
      <c r="G609" s="124" t="s">
        <v>1708</v>
      </c>
      <c r="H609" s="60"/>
    </row>
    <row r="610" spans="1:8" ht="20.149999999999999" customHeight="1">
      <c r="A610" s="319"/>
      <c r="B610" s="321"/>
      <c r="C610" s="321"/>
      <c r="D610" s="17">
        <v>1</v>
      </c>
      <c r="E610" s="18" t="s">
        <v>1567</v>
      </c>
      <c r="F610" s="323"/>
      <c r="G610" s="25"/>
      <c r="H610" s="60" t="s">
        <v>1708</v>
      </c>
    </row>
    <row r="611" spans="1:8" ht="20.149999999999999" customHeight="1">
      <c r="A611" s="319"/>
      <c r="B611" s="321"/>
      <c r="C611" s="321"/>
      <c r="D611" s="17">
        <v>2</v>
      </c>
      <c r="E611" s="18" t="s">
        <v>1568</v>
      </c>
      <c r="F611" s="323"/>
      <c r="G611" s="25"/>
      <c r="H611" s="60" t="s">
        <v>1708</v>
      </c>
    </row>
    <row r="612" spans="1:8" ht="20.149999999999999" customHeight="1">
      <c r="A612" s="319"/>
      <c r="B612" s="321"/>
      <c r="C612" s="321"/>
      <c r="D612" s="17">
        <v>3</v>
      </c>
      <c r="E612" s="18" t="s">
        <v>1569</v>
      </c>
      <c r="F612" s="323"/>
      <c r="G612" s="25"/>
      <c r="H612" s="60" t="s">
        <v>1708</v>
      </c>
    </row>
    <row r="613" spans="1:8" ht="20.149999999999999" customHeight="1">
      <c r="A613" s="319"/>
      <c r="B613" s="321"/>
      <c r="C613" s="321"/>
      <c r="D613" s="17">
        <v>4</v>
      </c>
      <c r="E613" s="18" t="s">
        <v>1570</v>
      </c>
      <c r="F613" s="323"/>
      <c r="G613" s="25"/>
      <c r="H613" s="60" t="s">
        <v>1708</v>
      </c>
    </row>
    <row r="614" spans="1:8" ht="20.149999999999999" customHeight="1">
      <c r="A614" s="319"/>
      <c r="B614" s="321"/>
      <c r="C614" s="321"/>
      <c r="D614" s="17">
        <v>5</v>
      </c>
      <c r="E614" s="18" t="s">
        <v>1571</v>
      </c>
      <c r="F614" s="323"/>
      <c r="G614" s="25"/>
      <c r="H614" s="60" t="s">
        <v>1708</v>
      </c>
    </row>
    <row r="615" spans="1:8" ht="20.149999999999999" customHeight="1">
      <c r="A615" s="319"/>
      <c r="B615" s="321"/>
      <c r="C615" s="321"/>
      <c r="D615" s="17">
        <v>6</v>
      </c>
      <c r="E615" s="18" t="s">
        <v>1572</v>
      </c>
      <c r="F615" s="323"/>
      <c r="G615" s="25"/>
      <c r="H615" s="60" t="s">
        <v>1708</v>
      </c>
    </row>
    <row r="616" spans="1:8" ht="20.149999999999999" customHeight="1">
      <c r="A616" s="325"/>
      <c r="B616" s="326"/>
      <c r="C616" s="326"/>
      <c r="D616" s="17">
        <v>7</v>
      </c>
      <c r="E616" s="18" t="s">
        <v>326</v>
      </c>
      <c r="F616" s="327"/>
      <c r="G616" s="25"/>
      <c r="H616" s="60" t="s">
        <v>1708</v>
      </c>
    </row>
    <row r="617" spans="1:8" ht="20.149999999999999" customHeight="1">
      <c r="A617" s="302" t="s">
        <v>1581</v>
      </c>
      <c r="B617" s="293" t="s">
        <v>1582</v>
      </c>
      <c r="C617" s="293" t="s">
        <v>1752</v>
      </c>
      <c r="D617" s="17"/>
      <c r="E617" s="18"/>
      <c r="F617" s="286"/>
      <c r="G617" s="124" t="s">
        <v>1708</v>
      </c>
      <c r="H617" s="60"/>
    </row>
    <row r="618" spans="1:8" ht="20.149999999999999" customHeight="1">
      <c r="A618" s="319"/>
      <c r="B618" s="321"/>
      <c r="C618" s="321"/>
      <c r="D618" s="17">
        <v>1</v>
      </c>
      <c r="E618" s="18" t="s">
        <v>1567</v>
      </c>
      <c r="F618" s="323"/>
      <c r="G618" s="25"/>
      <c r="H618" s="60" t="s">
        <v>1708</v>
      </c>
    </row>
    <row r="619" spans="1:8" ht="20.149999999999999" customHeight="1">
      <c r="A619" s="319"/>
      <c r="B619" s="321"/>
      <c r="C619" s="321"/>
      <c r="D619" s="17">
        <v>2</v>
      </c>
      <c r="E619" s="18" t="s">
        <v>1568</v>
      </c>
      <c r="F619" s="323"/>
      <c r="G619" s="25"/>
      <c r="H619" s="60" t="s">
        <v>1708</v>
      </c>
    </row>
    <row r="620" spans="1:8" ht="20.149999999999999" customHeight="1">
      <c r="A620" s="319"/>
      <c r="B620" s="321"/>
      <c r="C620" s="321"/>
      <c r="D620" s="17">
        <v>3</v>
      </c>
      <c r="E620" s="18" t="s">
        <v>1569</v>
      </c>
      <c r="F620" s="323"/>
      <c r="G620" s="25"/>
      <c r="H620" s="60" t="s">
        <v>1708</v>
      </c>
    </row>
    <row r="621" spans="1:8" ht="20.149999999999999" customHeight="1">
      <c r="A621" s="319"/>
      <c r="B621" s="321"/>
      <c r="C621" s="321"/>
      <c r="D621" s="17">
        <v>4</v>
      </c>
      <c r="E621" s="18" t="s">
        <v>1570</v>
      </c>
      <c r="F621" s="323"/>
      <c r="G621" s="25"/>
      <c r="H621" s="60" t="s">
        <v>1708</v>
      </c>
    </row>
    <row r="622" spans="1:8" ht="20.149999999999999" customHeight="1">
      <c r="A622" s="319"/>
      <c r="B622" s="321"/>
      <c r="C622" s="321"/>
      <c r="D622" s="17">
        <v>5</v>
      </c>
      <c r="E622" s="18" t="s">
        <v>1571</v>
      </c>
      <c r="F622" s="323"/>
      <c r="G622" s="25"/>
      <c r="H622" s="60" t="s">
        <v>1708</v>
      </c>
    </row>
    <row r="623" spans="1:8" ht="20.149999999999999" customHeight="1">
      <c r="A623" s="319"/>
      <c r="B623" s="321"/>
      <c r="C623" s="321"/>
      <c r="D623" s="17">
        <v>6</v>
      </c>
      <c r="E623" s="18" t="s">
        <v>1572</v>
      </c>
      <c r="F623" s="323"/>
      <c r="G623" s="25"/>
      <c r="H623" s="60" t="s">
        <v>1708</v>
      </c>
    </row>
    <row r="624" spans="1:8" ht="20.149999999999999" customHeight="1">
      <c r="A624" s="325"/>
      <c r="B624" s="326"/>
      <c r="C624" s="326"/>
      <c r="D624" s="17">
        <v>7</v>
      </c>
      <c r="E624" s="18" t="s">
        <v>326</v>
      </c>
      <c r="F624" s="327"/>
      <c r="G624" s="25"/>
      <c r="H624" s="60" t="s">
        <v>1708</v>
      </c>
    </row>
    <row r="625" spans="1:8" ht="20.149999999999999" customHeight="1">
      <c r="A625" s="302" t="s">
        <v>1750</v>
      </c>
      <c r="B625" s="293" t="s">
        <v>1583</v>
      </c>
      <c r="C625" s="293" t="s">
        <v>1752</v>
      </c>
      <c r="D625" s="17"/>
      <c r="E625" s="18"/>
      <c r="F625" s="286"/>
      <c r="G625" s="124" t="s">
        <v>1708</v>
      </c>
      <c r="H625" s="60"/>
    </row>
    <row r="626" spans="1:8" ht="20.149999999999999" customHeight="1">
      <c r="A626" s="319"/>
      <c r="B626" s="321"/>
      <c r="C626" s="321"/>
      <c r="D626" s="17">
        <v>1</v>
      </c>
      <c r="E626" s="18" t="s">
        <v>1567</v>
      </c>
      <c r="F626" s="323"/>
      <c r="G626" s="25"/>
      <c r="H626" s="60" t="s">
        <v>1708</v>
      </c>
    </row>
    <row r="627" spans="1:8" ht="20.149999999999999" customHeight="1">
      <c r="A627" s="319"/>
      <c r="B627" s="321"/>
      <c r="C627" s="321"/>
      <c r="D627" s="17">
        <v>2</v>
      </c>
      <c r="E627" s="18" t="s">
        <v>1568</v>
      </c>
      <c r="F627" s="323"/>
      <c r="G627" s="25"/>
      <c r="H627" s="60" t="s">
        <v>1708</v>
      </c>
    </row>
    <row r="628" spans="1:8" ht="20.149999999999999" customHeight="1">
      <c r="A628" s="319"/>
      <c r="B628" s="321"/>
      <c r="C628" s="321"/>
      <c r="D628" s="17">
        <v>3</v>
      </c>
      <c r="E628" s="18" t="s">
        <v>1569</v>
      </c>
      <c r="F628" s="323"/>
      <c r="G628" s="25"/>
      <c r="H628" s="60" t="s">
        <v>1708</v>
      </c>
    </row>
    <row r="629" spans="1:8" ht="20.149999999999999" customHeight="1">
      <c r="A629" s="319"/>
      <c r="B629" s="321"/>
      <c r="C629" s="321"/>
      <c r="D629" s="17">
        <v>4</v>
      </c>
      <c r="E629" s="18" t="s">
        <v>1570</v>
      </c>
      <c r="F629" s="323"/>
      <c r="G629" s="25"/>
      <c r="H629" s="60" t="s">
        <v>1708</v>
      </c>
    </row>
    <row r="630" spans="1:8" ht="20.149999999999999" customHeight="1">
      <c r="A630" s="319"/>
      <c r="B630" s="321"/>
      <c r="C630" s="321"/>
      <c r="D630" s="17">
        <v>5</v>
      </c>
      <c r="E630" s="18" t="s">
        <v>1571</v>
      </c>
      <c r="F630" s="323"/>
      <c r="G630" s="25"/>
      <c r="H630" s="60" t="s">
        <v>1708</v>
      </c>
    </row>
    <row r="631" spans="1:8" ht="20.149999999999999" customHeight="1">
      <c r="A631" s="319"/>
      <c r="B631" s="321"/>
      <c r="C631" s="321"/>
      <c r="D631" s="17">
        <v>6</v>
      </c>
      <c r="E631" s="18" t="s">
        <v>1572</v>
      </c>
      <c r="F631" s="323"/>
      <c r="G631" s="25"/>
      <c r="H631" s="60" t="s">
        <v>1708</v>
      </c>
    </row>
    <row r="632" spans="1:8" ht="20.149999999999999" customHeight="1">
      <c r="A632" s="325"/>
      <c r="B632" s="326"/>
      <c r="C632" s="326"/>
      <c r="D632" s="17">
        <v>7</v>
      </c>
      <c r="E632" s="18" t="s">
        <v>326</v>
      </c>
      <c r="F632" s="327"/>
      <c r="G632" s="25"/>
      <c r="H632" s="60" t="s">
        <v>1708</v>
      </c>
    </row>
    <row r="633" spans="1:8" ht="20.149999999999999" customHeight="1">
      <c r="A633" s="54" t="s">
        <v>1698</v>
      </c>
      <c r="B633" s="18" t="s">
        <v>1584</v>
      </c>
      <c r="C633" s="18" t="s">
        <v>1751</v>
      </c>
      <c r="D633" s="17"/>
      <c r="E633" s="18"/>
      <c r="F633" s="17"/>
      <c r="G633" s="121">
        <v>1</v>
      </c>
      <c r="H633" s="60"/>
    </row>
    <row r="634" spans="1:8" ht="20.149999999999999" customHeight="1">
      <c r="A634" s="302" t="s">
        <v>1585</v>
      </c>
      <c r="B634" s="293" t="s">
        <v>165</v>
      </c>
      <c r="C634" s="293" t="s">
        <v>1670</v>
      </c>
      <c r="D634" s="17"/>
      <c r="E634" s="18"/>
      <c r="F634" s="286"/>
      <c r="G634" s="121">
        <v>1166</v>
      </c>
      <c r="H634" s="60"/>
    </row>
    <row r="635" spans="1:8" ht="20.149999999999999" customHeight="1">
      <c r="A635" s="319"/>
      <c r="B635" s="321"/>
      <c r="C635" s="321"/>
      <c r="D635" s="17">
        <v>1</v>
      </c>
      <c r="E635" s="18" t="s">
        <v>1586</v>
      </c>
      <c r="F635" s="323"/>
      <c r="G635" s="25">
        <v>10</v>
      </c>
      <c r="H635" s="60">
        <v>0.85763293310463129</v>
      </c>
    </row>
    <row r="636" spans="1:8" ht="20.149999999999999" customHeight="1">
      <c r="A636" s="319"/>
      <c r="B636" s="321"/>
      <c r="C636" s="321"/>
      <c r="D636" s="17">
        <v>2</v>
      </c>
      <c r="E636" s="18" t="s">
        <v>1587</v>
      </c>
      <c r="F636" s="323"/>
      <c r="G636" s="25">
        <v>21</v>
      </c>
      <c r="H636" s="60">
        <v>1.8010291595197256</v>
      </c>
    </row>
    <row r="637" spans="1:8" ht="20.149999999999999" customHeight="1">
      <c r="A637" s="319"/>
      <c r="B637" s="321"/>
      <c r="C637" s="321"/>
      <c r="D637" s="17">
        <v>3</v>
      </c>
      <c r="E637" s="18" t="s">
        <v>1588</v>
      </c>
      <c r="F637" s="323"/>
      <c r="G637" s="25">
        <v>29</v>
      </c>
      <c r="H637" s="60">
        <v>2.4871355060034306</v>
      </c>
    </row>
    <row r="638" spans="1:8" ht="20.149999999999999" customHeight="1">
      <c r="A638" s="319"/>
      <c r="B638" s="321"/>
      <c r="C638" s="321"/>
      <c r="D638" s="17">
        <v>4</v>
      </c>
      <c r="E638" s="18" t="s">
        <v>1589</v>
      </c>
      <c r="F638" s="323"/>
      <c r="G638" s="25">
        <v>9</v>
      </c>
      <c r="H638" s="60">
        <v>0.77186963979416812</v>
      </c>
    </row>
    <row r="639" spans="1:8" ht="20.149999999999999" customHeight="1">
      <c r="A639" s="319"/>
      <c r="B639" s="321"/>
      <c r="C639" s="321"/>
      <c r="D639" s="17">
        <v>5</v>
      </c>
      <c r="E639" s="18" t="s">
        <v>1590</v>
      </c>
      <c r="F639" s="323"/>
      <c r="G639" s="25">
        <v>70</v>
      </c>
      <c r="H639" s="60">
        <v>6.0034305317324188</v>
      </c>
    </row>
    <row r="640" spans="1:8" ht="20.149999999999999" customHeight="1">
      <c r="A640" s="319"/>
      <c r="B640" s="321"/>
      <c r="C640" s="321"/>
      <c r="D640" s="17">
        <v>6</v>
      </c>
      <c r="E640" s="18" t="s">
        <v>1591</v>
      </c>
      <c r="F640" s="323"/>
      <c r="G640" s="25">
        <v>2</v>
      </c>
      <c r="H640" s="60">
        <v>0.17152658662092624</v>
      </c>
    </row>
    <row r="641" spans="1:8" ht="20.149999999999999" customHeight="1">
      <c r="A641" s="319"/>
      <c r="B641" s="321"/>
      <c r="C641" s="321"/>
      <c r="D641" s="17">
        <v>7</v>
      </c>
      <c r="E641" s="18" t="s">
        <v>1592</v>
      </c>
      <c r="F641" s="323"/>
      <c r="G641" s="25">
        <v>79</v>
      </c>
      <c r="H641" s="60">
        <v>6.7753001715265864</v>
      </c>
    </row>
    <row r="642" spans="1:8" ht="20.149999999999999" customHeight="1">
      <c r="A642" s="319"/>
      <c r="B642" s="321"/>
      <c r="C642" s="321"/>
      <c r="D642" s="17">
        <v>8</v>
      </c>
      <c r="E642" s="18" t="s">
        <v>326</v>
      </c>
      <c r="F642" s="323"/>
      <c r="G642" s="25">
        <v>4</v>
      </c>
      <c r="H642" s="60">
        <v>0.34305317324185247</v>
      </c>
    </row>
    <row r="643" spans="1:8" ht="20.149999999999999" customHeight="1">
      <c r="A643" s="325"/>
      <c r="B643" s="326"/>
      <c r="C643" s="326"/>
      <c r="D643" s="17">
        <v>9</v>
      </c>
      <c r="E643" s="18" t="s">
        <v>1539</v>
      </c>
      <c r="F643" s="327"/>
      <c r="G643" s="25">
        <v>942</v>
      </c>
      <c r="H643" s="60">
        <v>80.78902229845626</v>
      </c>
    </row>
    <row r="644" spans="1:8" ht="20.149999999999999" customHeight="1">
      <c r="A644" s="302" t="s">
        <v>1593</v>
      </c>
      <c r="B644" s="293" t="s">
        <v>166</v>
      </c>
      <c r="C644" s="293" t="s">
        <v>1670</v>
      </c>
      <c r="D644" s="17"/>
      <c r="E644" s="18"/>
      <c r="F644" s="286"/>
      <c r="G644" s="121">
        <v>55</v>
      </c>
      <c r="H644" s="60"/>
    </row>
    <row r="645" spans="1:8" ht="20.149999999999999" customHeight="1">
      <c r="A645" s="319"/>
      <c r="B645" s="321"/>
      <c r="C645" s="321"/>
      <c r="D645" s="17">
        <v>1</v>
      </c>
      <c r="E645" s="18" t="s">
        <v>1586</v>
      </c>
      <c r="F645" s="323"/>
      <c r="G645" s="25"/>
      <c r="H645" s="60" t="s">
        <v>1708</v>
      </c>
    </row>
    <row r="646" spans="1:8" ht="20.149999999999999" customHeight="1">
      <c r="A646" s="319"/>
      <c r="B646" s="321"/>
      <c r="C646" s="321"/>
      <c r="D646" s="17">
        <v>2</v>
      </c>
      <c r="E646" s="18" t="s">
        <v>1587</v>
      </c>
      <c r="F646" s="323"/>
      <c r="G646" s="25">
        <v>2</v>
      </c>
      <c r="H646" s="60">
        <v>3.6363636363636362</v>
      </c>
    </row>
    <row r="647" spans="1:8" ht="20.149999999999999" customHeight="1">
      <c r="A647" s="319"/>
      <c r="B647" s="321"/>
      <c r="C647" s="321"/>
      <c r="D647" s="17">
        <v>3</v>
      </c>
      <c r="E647" s="18" t="s">
        <v>1588</v>
      </c>
      <c r="F647" s="323"/>
      <c r="G647" s="25">
        <v>6</v>
      </c>
      <c r="H647" s="60">
        <v>10.909090909090908</v>
      </c>
    </row>
    <row r="648" spans="1:8" ht="20.149999999999999" customHeight="1">
      <c r="A648" s="319"/>
      <c r="B648" s="321"/>
      <c r="C648" s="321"/>
      <c r="D648" s="17">
        <v>4</v>
      </c>
      <c r="E648" s="18" t="s">
        <v>1589</v>
      </c>
      <c r="F648" s="323"/>
      <c r="G648" s="25">
        <v>5</v>
      </c>
      <c r="H648" s="60">
        <v>9.0909090909090917</v>
      </c>
    </row>
    <row r="649" spans="1:8" ht="20.149999999999999" customHeight="1">
      <c r="A649" s="319"/>
      <c r="B649" s="321"/>
      <c r="C649" s="321"/>
      <c r="D649" s="17">
        <v>5</v>
      </c>
      <c r="E649" s="18" t="s">
        <v>1590</v>
      </c>
      <c r="F649" s="323"/>
      <c r="G649" s="25">
        <v>21</v>
      </c>
      <c r="H649" s="60">
        <v>38.181818181818187</v>
      </c>
    </row>
    <row r="650" spans="1:8" ht="20.149999999999999" customHeight="1">
      <c r="A650" s="319"/>
      <c r="B650" s="321"/>
      <c r="C650" s="321"/>
      <c r="D650" s="17">
        <v>6</v>
      </c>
      <c r="E650" s="18" t="s">
        <v>1591</v>
      </c>
      <c r="F650" s="323"/>
      <c r="G650" s="25">
        <v>1</v>
      </c>
      <c r="H650" s="60">
        <v>1.8181818181818181</v>
      </c>
    </row>
    <row r="651" spans="1:8" ht="20.149999999999999" customHeight="1">
      <c r="A651" s="319"/>
      <c r="B651" s="321"/>
      <c r="C651" s="321"/>
      <c r="D651" s="17">
        <v>7</v>
      </c>
      <c r="E651" s="18" t="s">
        <v>1592</v>
      </c>
      <c r="F651" s="323"/>
      <c r="G651" s="25">
        <v>18</v>
      </c>
      <c r="H651" s="60">
        <v>32.727272727272727</v>
      </c>
    </row>
    <row r="652" spans="1:8" ht="20.149999999999999" customHeight="1">
      <c r="A652" s="319"/>
      <c r="B652" s="321"/>
      <c r="C652" s="321"/>
      <c r="D652" s="17">
        <v>8</v>
      </c>
      <c r="E652" s="18" t="s">
        <v>326</v>
      </c>
      <c r="F652" s="323"/>
      <c r="G652" s="25">
        <v>2</v>
      </c>
      <c r="H652" s="60">
        <v>3.6363636363636362</v>
      </c>
    </row>
    <row r="653" spans="1:8" ht="20.149999999999999" customHeight="1">
      <c r="A653" s="325"/>
      <c r="B653" s="326"/>
      <c r="C653" s="326"/>
      <c r="D653" s="17">
        <v>9</v>
      </c>
      <c r="E653" s="18" t="s">
        <v>1539</v>
      </c>
      <c r="F653" s="327"/>
      <c r="G653" s="25"/>
      <c r="H653" s="60" t="s">
        <v>1708</v>
      </c>
    </row>
    <row r="654" spans="1:8" ht="20.149999999999999" customHeight="1">
      <c r="A654" s="302" t="s">
        <v>1594</v>
      </c>
      <c r="B654" s="293" t="s">
        <v>167</v>
      </c>
      <c r="C654" s="293" t="s">
        <v>1670</v>
      </c>
      <c r="D654" s="17"/>
      <c r="E654" s="18"/>
      <c r="F654" s="286"/>
      <c r="G654" s="121">
        <v>11</v>
      </c>
      <c r="H654" s="60"/>
    </row>
    <row r="655" spans="1:8" ht="20.149999999999999" customHeight="1">
      <c r="A655" s="319"/>
      <c r="B655" s="321"/>
      <c r="C655" s="321"/>
      <c r="D655" s="17">
        <v>1</v>
      </c>
      <c r="E655" s="18" t="s">
        <v>1586</v>
      </c>
      <c r="F655" s="323"/>
      <c r="G655" s="25"/>
      <c r="H655" s="60" t="s">
        <v>1708</v>
      </c>
    </row>
    <row r="656" spans="1:8" ht="20.149999999999999" customHeight="1">
      <c r="A656" s="319"/>
      <c r="B656" s="321"/>
      <c r="C656" s="321"/>
      <c r="D656" s="17">
        <v>2</v>
      </c>
      <c r="E656" s="18" t="s">
        <v>1587</v>
      </c>
      <c r="F656" s="323"/>
      <c r="G656" s="25"/>
      <c r="H656" s="60" t="s">
        <v>1708</v>
      </c>
    </row>
    <row r="657" spans="1:8" ht="20.149999999999999" customHeight="1">
      <c r="A657" s="319"/>
      <c r="B657" s="321"/>
      <c r="C657" s="321"/>
      <c r="D657" s="17">
        <v>3</v>
      </c>
      <c r="E657" s="18" t="s">
        <v>1588</v>
      </c>
      <c r="F657" s="323"/>
      <c r="G657" s="25"/>
      <c r="H657" s="60" t="s">
        <v>1708</v>
      </c>
    </row>
    <row r="658" spans="1:8" ht="20.149999999999999" customHeight="1">
      <c r="A658" s="319"/>
      <c r="B658" s="321"/>
      <c r="C658" s="321"/>
      <c r="D658" s="17">
        <v>4</v>
      </c>
      <c r="E658" s="18" t="s">
        <v>1589</v>
      </c>
      <c r="F658" s="323"/>
      <c r="G658" s="25"/>
      <c r="H658" s="60" t="s">
        <v>1708</v>
      </c>
    </row>
    <row r="659" spans="1:8" ht="20.149999999999999" customHeight="1">
      <c r="A659" s="319"/>
      <c r="B659" s="321"/>
      <c r="C659" s="321"/>
      <c r="D659" s="17">
        <v>5</v>
      </c>
      <c r="E659" s="18" t="s">
        <v>1590</v>
      </c>
      <c r="F659" s="323"/>
      <c r="G659" s="25">
        <v>4</v>
      </c>
      <c r="H659" s="60">
        <v>36.363636363636367</v>
      </c>
    </row>
    <row r="660" spans="1:8" ht="20.149999999999999" customHeight="1">
      <c r="A660" s="319"/>
      <c r="B660" s="321"/>
      <c r="C660" s="321"/>
      <c r="D660" s="17">
        <v>6</v>
      </c>
      <c r="E660" s="18" t="s">
        <v>1591</v>
      </c>
      <c r="F660" s="323"/>
      <c r="G660" s="25">
        <v>1</v>
      </c>
      <c r="H660" s="60">
        <v>9.0909090909090917</v>
      </c>
    </row>
    <row r="661" spans="1:8" ht="20.149999999999999" customHeight="1">
      <c r="A661" s="319"/>
      <c r="B661" s="321"/>
      <c r="C661" s="321"/>
      <c r="D661" s="17">
        <v>7</v>
      </c>
      <c r="E661" s="18" t="s">
        <v>1592</v>
      </c>
      <c r="F661" s="323"/>
      <c r="G661" s="25">
        <v>6</v>
      </c>
      <c r="H661" s="60">
        <v>54.54545454545454</v>
      </c>
    </row>
    <row r="662" spans="1:8" ht="20.149999999999999" customHeight="1">
      <c r="A662" s="319"/>
      <c r="B662" s="321"/>
      <c r="C662" s="321"/>
      <c r="D662" s="17">
        <v>8</v>
      </c>
      <c r="E662" s="18" t="s">
        <v>326</v>
      </c>
      <c r="F662" s="323"/>
      <c r="G662" s="25"/>
      <c r="H662" s="60" t="s">
        <v>1708</v>
      </c>
    </row>
    <row r="663" spans="1:8" ht="20.149999999999999" customHeight="1">
      <c r="A663" s="325"/>
      <c r="B663" s="326"/>
      <c r="C663" s="326"/>
      <c r="D663" s="17">
        <v>9</v>
      </c>
      <c r="E663" s="18" t="s">
        <v>1539</v>
      </c>
      <c r="F663" s="327"/>
      <c r="G663" s="25"/>
      <c r="H663" s="60" t="s">
        <v>1708</v>
      </c>
    </row>
    <row r="664" spans="1:8" ht="20.149999999999999" customHeight="1">
      <c r="A664" s="302" t="s">
        <v>1595</v>
      </c>
      <c r="B664" s="293" t="s">
        <v>168</v>
      </c>
      <c r="C664" s="293" t="s">
        <v>1670</v>
      </c>
      <c r="D664" s="17"/>
      <c r="E664" s="18"/>
      <c r="F664" s="286"/>
      <c r="G664" s="121">
        <v>1</v>
      </c>
      <c r="H664" s="60"/>
    </row>
    <row r="665" spans="1:8" ht="20.149999999999999" customHeight="1">
      <c r="A665" s="319"/>
      <c r="B665" s="321"/>
      <c r="C665" s="321"/>
      <c r="D665" s="17">
        <v>1</v>
      </c>
      <c r="E665" s="18" t="s">
        <v>1586</v>
      </c>
      <c r="F665" s="323"/>
      <c r="G665" s="25"/>
      <c r="H665" s="60" t="s">
        <v>1708</v>
      </c>
    </row>
    <row r="666" spans="1:8" ht="20.149999999999999" customHeight="1">
      <c r="A666" s="319"/>
      <c r="B666" s="321"/>
      <c r="C666" s="321"/>
      <c r="D666" s="17">
        <v>2</v>
      </c>
      <c r="E666" s="18" t="s">
        <v>1587</v>
      </c>
      <c r="F666" s="323"/>
      <c r="G666" s="25"/>
      <c r="H666" s="60" t="s">
        <v>1708</v>
      </c>
    </row>
    <row r="667" spans="1:8" ht="20.149999999999999" customHeight="1">
      <c r="A667" s="319"/>
      <c r="B667" s="321"/>
      <c r="C667" s="321"/>
      <c r="D667" s="17">
        <v>3</v>
      </c>
      <c r="E667" s="18" t="s">
        <v>1588</v>
      </c>
      <c r="F667" s="323"/>
      <c r="G667" s="25"/>
      <c r="H667" s="60" t="s">
        <v>1708</v>
      </c>
    </row>
    <row r="668" spans="1:8" ht="20.149999999999999" customHeight="1">
      <c r="A668" s="319"/>
      <c r="B668" s="321"/>
      <c r="C668" s="321"/>
      <c r="D668" s="17">
        <v>4</v>
      </c>
      <c r="E668" s="18" t="s">
        <v>1589</v>
      </c>
      <c r="F668" s="323"/>
      <c r="G668" s="25"/>
      <c r="H668" s="60" t="s">
        <v>1708</v>
      </c>
    </row>
    <row r="669" spans="1:8" ht="20.149999999999999" customHeight="1">
      <c r="A669" s="319"/>
      <c r="B669" s="321"/>
      <c r="C669" s="321"/>
      <c r="D669" s="17">
        <v>5</v>
      </c>
      <c r="E669" s="18" t="s">
        <v>1590</v>
      </c>
      <c r="F669" s="323"/>
      <c r="G669" s="25"/>
      <c r="H669" s="60" t="s">
        <v>1708</v>
      </c>
    </row>
    <row r="670" spans="1:8" ht="20.149999999999999" customHeight="1">
      <c r="A670" s="319"/>
      <c r="B670" s="321"/>
      <c r="C670" s="321"/>
      <c r="D670" s="17">
        <v>6</v>
      </c>
      <c r="E670" s="18" t="s">
        <v>1591</v>
      </c>
      <c r="F670" s="323"/>
      <c r="G670" s="25"/>
      <c r="H670" s="60" t="s">
        <v>1708</v>
      </c>
    </row>
    <row r="671" spans="1:8" ht="20.149999999999999" customHeight="1">
      <c r="A671" s="319"/>
      <c r="B671" s="321"/>
      <c r="C671" s="321"/>
      <c r="D671" s="17">
        <v>7</v>
      </c>
      <c r="E671" s="18" t="s">
        <v>1592</v>
      </c>
      <c r="F671" s="323"/>
      <c r="G671" s="25">
        <v>1</v>
      </c>
      <c r="H671" s="60">
        <v>100</v>
      </c>
    </row>
    <row r="672" spans="1:8" ht="20.149999999999999" customHeight="1">
      <c r="A672" s="319"/>
      <c r="B672" s="321"/>
      <c r="C672" s="321"/>
      <c r="D672" s="17">
        <v>8</v>
      </c>
      <c r="E672" s="18" t="s">
        <v>326</v>
      </c>
      <c r="F672" s="323"/>
      <c r="G672" s="25"/>
      <c r="H672" s="60" t="s">
        <v>1708</v>
      </c>
    </row>
    <row r="673" spans="1:8" ht="20.149999999999999" customHeight="1">
      <c r="A673" s="325"/>
      <c r="B673" s="326"/>
      <c r="C673" s="326"/>
      <c r="D673" s="17">
        <v>9</v>
      </c>
      <c r="E673" s="18" t="s">
        <v>1539</v>
      </c>
      <c r="F673" s="327"/>
      <c r="G673" s="25"/>
      <c r="H673" s="60" t="s">
        <v>1708</v>
      </c>
    </row>
    <row r="674" spans="1:8" ht="20.149999999999999" customHeight="1">
      <c r="A674" s="302" t="s">
        <v>1596</v>
      </c>
      <c r="B674" s="293" t="s">
        <v>169</v>
      </c>
      <c r="C674" s="293" t="s">
        <v>1670</v>
      </c>
      <c r="D674" s="17"/>
      <c r="E674" s="18"/>
      <c r="F674" s="286"/>
      <c r="G674" s="124" t="s">
        <v>1708</v>
      </c>
      <c r="H674" s="60"/>
    </row>
    <row r="675" spans="1:8" ht="20.149999999999999" customHeight="1">
      <c r="A675" s="319"/>
      <c r="B675" s="321"/>
      <c r="C675" s="321"/>
      <c r="D675" s="17">
        <v>1</v>
      </c>
      <c r="E675" s="18" t="s">
        <v>1586</v>
      </c>
      <c r="F675" s="323"/>
      <c r="G675" s="25"/>
      <c r="H675" s="60" t="s">
        <v>1708</v>
      </c>
    </row>
    <row r="676" spans="1:8" ht="20.149999999999999" customHeight="1">
      <c r="A676" s="319"/>
      <c r="B676" s="321"/>
      <c r="C676" s="321"/>
      <c r="D676" s="17">
        <v>2</v>
      </c>
      <c r="E676" s="18" t="s">
        <v>1587</v>
      </c>
      <c r="F676" s="323"/>
      <c r="G676" s="25"/>
      <c r="H676" s="60" t="s">
        <v>1708</v>
      </c>
    </row>
    <row r="677" spans="1:8" ht="20.149999999999999" customHeight="1">
      <c r="A677" s="319"/>
      <c r="B677" s="321"/>
      <c r="C677" s="321"/>
      <c r="D677" s="17">
        <v>3</v>
      </c>
      <c r="E677" s="18" t="s">
        <v>1588</v>
      </c>
      <c r="F677" s="323"/>
      <c r="G677" s="25"/>
      <c r="H677" s="60" t="s">
        <v>1708</v>
      </c>
    </row>
    <row r="678" spans="1:8" ht="20.149999999999999" customHeight="1">
      <c r="A678" s="319"/>
      <c r="B678" s="321"/>
      <c r="C678" s="321"/>
      <c r="D678" s="17">
        <v>4</v>
      </c>
      <c r="E678" s="18" t="s">
        <v>1589</v>
      </c>
      <c r="F678" s="323"/>
      <c r="G678" s="25"/>
      <c r="H678" s="60" t="s">
        <v>1708</v>
      </c>
    </row>
    <row r="679" spans="1:8" ht="20.149999999999999" customHeight="1">
      <c r="A679" s="319"/>
      <c r="B679" s="321"/>
      <c r="C679" s="321"/>
      <c r="D679" s="17">
        <v>5</v>
      </c>
      <c r="E679" s="18" t="s">
        <v>1590</v>
      </c>
      <c r="F679" s="323"/>
      <c r="G679" s="25"/>
      <c r="H679" s="60" t="s">
        <v>1708</v>
      </c>
    </row>
    <row r="680" spans="1:8" ht="20.149999999999999" customHeight="1">
      <c r="A680" s="319"/>
      <c r="B680" s="321"/>
      <c r="C680" s="321"/>
      <c r="D680" s="17">
        <v>6</v>
      </c>
      <c r="E680" s="18" t="s">
        <v>1591</v>
      </c>
      <c r="F680" s="323"/>
      <c r="G680" s="25"/>
      <c r="H680" s="60" t="s">
        <v>1708</v>
      </c>
    </row>
    <row r="681" spans="1:8" ht="20.149999999999999" customHeight="1">
      <c r="A681" s="319"/>
      <c r="B681" s="321"/>
      <c r="C681" s="321"/>
      <c r="D681" s="17">
        <v>7</v>
      </c>
      <c r="E681" s="18" t="s">
        <v>1592</v>
      </c>
      <c r="F681" s="323"/>
      <c r="G681" s="25"/>
      <c r="H681" s="60" t="s">
        <v>1708</v>
      </c>
    </row>
    <row r="682" spans="1:8" ht="20.149999999999999" customHeight="1">
      <c r="A682" s="319"/>
      <c r="B682" s="321"/>
      <c r="C682" s="321"/>
      <c r="D682" s="17">
        <v>8</v>
      </c>
      <c r="E682" s="18" t="s">
        <v>326</v>
      </c>
      <c r="F682" s="323"/>
      <c r="G682" s="25"/>
      <c r="H682" s="60" t="s">
        <v>1708</v>
      </c>
    </row>
    <row r="683" spans="1:8" ht="20.149999999999999" customHeight="1">
      <c r="A683" s="325"/>
      <c r="B683" s="326"/>
      <c r="C683" s="326"/>
      <c r="D683" s="17">
        <v>9</v>
      </c>
      <c r="E683" s="18" t="s">
        <v>1539</v>
      </c>
      <c r="F683" s="327"/>
      <c r="G683" s="25"/>
      <c r="H683" s="60" t="s">
        <v>1708</v>
      </c>
    </row>
    <row r="684" spans="1:8" ht="20.149999999999999" customHeight="1">
      <c r="A684" s="302" t="s">
        <v>1597</v>
      </c>
      <c r="B684" s="293" t="s">
        <v>170</v>
      </c>
      <c r="C684" s="293" t="s">
        <v>1670</v>
      </c>
      <c r="D684" s="17"/>
      <c r="E684" s="18"/>
      <c r="F684" s="286"/>
      <c r="G684" s="124" t="s">
        <v>1708</v>
      </c>
      <c r="H684" s="60"/>
    </row>
    <row r="685" spans="1:8" ht="20.149999999999999" customHeight="1">
      <c r="A685" s="319"/>
      <c r="B685" s="321"/>
      <c r="C685" s="321"/>
      <c r="D685" s="17">
        <v>1</v>
      </c>
      <c r="E685" s="18" t="s">
        <v>1586</v>
      </c>
      <c r="F685" s="323"/>
      <c r="G685" s="25"/>
      <c r="H685" s="60" t="s">
        <v>1708</v>
      </c>
    </row>
    <row r="686" spans="1:8" ht="20.149999999999999" customHeight="1">
      <c r="A686" s="319"/>
      <c r="B686" s="321"/>
      <c r="C686" s="321"/>
      <c r="D686" s="17">
        <v>2</v>
      </c>
      <c r="E686" s="18" t="s">
        <v>1587</v>
      </c>
      <c r="F686" s="323"/>
      <c r="G686" s="25"/>
      <c r="H686" s="60" t="s">
        <v>1708</v>
      </c>
    </row>
    <row r="687" spans="1:8" ht="20.149999999999999" customHeight="1">
      <c r="A687" s="319"/>
      <c r="B687" s="321"/>
      <c r="C687" s="321"/>
      <c r="D687" s="17">
        <v>3</v>
      </c>
      <c r="E687" s="18" t="s">
        <v>1588</v>
      </c>
      <c r="F687" s="323"/>
      <c r="G687" s="25"/>
      <c r="H687" s="60" t="s">
        <v>1708</v>
      </c>
    </row>
    <row r="688" spans="1:8" ht="20.149999999999999" customHeight="1">
      <c r="A688" s="319"/>
      <c r="B688" s="321"/>
      <c r="C688" s="321"/>
      <c r="D688" s="17">
        <v>4</v>
      </c>
      <c r="E688" s="18" t="s">
        <v>1589</v>
      </c>
      <c r="F688" s="323"/>
      <c r="G688" s="25"/>
      <c r="H688" s="60" t="s">
        <v>1708</v>
      </c>
    </row>
    <row r="689" spans="1:8" ht="20.149999999999999" customHeight="1">
      <c r="A689" s="319"/>
      <c r="B689" s="321"/>
      <c r="C689" s="321"/>
      <c r="D689" s="17">
        <v>5</v>
      </c>
      <c r="E689" s="18" t="s">
        <v>1590</v>
      </c>
      <c r="F689" s="323"/>
      <c r="G689" s="25"/>
      <c r="H689" s="60" t="s">
        <v>1708</v>
      </c>
    </row>
    <row r="690" spans="1:8" ht="20.149999999999999" customHeight="1">
      <c r="A690" s="319"/>
      <c r="B690" s="321"/>
      <c r="C690" s="321"/>
      <c r="D690" s="17">
        <v>6</v>
      </c>
      <c r="E690" s="18" t="s">
        <v>1591</v>
      </c>
      <c r="F690" s="323"/>
      <c r="G690" s="25"/>
      <c r="H690" s="60" t="s">
        <v>1708</v>
      </c>
    </row>
    <row r="691" spans="1:8" ht="20.149999999999999" customHeight="1">
      <c r="A691" s="319"/>
      <c r="B691" s="321"/>
      <c r="C691" s="321"/>
      <c r="D691" s="17">
        <v>7</v>
      </c>
      <c r="E691" s="18" t="s">
        <v>1592</v>
      </c>
      <c r="F691" s="323"/>
      <c r="G691" s="25"/>
      <c r="H691" s="60" t="s">
        <v>1708</v>
      </c>
    </row>
    <row r="692" spans="1:8" ht="20.149999999999999" customHeight="1">
      <c r="A692" s="319"/>
      <c r="B692" s="321"/>
      <c r="C692" s="321"/>
      <c r="D692" s="17">
        <v>8</v>
      </c>
      <c r="E692" s="18" t="s">
        <v>326</v>
      </c>
      <c r="F692" s="323"/>
      <c r="G692" s="25"/>
      <c r="H692" s="60" t="s">
        <v>1708</v>
      </c>
    </row>
    <row r="693" spans="1:8" ht="20.149999999999999" customHeight="1">
      <c r="A693" s="325"/>
      <c r="B693" s="326"/>
      <c r="C693" s="326"/>
      <c r="D693" s="17">
        <v>9</v>
      </c>
      <c r="E693" s="18" t="s">
        <v>1539</v>
      </c>
      <c r="F693" s="327"/>
      <c r="G693" s="25"/>
      <c r="H693" s="60" t="s">
        <v>1708</v>
      </c>
    </row>
    <row r="694" spans="1:8" ht="20.149999999999999" customHeight="1">
      <c r="A694" s="302" t="s">
        <v>1598</v>
      </c>
      <c r="B694" s="293" t="s">
        <v>171</v>
      </c>
      <c r="C694" s="293" t="s">
        <v>1670</v>
      </c>
      <c r="D694" s="17"/>
      <c r="E694" s="18"/>
      <c r="F694" s="286"/>
      <c r="G694" s="124" t="s">
        <v>1708</v>
      </c>
      <c r="H694" s="60"/>
    </row>
    <row r="695" spans="1:8" ht="20.149999999999999" customHeight="1">
      <c r="A695" s="319"/>
      <c r="B695" s="321"/>
      <c r="C695" s="321"/>
      <c r="D695" s="17">
        <v>1</v>
      </c>
      <c r="E695" s="18" t="s">
        <v>1586</v>
      </c>
      <c r="F695" s="323"/>
      <c r="G695" s="25"/>
      <c r="H695" s="60" t="s">
        <v>1708</v>
      </c>
    </row>
    <row r="696" spans="1:8" ht="20.149999999999999" customHeight="1">
      <c r="A696" s="319"/>
      <c r="B696" s="321"/>
      <c r="C696" s="321"/>
      <c r="D696" s="17">
        <v>2</v>
      </c>
      <c r="E696" s="18" t="s">
        <v>1587</v>
      </c>
      <c r="F696" s="323"/>
      <c r="G696" s="25"/>
      <c r="H696" s="60" t="s">
        <v>1708</v>
      </c>
    </row>
    <row r="697" spans="1:8" ht="20.149999999999999" customHeight="1">
      <c r="A697" s="319"/>
      <c r="B697" s="321"/>
      <c r="C697" s="321"/>
      <c r="D697" s="17">
        <v>3</v>
      </c>
      <c r="E697" s="18" t="s">
        <v>1588</v>
      </c>
      <c r="F697" s="323"/>
      <c r="G697" s="25"/>
      <c r="H697" s="60" t="s">
        <v>1708</v>
      </c>
    </row>
    <row r="698" spans="1:8" ht="20.149999999999999" customHeight="1">
      <c r="A698" s="319"/>
      <c r="B698" s="321"/>
      <c r="C698" s="321"/>
      <c r="D698" s="17">
        <v>4</v>
      </c>
      <c r="E698" s="18" t="s">
        <v>1589</v>
      </c>
      <c r="F698" s="323"/>
      <c r="G698" s="25"/>
      <c r="H698" s="60" t="s">
        <v>1708</v>
      </c>
    </row>
    <row r="699" spans="1:8" ht="20.149999999999999" customHeight="1">
      <c r="A699" s="319"/>
      <c r="B699" s="321"/>
      <c r="C699" s="321"/>
      <c r="D699" s="17">
        <v>5</v>
      </c>
      <c r="E699" s="18" t="s">
        <v>1590</v>
      </c>
      <c r="F699" s="323"/>
      <c r="G699" s="25"/>
      <c r="H699" s="60" t="s">
        <v>1708</v>
      </c>
    </row>
    <row r="700" spans="1:8" ht="20.149999999999999" customHeight="1">
      <c r="A700" s="319"/>
      <c r="B700" s="321"/>
      <c r="C700" s="321"/>
      <c r="D700" s="17">
        <v>6</v>
      </c>
      <c r="E700" s="18" t="s">
        <v>1591</v>
      </c>
      <c r="F700" s="323"/>
      <c r="G700" s="25"/>
      <c r="H700" s="60" t="s">
        <v>1708</v>
      </c>
    </row>
    <row r="701" spans="1:8" ht="20.149999999999999" customHeight="1">
      <c r="A701" s="319"/>
      <c r="B701" s="321"/>
      <c r="C701" s="321"/>
      <c r="D701" s="17">
        <v>7</v>
      </c>
      <c r="E701" s="18" t="s">
        <v>1592</v>
      </c>
      <c r="F701" s="323"/>
      <c r="G701" s="25"/>
      <c r="H701" s="60" t="s">
        <v>1708</v>
      </c>
    </row>
    <row r="702" spans="1:8" ht="20.149999999999999" customHeight="1">
      <c r="A702" s="319"/>
      <c r="B702" s="321"/>
      <c r="C702" s="321"/>
      <c r="D702" s="17">
        <v>8</v>
      </c>
      <c r="E702" s="18" t="s">
        <v>326</v>
      </c>
      <c r="F702" s="323"/>
      <c r="G702" s="25"/>
      <c r="H702" s="60" t="s">
        <v>1708</v>
      </c>
    </row>
    <row r="703" spans="1:8" ht="20.149999999999999" customHeight="1">
      <c r="A703" s="325"/>
      <c r="B703" s="326"/>
      <c r="C703" s="326"/>
      <c r="D703" s="17">
        <v>9</v>
      </c>
      <c r="E703" s="18" t="s">
        <v>1539</v>
      </c>
      <c r="F703" s="327"/>
      <c r="G703" s="25"/>
      <c r="H703" s="60" t="s">
        <v>1708</v>
      </c>
    </row>
    <row r="704" spans="1:8" ht="20.149999999999999" customHeight="1">
      <c r="A704" s="302" t="s">
        <v>1753</v>
      </c>
      <c r="B704" s="293" t="s">
        <v>172</v>
      </c>
      <c r="C704" s="293" t="s">
        <v>1670</v>
      </c>
      <c r="D704" s="17"/>
      <c r="E704" s="18"/>
      <c r="F704" s="286"/>
      <c r="G704" s="124" t="s">
        <v>1708</v>
      </c>
      <c r="H704" s="60"/>
    </row>
    <row r="705" spans="1:8" ht="20.149999999999999" customHeight="1">
      <c r="A705" s="319"/>
      <c r="B705" s="321"/>
      <c r="C705" s="321"/>
      <c r="D705" s="17">
        <v>1</v>
      </c>
      <c r="E705" s="18" t="s">
        <v>1586</v>
      </c>
      <c r="F705" s="323"/>
      <c r="G705" s="25"/>
      <c r="H705" s="60" t="s">
        <v>1708</v>
      </c>
    </row>
    <row r="706" spans="1:8" ht="20.149999999999999" customHeight="1">
      <c r="A706" s="319"/>
      <c r="B706" s="321"/>
      <c r="C706" s="321"/>
      <c r="D706" s="17">
        <v>2</v>
      </c>
      <c r="E706" s="18" t="s">
        <v>1587</v>
      </c>
      <c r="F706" s="323"/>
      <c r="G706" s="25"/>
      <c r="H706" s="60" t="s">
        <v>1708</v>
      </c>
    </row>
    <row r="707" spans="1:8" ht="20.149999999999999" customHeight="1">
      <c r="A707" s="319"/>
      <c r="B707" s="321"/>
      <c r="C707" s="321"/>
      <c r="D707" s="17">
        <v>3</v>
      </c>
      <c r="E707" s="18" t="s">
        <v>1588</v>
      </c>
      <c r="F707" s="323"/>
      <c r="G707" s="25"/>
      <c r="H707" s="60" t="s">
        <v>1708</v>
      </c>
    </row>
    <row r="708" spans="1:8" ht="20.149999999999999" customHeight="1">
      <c r="A708" s="319"/>
      <c r="B708" s="321"/>
      <c r="C708" s="321"/>
      <c r="D708" s="17">
        <v>4</v>
      </c>
      <c r="E708" s="18" t="s">
        <v>1589</v>
      </c>
      <c r="F708" s="323"/>
      <c r="G708" s="25"/>
      <c r="H708" s="60" t="s">
        <v>1708</v>
      </c>
    </row>
    <row r="709" spans="1:8" ht="20.149999999999999" customHeight="1">
      <c r="A709" s="319"/>
      <c r="B709" s="321"/>
      <c r="C709" s="321"/>
      <c r="D709" s="17">
        <v>5</v>
      </c>
      <c r="E709" s="18" t="s">
        <v>1590</v>
      </c>
      <c r="F709" s="323"/>
      <c r="G709" s="25"/>
      <c r="H709" s="60" t="s">
        <v>1708</v>
      </c>
    </row>
    <row r="710" spans="1:8" ht="20.149999999999999" customHeight="1">
      <c r="A710" s="319"/>
      <c r="B710" s="321"/>
      <c r="C710" s="321"/>
      <c r="D710" s="17">
        <v>6</v>
      </c>
      <c r="E710" s="18" t="s">
        <v>1591</v>
      </c>
      <c r="F710" s="323"/>
      <c r="G710" s="25"/>
      <c r="H710" s="60" t="s">
        <v>1708</v>
      </c>
    </row>
    <row r="711" spans="1:8" ht="20.149999999999999" customHeight="1">
      <c r="A711" s="319"/>
      <c r="B711" s="321"/>
      <c r="C711" s="321"/>
      <c r="D711" s="17">
        <v>7</v>
      </c>
      <c r="E711" s="18" t="s">
        <v>1592</v>
      </c>
      <c r="F711" s="323"/>
      <c r="G711" s="25"/>
      <c r="H711" s="60" t="s">
        <v>1708</v>
      </c>
    </row>
    <row r="712" spans="1:8" ht="20.149999999999999" customHeight="1">
      <c r="A712" s="319"/>
      <c r="B712" s="321"/>
      <c r="C712" s="321"/>
      <c r="D712" s="17">
        <v>8</v>
      </c>
      <c r="E712" s="18" t="s">
        <v>326</v>
      </c>
      <c r="F712" s="323"/>
      <c r="G712" s="25"/>
      <c r="H712" s="60" t="s">
        <v>1708</v>
      </c>
    </row>
    <row r="713" spans="1:8" ht="20.149999999999999" customHeight="1">
      <c r="A713" s="325"/>
      <c r="B713" s="326"/>
      <c r="C713" s="326"/>
      <c r="D713" s="17">
        <v>9</v>
      </c>
      <c r="E713" s="18" t="s">
        <v>1539</v>
      </c>
      <c r="F713" s="327"/>
      <c r="G713" s="25"/>
      <c r="H713" s="60" t="s">
        <v>1708</v>
      </c>
    </row>
    <row r="714" spans="1:8" ht="20.149999999999999" customHeight="1">
      <c r="A714" s="54" t="s">
        <v>1699</v>
      </c>
      <c r="B714" s="18" t="s">
        <v>173</v>
      </c>
      <c r="C714" s="18" t="s">
        <v>1754</v>
      </c>
      <c r="D714" s="17"/>
      <c r="E714" s="18"/>
      <c r="F714" s="17"/>
      <c r="G714" s="25">
        <v>6</v>
      </c>
      <c r="H714" s="60">
        <v>0.51457975986277882</v>
      </c>
    </row>
    <row r="715" spans="1:8" ht="20.149999999999999" customHeight="1">
      <c r="A715" s="302" t="s">
        <v>1599</v>
      </c>
      <c r="B715" s="293" t="s">
        <v>1252</v>
      </c>
      <c r="C715" s="293" t="s">
        <v>1670</v>
      </c>
      <c r="D715" s="17"/>
      <c r="E715" s="18"/>
      <c r="F715" s="286"/>
      <c r="G715" s="121">
        <v>1166</v>
      </c>
      <c r="H715" s="60"/>
    </row>
    <row r="716" spans="1:8" ht="20.149999999999999" customHeight="1">
      <c r="A716" s="319"/>
      <c r="B716" s="321"/>
      <c r="C716" s="321"/>
      <c r="D716" s="17">
        <v>1</v>
      </c>
      <c r="E716" s="18" t="s">
        <v>1600</v>
      </c>
      <c r="F716" s="323"/>
      <c r="G716" s="25">
        <v>197</v>
      </c>
      <c r="H716" s="60">
        <v>16.895368782161235</v>
      </c>
    </row>
    <row r="717" spans="1:8" ht="20.149999999999999" customHeight="1">
      <c r="A717" s="319"/>
      <c r="B717" s="321"/>
      <c r="C717" s="321"/>
      <c r="D717" s="17">
        <v>2</v>
      </c>
      <c r="E717" s="18" t="s">
        <v>4472</v>
      </c>
      <c r="F717" s="323"/>
      <c r="G717" s="25">
        <v>793</v>
      </c>
      <c r="H717" s="60">
        <v>68.010291595197259</v>
      </c>
    </row>
    <row r="718" spans="1:8" ht="20.149999999999999" customHeight="1">
      <c r="A718" s="319"/>
      <c r="B718" s="321"/>
      <c r="C718" s="321"/>
      <c r="D718" s="17">
        <v>3</v>
      </c>
      <c r="E718" s="18" t="s">
        <v>1417</v>
      </c>
      <c r="F718" s="323"/>
      <c r="G718" s="25">
        <v>169</v>
      </c>
      <c r="H718" s="60">
        <v>14.493996569468267</v>
      </c>
    </row>
    <row r="719" spans="1:8" ht="20.149999999999999" customHeight="1">
      <c r="A719" s="319"/>
      <c r="B719" s="321"/>
      <c r="C719" s="321"/>
      <c r="D719" s="17">
        <v>4</v>
      </c>
      <c r="E719" s="18" t="s">
        <v>1602</v>
      </c>
      <c r="F719" s="323"/>
      <c r="G719" s="25">
        <v>3</v>
      </c>
      <c r="H719" s="60">
        <v>0.25728987993138941</v>
      </c>
    </row>
    <row r="720" spans="1:8" ht="20.149999999999999" customHeight="1">
      <c r="A720" s="325"/>
      <c r="B720" s="326"/>
      <c r="C720" s="326"/>
      <c r="D720" s="17">
        <v>5</v>
      </c>
      <c r="E720" s="18" t="s">
        <v>1603</v>
      </c>
      <c r="F720" s="327"/>
      <c r="G720" s="25">
        <v>4</v>
      </c>
      <c r="H720" s="60">
        <v>0.34305317324185247</v>
      </c>
    </row>
    <row r="721" spans="1:8" ht="20.149999999999999" customHeight="1">
      <c r="A721" s="302" t="s">
        <v>1604</v>
      </c>
      <c r="B721" s="293" t="s">
        <v>1255</v>
      </c>
      <c r="C721" s="293" t="s">
        <v>1670</v>
      </c>
      <c r="D721" s="17"/>
      <c r="E721" s="18"/>
      <c r="F721" s="286"/>
      <c r="G721" s="121">
        <v>1166</v>
      </c>
      <c r="H721" s="60"/>
    </row>
    <row r="722" spans="1:8" ht="20.149999999999999" customHeight="1">
      <c r="A722" s="319"/>
      <c r="B722" s="321"/>
      <c r="C722" s="321"/>
      <c r="D722" s="17">
        <v>1</v>
      </c>
      <c r="E722" s="18" t="s">
        <v>1563</v>
      </c>
      <c r="F722" s="323"/>
      <c r="G722" s="25">
        <v>4</v>
      </c>
      <c r="H722" s="60">
        <v>0.34305317324185247</v>
      </c>
    </row>
    <row r="723" spans="1:8" ht="20.149999999999999" customHeight="1">
      <c r="A723" s="319"/>
      <c r="B723" s="321"/>
      <c r="C723" s="321"/>
      <c r="D723" s="17">
        <v>2</v>
      </c>
      <c r="E723" s="18" t="s">
        <v>1605</v>
      </c>
      <c r="F723" s="323"/>
      <c r="G723" s="25">
        <v>12</v>
      </c>
      <c r="H723" s="60">
        <v>1.0291595197255576</v>
      </c>
    </row>
    <row r="724" spans="1:8" ht="20.149999999999999" customHeight="1">
      <c r="A724" s="319"/>
      <c r="B724" s="321"/>
      <c r="C724" s="321"/>
      <c r="D724" s="17">
        <v>3</v>
      </c>
      <c r="E724" s="18" t="s">
        <v>1606</v>
      </c>
      <c r="F724" s="323"/>
      <c r="G724" s="25">
        <v>240</v>
      </c>
      <c r="H724" s="60">
        <v>20.583190394511149</v>
      </c>
    </row>
    <row r="725" spans="1:8" ht="20.149999999999999" customHeight="1">
      <c r="A725" s="319"/>
      <c r="B725" s="321"/>
      <c r="C725" s="321"/>
      <c r="D725" s="17">
        <v>4</v>
      </c>
      <c r="E725" s="18" t="s">
        <v>747</v>
      </c>
      <c r="F725" s="323"/>
      <c r="G725" s="25">
        <v>792</v>
      </c>
      <c r="H725" s="60">
        <v>67.924528301886795</v>
      </c>
    </row>
    <row r="726" spans="1:8" ht="20.149999999999999" customHeight="1">
      <c r="A726" s="325"/>
      <c r="B726" s="326"/>
      <c r="C726" s="326"/>
      <c r="D726" s="17">
        <v>5</v>
      </c>
      <c r="E726" s="18" t="s">
        <v>1607</v>
      </c>
      <c r="F726" s="327"/>
      <c r="G726" s="25">
        <v>118</v>
      </c>
      <c r="H726" s="60">
        <v>10.120068610634648</v>
      </c>
    </row>
    <row r="727" spans="1:8" ht="20.149999999999999" customHeight="1">
      <c r="A727" s="302" t="s">
        <v>1608</v>
      </c>
      <c r="B727" s="293" t="s">
        <v>1262</v>
      </c>
      <c r="C727" s="293" t="s">
        <v>1670</v>
      </c>
      <c r="D727" s="17"/>
      <c r="E727" s="18"/>
      <c r="F727" s="286"/>
      <c r="G727" s="121">
        <v>1166</v>
      </c>
      <c r="H727" s="60"/>
    </row>
    <row r="728" spans="1:8" ht="20.149999999999999" customHeight="1">
      <c r="A728" s="319"/>
      <c r="B728" s="321"/>
      <c r="C728" s="321"/>
      <c r="D728" s="17">
        <v>1</v>
      </c>
      <c r="E728" s="18" t="s">
        <v>1563</v>
      </c>
      <c r="F728" s="323"/>
      <c r="G728" s="25">
        <v>6</v>
      </c>
      <c r="H728" s="60">
        <v>0.51457975986277882</v>
      </c>
    </row>
    <row r="729" spans="1:8" ht="20.149999999999999" customHeight="1">
      <c r="A729" s="319"/>
      <c r="B729" s="321"/>
      <c r="C729" s="321"/>
      <c r="D729" s="17">
        <v>2</v>
      </c>
      <c r="E729" s="18" t="s">
        <v>1605</v>
      </c>
      <c r="F729" s="323"/>
      <c r="G729" s="25">
        <v>15</v>
      </c>
      <c r="H729" s="60">
        <v>1.2864493996569468</v>
      </c>
    </row>
    <row r="730" spans="1:8" ht="20.149999999999999" customHeight="1">
      <c r="A730" s="319"/>
      <c r="B730" s="321"/>
      <c r="C730" s="321"/>
      <c r="D730" s="17">
        <v>3</v>
      </c>
      <c r="E730" s="18" t="s">
        <v>1606</v>
      </c>
      <c r="F730" s="323"/>
      <c r="G730" s="25">
        <v>281</v>
      </c>
      <c r="H730" s="60">
        <v>24.099485420240139</v>
      </c>
    </row>
    <row r="731" spans="1:8" ht="20.149999999999999" customHeight="1">
      <c r="A731" s="319"/>
      <c r="B731" s="321"/>
      <c r="C731" s="321"/>
      <c r="D731" s="17">
        <v>4</v>
      </c>
      <c r="E731" s="18" t="s">
        <v>747</v>
      </c>
      <c r="F731" s="323"/>
      <c r="G731" s="25">
        <v>755</v>
      </c>
      <c r="H731" s="60">
        <v>64.751286449399657</v>
      </c>
    </row>
    <row r="732" spans="1:8" ht="20.149999999999999" customHeight="1">
      <c r="A732" s="325"/>
      <c r="B732" s="326"/>
      <c r="C732" s="326"/>
      <c r="D732" s="17">
        <v>5</v>
      </c>
      <c r="E732" s="18" t="s">
        <v>1607</v>
      </c>
      <c r="F732" s="327"/>
      <c r="G732" s="25">
        <v>109</v>
      </c>
      <c r="H732" s="60">
        <v>9.34819897084048</v>
      </c>
    </row>
    <row r="733" spans="1:8" ht="20.149999999999999" customHeight="1">
      <c r="A733" s="302" t="s">
        <v>1609</v>
      </c>
      <c r="B733" s="293" t="s">
        <v>174</v>
      </c>
      <c r="C733" s="293" t="s">
        <v>1670</v>
      </c>
      <c r="D733" s="17"/>
      <c r="E733" s="18"/>
      <c r="F733" s="286"/>
      <c r="G733" s="121">
        <v>1166</v>
      </c>
      <c r="H733" s="60"/>
    </row>
    <row r="734" spans="1:8" ht="20.149999999999999" customHeight="1">
      <c r="A734" s="319"/>
      <c r="B734" s="321"/>
      <c r="C734" s="321"/>
      <c r="D734" s="17">
        <v>1</v>
      </c>
      <c r="E734" s="18" t="s">
        <v>1563</v>
      </c>
      <c r="F734" s="323"/>
      <c r="G734" s="25">
        <v>76</v>
      </c>
      <c r="H734" s="60">
        <v>6.5180102915951972</v>
      </c>
    </row>
    <row r="735" spans="1:8" ht="20.149999999999999" customHeight="1">
      <c r="A735" s="319"/>
      <c r="B735" s="321"/>
      <c r="C735" s="321"/>
      <c r="D735" s="17">
        <v>2</v>
      </c>
      <c r="E735" s="18" t="s">
        <v>1605</v>
      </c>
      <c r="F735" s="323"/>
      <c r="G735" s="25">
        <v>238</v>
      </c>
      <c r="H735" s="60">
        <v>20.411663807890225</v>
      </c>
    </row>
    <row r="736" spans="1:8" ht="20.149999999999999" customHeight="1">
      <c r="A736" s="319"/>
      <c r="B736" s="321"/>
      <c r="C736" s="321"/>
      <c r="D736" s="17">
        <v>3</v>
      </c>
      <c r="E736" s="18" t="s">
        <v>1606</v>
      </c>
      <c r="F736" s="323"/>
      <c r="G736" s="25">
        <v>643</v>
      </c>
      <c r="H736" s="60">
        <v>55.145797598627787</v>
      </c>
    </row>
    <row r="737" spans="1:8" ht="20.149999999999999" customHeight="1">
      <c r="A737" s="319"/>
      <c r="B737" s="321"/>
      <c r="C737" s="321"/>
      <c r="D737" s="17">
        <v>4</v>
      </c>
      <c r="E737" s="18" t="s">
        <v>747</v>
      </c>
      <c r="F737" s="323"/>
      <c r="G737" s="25">
        <v>194</v>
      </c>
      <c r="H737" s="60">
        <v>16.638078902229847</v>
      </c>
    </row>
    <row r="738" spans="1:8" ht="20.149999999999999" customHeight="1">
      <c r="A738" s="325"/>
      <c r="B738" s="326"/>
      <c r="C738" s="326"/>
      <c r="D738" s="17">
        <v>5</v>
      </c>
      <c r="E738" s="18" t="s">
        <v>1607</v>
      </c>
      <c r="F738" s="327"/>
      <c r="G738" s="25">
        <v>15</v>
      </c>
      <c r="H738" s="60">
        <v>1.2864493996569468</v>
      </c>
    </row>
    <row r="739" spans="1:8" ht="20.149999999999999" customHeight="1">
      <c r="A739" s="302" t="s">
        <v>1610</v>
      </c>
      <c r="B739" s="293" t="s">
        <v>175</v>
      </c>
      <c r="C739" s="293" t="s">
        <v>1670</v>
      </c>
      <c r="D739" s="17"/>
      <c r="E739" s="18"/>
      <c r="F739" s="286"/>
      <c r="G739" s="121">
        <v>1166</v>
      </c>
      <c r="H739" s="60"/>
    </row>
    <row r="740" spans="1:8" ht="20.149999999999999" customHeight="1">
      <c r="A740" s="319"/>
      <c r="B740" s="321"/>
      <c r="C740" s="321"/>
      <c r="D740" s="17">
        <v>1</v>
      </c>
      <c r="E740" s="18" t="s">
        <v>1563</v>
      </c>
      <c r="F740" s="323"/>
      <c r="G740" s="25">
        <v>81</v>
      </c>
      <c r="H740" s="60">
        <v>6.9468267581475134</v>
      </c>
    </row>
    <row r="741" spans="1:8" ht="20.149999999999999" customHeight="1">
      <c r="A741" s="319"/>
      <c r="B741" s="321"/>
      <c r="C741" s="321"/>
      <c r="D741" s="17">
        <v>2</v>
      </c>
      <c r="E741" s="18" t="s">
        <v>1605</v>
      </c>
      <c r="F741" s="323"/>
      <c r="G741" s="25">
        <v>246</v>
      </c>
      <c r="H741" s="60">
        <v>21.097770154373929</v>
      </c>
    </row>
    <row r="742" spans="1:8" ht="20.149999999999999" customHeight="1">
      <c r="A742" s="319"/>
      <c r="B742" s="321"/>
      <c r="C742" s="321"/>
      <c r="D742" s="17">
        <v>3</v>
      </c>
      <c r="E742" s="18" t="s">
        <v>1606</v>
      </c>
      <c r="F742" s="323"/>
      <c r="G742" s="25">
        <v>667</v>
      </c>
      <c r="H742" s="60">
        <v>57.204116638078908</v>
      </c>
    </row>
    <row r="743" spans="1:8" ht="20.149999999999999" customHeight="1">
      <c r="A743" s="319"/>
      <c r="B743" s="321"/>
      <c r="C743" s="321"/>
      <c r="D743" s="17">
        <v>4</v>
      </c>
      <c r="E743" s="18" t="s">
        <v>747</v>
      </c>
      <c r="F743" s="323"/>
      <c r="G743" s="25">
        <v>160</v>
      </c>
      <c r="H743" s="60">
        <v>13.722126929674101</v>
      </c>
    </row>
    <row r="744" spans="1:8" ht="20.149999999999999" customHeight="1">
      <c r="A744" s="325"/>
      <c r="B744" s="326"/>
      <c r="C744" s="326"/>
      <c r="D744" s="17">
        <v>5</v>
      </c>
      <c r="E744" s="18" t="s">
        <v>1607</v>
      </c>
      <c r="F744" s="327"/>
      <c r="G744" s="25">
        <v>12</v>
      </c>
      <c r="H744" s="60">
        <v>1.0291595197255576</v>
      </c>
    </row>
    <row r="745" spans="1:8" ht="20.149999999999999" customHeight="1">
      <c r="A745" s="302" t="s">
        <v>1611</v>
      </c>
      <c r="B745" s="293" t="s">
        <v>176</v>
      </c>
      <c r="C745" s="293" t="s">
        <v>1670</v>
      </c>
      <c r="D745" s="17"/>
      <c r="E745" s="18"/>
      <c r="F745" s="286"/>
      <c r="G745" s="121">
        <v>1166</v>
      </c>
      <c r="H745" s="60"/>
    </row>
    <row r="746" spans="1:8" ht="20.149999999999999" customHeight="1">
      <c r="A746" s="319"/>
      <c r="B746" s="321"/>
      <c r="C746" s="321"/>
      <c r="D746" s="17">
        <v>1</v>
      </c>
      <c r="E746" s="18" t="s">
        <v>1563</v>
      </c>
      <c r="F746" s="323"/>
      <c r="G746" s="25">
        <v>22</v>
      </c>
      <c r="H746" s="60">
        <v>1.8867924528301887</v>
      </c>
    </row>
    <row r="747" spans="1:8" ht="20.149999999999999" customHeight="1">
      <c r="A747" s="319"/>
      <c r="B747" s="321"/>
      <c r="C747" s="321"/>
      <c r="D747" s="17">
        <v>2</v>
      </c>
      <c r="E747" s="18" t="s">
        <v>1605</v>
      </c>
      <c r="F747" s="323"/>
      <c r="G747" s="25">
        <v>136</v>
      </c>
      <c r="H747" s="60">
        <v>11.663807890222985</v>
      </c>
    </row>
    <row r="748" spans="1:8" ht="20.149999999999999" customHeight="1">
      <c r="A748" s="319"/>
      <c r="B748" s="321"/>
      <c r="C748" s="321"/>
      <c r="D748" s="17">
        <v>3</v>
      </c>
      <c r="E748" s="18" t="s">
        <v>1606</v>
      </c>
      <c r="F748" s="323"/>
      <c r="G748" s="25">
        <v>614</v>
      </c>
      <c r="H748" s="60">
        <v>52.658662092624354</v>
      </c>
    </row>
    <row r="749" spans="1:8" ht="20.149999999999999" customHeight="1">
      <c r="A749" s="319"/>
      <c r="B749" s="321"/>
      <c r="C749" s="321"/>
      <c r="D749" s="17">
        <v>4</v>
      </c>
      <c r="E749" s="18" t="s">
        <v>747</v>
      </c>
      <c r="F749" s="323"/>
      <c r="G749" s="25">
        <v>350</v>
      </c>
      <c r="H749" s="60">
        <v>30.017152658662095</v>
      </c>
    </row>
    <row r="750" spans="1:8" ht="20.149999999999999" customHeight="1">
      <c r="A750" s="325"/>
      <c r="B750" s="326"/>
      <c r="C750" s="326"/>
      <c r="D750" s="17">
        <v>5</v>
      </c>
      <c r="E750" s="18" t="s">
        <v>1607</v>
      </c>
      <c r="F750" s="327"/>
      <c r="G750" s="25">
        <v>44</v>
      </c>
      <c r="H750" s="60">
        <v>3.7735849056603774</v>
      </c>
    </row>
    <row r="751" spans="1:8" ht="20.149999999999999" customHeight="1">
      <c r="A751" s="302" t="s">
        <v>1612</v>
      </c>
      <c r="B751" s="293" t="s">
        <v>177</v>
      </c>
      <c r="C751" s="293" t="s">
        <v>1670</v>
      </c>
      <c r="D751" s="17"/>
      <c r="E751" s="18"/>
      <c r="F751" s="286"/>
      <c r="G751" s="121">
        <v>1166</v>
      </c>
      <c r="H751" s="60"/>
    </row>
    <row r="752" spans="1:8" ht="20.149999999999999" customHeight="1">
      <c r="A752" s="319"/>
      <c r="B752" s="321"/>
      <c r="C752" s="321"/>
      <c r="D752" s="17">
        <v>1</v>
      </c>
      <c r="E752" s="18" t="s">
        <v>1607</v>
      </c>
      <c r="F752" s="323"/>
      <c r="G752" s="25">
        <v>73</v>
      </c>
      <c r="H752" s="60">
        <v>6.2607204116638071</v>
      </c>
    </row>
    <row r="753" spans="1:8" ht="20.149999999999999" customHeight="1">
      <c r="A753" s="319"/>
      <c r="B753" s="321"/>
      <c r="C753" s="321"/>
      <c r="D753" s="17">
        <v>2</v>
      </c>
      <c r="E753" s="18" t="s">
        <v>747</v>
      </c>
      <c r="F753" s="323"/>
      <c r="G753" s="25">
        <v>622</v>
      </c>
      <c r="H753" s="60">
        <v>53.344768439108059</v>
      </c>
    </row>
    <row r="754" spans="1:8" ht="20.149999999999999" customHeight="1">
      <c r="A754" s="319"/>
      <c r="B754" s="321"/>
      <c r="C754" s="321"/>
      <c r="D754" s="17">
        <v>3</v>
      </c>
      <c r="E754" s="18" t="s">
        <v>1606</v>
      </c>
      <c r="F754" s="323"/>
      <c r="G754" s="25">
        <v>414</v>
      </c>
      <c r="H754" s="60">
        <v>35.506003430531734</v>
      </c>
    </row>
    <row r="755" spans="1:8" ht="20.149999999999999" customHeight="1">
      <c r="A755" s="319"/>
      <c r="B755" s="321"/>
      <c r="C755" s="321"/>
      <c r="D755" s="17">
        <v>4</v>
      </c>
      <c r="E755" s="18" t="s">
        <v>1605</v>
      </c>
      <c r="F755" s="323"/>
      <c r="G755" s="25">
        <v>55</v>
      </c>
      <c r="H755" s="60">
        <v>4.716981132075472</v>
      </c>
    </row>
    <row r="756" spans="1:8" ht="20.149999999999999" customHeight="1">
      <c r="A756" s="325"/>
      <c r="B756" s="326"/>
      <c r="C756" s="326"/>
      <c r="D756" s="17">
        <v>5</v>
      </c>
      <c r="E756" s="18" t="s">
        <v>1563</v>
      </c>
      <c r="F756" s="327"/>
      <c r="G756" s="25">
        <v>2</v>
      </c>
      <c r="H756" s="60">
        <v>0.17152658662092624</v>
      </c>
    </row>
    <row r="757" spans="1:8" ht="20.149999999999999" customHeight="1">
      <c r="A757" s="302" t="s">
        <v>1613</v>
      </c>
      <c r="B757" s="293" t="s">
        <v>178</v>
      </c>
      <c r="C757" s="293" t="s">
        <v>1670</v>
      </c>
      <c r="D757" s="17"/>
      <c r="E757" s="18"/>
      <c r="F757" s="286"/>
      <c r="G757" s="121">
        <v>1166</v>
      </c>
      <c r="H757" s="60"/>
    </row>
    <row r="758" spans="1:8" ht="20.149999999999999" customHeight="1">
      <c r="A758" s="319"/>
      <c r="B758" s="321"/>
      <c r="C758" s="321"/>
      <c r="D758" s="17">
        <v>1</v>
      </c>
      <c r="E758" s="18" t="s">
        <v>1607</v>
      </c>
      <c r="F758" s="323"/>
      <c r="G758" s="25">
        <v>107</v>
      </c>
      <c r="H758" s="60">
        <v>9.1766723842195539</v>
      </c>
    </row>
    <row r="759" spans="1:8" ht="20.149999999999999" customHeight="1">
      <c r="A759" s="319"/>
      <c r="B759" s="321"/>
      <c r="C759" s="321"/>
      <c r="D759" s="17">
        <v>2</v>
      </c>
      <c r="E759" s="18" t="s">
        <v>747</v>
      </c>
      <c r="F759" s="323"/>
      <c r="G759" s="25">
        <v>535</v>
      </c>
      <c r="H759" s="60">
        <v>45.883361921097773</v>
      </c>
    </row>
    <row r="760" spans="1:8" ht="20.149999999999999" customHeight="1">
      <c r="A760" s="319"/>
      <c r="B760" s="321"/>
      <c r="C760" s="321"/>
      <c r="D760" s="17">
        <v>3</v>
      </c>
      <c r="E760" s="18" t="s">
        <v>1606</v>
      </c>
      <c r="F760" s="323"/>
      <c r="G760" s="25">
        <v>459</v>
      </c>
      <c r="H760" s="60">
        <v>39.36535162950257</v>
      </c>
    </row>
    <row r="761" spans="1:8" ht="20.149999999999999" customHeight="1">
      <c r="A761" s="319"/>
      <c r="B761" s="321"/>
      <c r="C761" s="321"/>
      <c r="D761" s="17">
        <v>4</v>
      </c>
      <c r="E761" s="18" t="s">
        <v>1605</v>
      </c>
      <c r="F761" s="323"/>
      <c r="G761" s="25">
        <v>64</v>
      </c>
      <c r="H761" s="60">
        <v>5.4888507718696395</v>
      </c>
    </row>
    <row r="762" spans="1:8" ht="20.149999999999999" customHeight="1">
      <c r="A762" s="325"/>
      <c r="B762" s="326"/>
      <c r="C762" s="326"/>
      <c r="D762" s="17">
        <v>5</v>
      </c>
      <c r="E762" s="18" t="s">
        <v>1563</v>
      </c>
      <c r="F762" s="327"/>
      <c r="G762" s="25">
        <v>1</v>
      </c>
      <c r="H762" s="60">
        <v>8.5763293310463118E-2</v>
      </c>
    </row>
    <row r="763" spans="1:8" ht="20.149999999999999" customHeight="1">
      <c r="A763" s="302" t="s">
        <v>1614</v>
      </c>
      <c r="B763" s="293" t="s">
        <v>179</v>
      </c>
      <c r="C763" s="293" t="s">
        <v>1670</v>
      </c>
      <c r="D763" s="17"/>
      <c r="E763" s="18"/>
      <c r="F763" s="286"/>
      <c r="G763" s="121">
        <v>1166</v>
      </c>
      <c r="H763" s="60"/>
    </row>
    <row r="764" spans="1:8" ht="20.149999999999999" customHeight="1">
      <c r="A764" s="319"/>
      <c r="B764" s="321"/>
      <c r="C764" s="321"/>
      <c r="D764" s="17">
        <v>1</v>
      </c>
      <c r="E764" s="18" t="s">
        <v>1607</v>
      </c>
      <c r="F764" s="323"/>
      <c r="G764" s="25">
        <v>99</v>
      </c>
      <c r="H764" s="60">
        <v>8.4905660377358494</v>
      </c>
    </row>
    <row r="765" spans="1:8" ht="20.149999999999999" customHeight="1">
      <c r="A765" s="319"/>
      <c r="B765" s="321"/>
      <c r="C765" s="321"/>
      <c r="D765" s="17">
        <v>2</v>
      </c>
      <c r="E765" s="18" t="s">
        <v>747</v>
      </c>
      <c r="F765" s="323"/>
      <c r="G765" s="25">
        <v>542</v>
      </c>
      <c r="H765" s="60">
        <v>46.483704974271014</v>
      </c>
    </row>
    <row r="766" spans="1:8" ht="20.149999999999999" customHeight="1">
      <c r="A766" s="319"/>
      <c r="B766" s="321"/>
      <c r="C766" s="321"/>
      <c r="D766" s="17">
        <v>3</v>
      </c>
      <c r="E766" s="18" t="s">
        <v>1606</v>
      </c>
      <c r="F766" s="323"/>
      <c r="G766" s="25">
        <v>449</v>
      </c>
      <c r="H766" s="60">
        <v>38.507718696397944</v>
      </c>
    </row>
    <row r="767" spans="1:8" ht="20.149999999999999" customHeight="1">
      <c r="A767" s="319"/>
      <c r="B767" s="321"/>
      <c r="C767" s="321"/>
      <c r="D767" s="17">
        <v>4</v>
      </c>
      <c r="E767" s="18" t="s">
        <v>1605</v>
      </c>
      <c r="F767" s="323"/>
      <c r="G767" s="25">
        <v>71</v>
      </c>
      <c r="H767" s="60">
        <v>6.0891938250428819</v>
      </c>
    </row>
    <row r="768" spans="1:8" ht="20.149999999999999" customHeight="1">
      <c r="A768" s="325"/>
      <c r="B768" s="326"/>
      <c r="C768" s="326"/>
      <c r="D768" s="17">
        <v>5</v>
      </c>
      <c r="E768" s="18" t="s">
        <v>1563</v>
      </c>
      <c r="F768" s="327"/>
      <c r="G768" s="25">
        <v>5</v>
      </c>
      <c r="H768" s="60">
        <v>0.42881646655231564</v>
      </c>
    </row>
    <row r="769" spans="1:8" ht="20.149999999999999" customHeight="1">
      <c r="A769" s="302" t="s">
        <v>1615</v>
      </c>
      <c r="B769" s="293" t="s">
        <v>180</v>
      </c>
      <c r="C769" s="293" t="s">
        <v>1670</v>
      </c>
      <c r="D769" s="17"/>
      <c r="E769" s="18"/>
      <c r="F769" s="286"/>
      <c r="G769" s="121">
        <v>1166</v>
      </c>
      <c r="H769" s="60"/>
    </row>
    <row r="770" spans="1:8" ht="20.149999999999999" customHeight="1">
      <c r="A770" s="319"/>
      <c r="B770" s="321"/>
      <c r="C770" s="321"/>
      <c r="D770" s="17">
        <v>1</v>
      </c>
      <c r="E770" s="18" t="s">
        <v>1607</v>
      </c>
      <c r="F770" s="323"/>
      <c r="G770" s="25">
        <v>109</v>
      </c>
      <c r="H770" s="60">
        <v>9.34819897084048</v>
      </c>
    </row>
    <row r="771" spans="1:8" ht="20.149999999999999" customHeight="1">
      <c r="A771" s="319"/>
      <c r="B771" s="321"/>
      <c r="C771" s="321"/>
      <c r="D771" s="17">
        <v>2</v>
      </c>
      <c r="E771" s="18" t="s">
        <v>747</v>
      </c>
      <c r="F771" s="323"/>
      <c r="G771" s="25">
        <v>539</v>
      </c>
      <c r="H771" s="60">
        <v>46.226415094339622</v>
      </c>
    </row>
    <row r="772" spans="1:8" ht="20.149999999999999" customHeight="1">
      <c r="A772" s="319"/>
      <c r="B772" s="321"/>
      <c r="C772" s="321"/>
      <c r="D772" s="17">
        <v>3</v>
      </c>
      <c r="E772" s="18" t="s">
        <v>1606</v>
      </c>
      <c r="F772" s="323"/>
      <c r="G772" s="25">
        <v>441</v>
      </c>
      <c r="H772" s="60">
        <v>37.821612349914233</v>
      </c>
    </row>
    <row r="773" spans="1:8" ht="20.149999999999999" customHeight="1">
      <c r="A773" s="319"/>
      <c r="B773" s="321"/>
      <c r="C773" s="321"/>
      <c r="D773" s="17">
        <v>4</v>
      </c>
      <c r="E773" s="18" t="s">
        <v>1605</v>
      </c>
      <c r="F773" s="323"/>
      <c r="G773" s="25">
        <v>74</v>
      </c>
      <c r="H773" s="60">
        <v>6.3464837049742702</v>
      </c>
    </row>
    <row r="774" spans="1:8" ht="20.149999999999999" customHeight="1">
      <c r="A774" s="325"/>
      <c r="B774" s="326"/>
      <c r="C774" s="326"/>
      <c r="D774" s="17">
        <v>5</v>
      </c>
      <c r="E774" s="18" t="s">
        <v>1563</v>
      </c>
      <c r="F774" s="327"/>
      <c r="G774" s="25">
        <v>3</v>
      </c>
      <c r="H774" s="60">
        <v>0.25728987993138941</v>
      </c>
    </row>
    <row r="775" spans="1:8" ht="20.149999999999999" customHeight="1">
      <c r="A775" s="302" t="s">
        <v>1616</v>
      </c>
      <c r="B775" s="293" t="s">
        <v>181</v>
      </c>
      <c r="C775" s="293" t="s">
        <v>1670</v>
      </c>
      <c r="D775" s="17"/>
      <c r="E775" s="18"/>
      <c r="F775" s="286"/>
      <c r="G775" s="121">
        <v>1166</v>
      </c>
      <c r="H775" s="60"/>
    </row>
    <row r="776" spans="1:8" ht="20.149999999999999" customHeight="1">
      <c r="A776" s="319"/>
      <c r="B776" s="321"/>
      <c r="C776" s="321"/>
      <c r="D776" s="17">
        <v>1</v>
      </c>
      <c r="E776" s="18" t="s">
        <v>1607</v>
      </c>
      <c r="F776" s="323"/>
      <c r="G776" s="25">
        <v>126</v>
      </c>
      <c r="H776" s="60">
        <v>10.806174957118353</v>
      </c>
    </row>
    <row r="777" spans="1:8" ht="20.149999999999999" customHeight="1">
      <c r="A777" s="319"/>
      <c r="B777" s="321"/>
      <c r="C777" s="321"/>
      <c r="D777" s="17">
        <v>2</v>
      </c>
      <c r="E777" s="18" t="s">
        <v>747</v>
      </c>
      <c r="F777" s="323"/>
      <c r="G777" s="25">
        <v>616</v>
      </c>
      <c r="H777" s="60">
        <v>52.830188679245282</v>
      </c>
    </row>
    <row r="778" spans="1:8" ht="20.149999999999999" customHeight="1">
      <c r="A778" s="319"/>
      <c r="B778" s="321"/>
      <c r="C778" s="321"/>
      <c r="D778" s="17">
        <v>3</v>
      </c>
      <c r="E778" s="18" t="s">
        <v>1606</v>
      </c>
      <c r="F778" s="323"/>
      <c r="G778" s="25">
        <v>356</v>
      </c>
      <c r="H778" s="60">
        <v>30.531732418524872</v>
      </c>
    </row>
    <row r="779" spans="1:8" ht="20.149999999999999" customHeight="1">
      <c r="A779" s="319"/>
      <c r="B779" s="321"/>
      <c r="C779" s="321"/>
      <c r="D779" s="17">
        <v>4</v>
      </c>
      <c r="E779" s="18" t="s">
        <v>1605</v>
      </c>
      <c r="F779" s="323"/>
      <c r="G779" s="25">
        <v>65</v>
      </c>
      <c r="H779" s="60">
        <v>5.5746140651801026</v>
      </c>
    </row>
    <row r="780" spans="1:8" ht="20.149999999999999" customHeight="1">
      <c r="A780" s="325"/>
      <c r="B780" s="326"/>
      <c r="C780" s="326"/>
      <c r="D780" s="17">
        <v>5</v>
      </c>
      <c r="E780" s="18" t="s">
        <v>1563</v>
      </c>
      <c r="F780" s="327"/>
      <c r="G780" s="25">
        <v>3</v>
      </c>
      <c r="H780" s="60">
        <v>0.25728987993138941</v>
      </c>
    </row>
    <row r="781" spans="1:8" ht="20.149999999999999" customHeight="1">
      <c r="A781" s="302" t="s">
        <v>1617</v>
      </c>
      <c r="B781" s="293" t="s">
        <v>1618</v>
      </c>
      <c r="C781" s="293" t="s">
        <v>1670</v>
      </c>
      <c r="D781" s="17"/>
      <c r="E781" s="18"/>
      <c r="F781" s="286"/>
      <c r="G781" s="121">
        <v>1166</v>
      </c>
      <c r="H781" s="60"/>
    </row>
    <row r="782" spans="1:8" ht="20.149999999999999" customHeight="1">
      <c r="A782" s="319"/>
      <c r="B782" s="321"/>
      <c r="C782" s="321"/>
      <c r="D782" s="17">
        <v>1</v>
      </c>
      <c r="E782" s="18" t="s">
        <v>1619</v>
      </c>
      <c r="F782" s="323"/>
      <c r="G782" s="25">
        <v>1085</v>
      </c>
      <c r="H782" s="60">
        <v>93.053173241852477</v>
      </c>
    </row>
    <row r="783" spans="1:8" ht="20.149999999999999" customHeight="1">
      <c r="A783" s="319"/>
      <c r="B783" s="321"/>
      <c r="C783" s="321"/>
      <c r="D783" s="17">
        <v>2</v>
      </c>
      <c r="E783" s="18" t="s">
        <v>1620</v>
      </c>
      <c r="F783" s="323"/>
      <c r="G783" s="25">
        <v>44</v>
      </c>
      <c r="H783" s="60">
        <v>3.7735849056603774</v>
      </c>
    </row>
    <row r="784" spans="1:8" ht="20.149999999999999" customHeight="1">
      <c r="A784" s="319"/>
      <c r="B784" s="321"/>
      <c r="C784" s="321"/>
      <c r="D784" s="17">
        <v>3</v>
      </c>
      <c r="E784" s="18" t="s">
        <v>1621</v>
      </c>
      <c r="F784" s="323"/>
      <c r="G784" s="25">
        <v>27</v>
      </c>
      <c r="H784" s="60">
        <v>2.3156089193825045</v>
      </c>
    </row>
    <row r="785" spans="1:8" ht="20.149999999999999" customHeight="1">
      <c r="A785" s="325"/>
      <c r="B785" s="326"/>
      <c r="C785" s="326"/>
      <c r="D785" s="17">
        <v>4</v>
      </c>
      <c r="E785" s="18" t="s">
        <v>1622</v>
      </c>
      <c r="F785" s="327"/>
      <c r="G785" s="25">
        <v>10</v>
      </c>
      <c r="H785" s="60">
        <v>0.85763293310463129</v>
      </c>
    </row>
    <row r="786" spans="1:8" ht="20.149999999999999" customHeight="1">
      <c r="A786" s="302" t="s">
        <v>1623</v>
      </c>
      <c r="B786" s="293" t="s">
        <v>1624</v>
      </c>
      <c r="C786" s="293" t="s">
        <v>1670</v>
      </c>
      <c r="D786" s="17"/>
      <c r="E786" s="18"/>
      <c r="F786" s="286"/>
      <c r="G786" s="121">
        <v>1166</v>
      </c>
      <c r="H786" s="60"/>
    </row>
    <row r="787" spans="1:8" ht="20.149999999999999" customHeight="1">
      <c r="A787" s="319"/>
      <c r="B787" s="321"/>
      <c r="C787" s="321"/>
      <c r="D787" s="17">
        <v>1</v>
      </c>
      <c r="E787" s="18" t="s">
        <v>769</v>
      </c>
      <c r="F787" s="323"/>
      <c r="G787" s="25">
        <v>32</v>
      </c>
      <c r="H787" s="60">
        <v>2.7444253859348198</v>
      </c>
    </row>
    <row r="788" spans="1:8" ht="20.149999999999999" customHeight="1">
      <c r="A788" s="319"/>
      <c r="B788" s="321"/>
      <c r="C788" s="321"/>
      <c r="D788" s="17">
        <v>2</v>
      </c>
      <c r="E788" s="18" t="s">
        <v>770</v>
      </c>
      <c r="F788" s="323"/>
      <c r="G788" s="25">
        <v>427</v>
      </c>
      <c r="H788" s="60">
        <v>36.620926243567752</v>
      </c>
    </row>
    <row r="789" spans="1:8" ht="20.149999999999999" customHeight="1">
      <c r="A789" s="319"/>
      <c r="B789" s="321"/>
      <c r="C789" s="321"/>
      <c r="D789" s="17">
        <v>3</v>
      </c>
      <c r="E789" s="18" t="s">
        <v>482</v>
      </c>
      <c r="F789" s="323"/>
      <c r="G789" s="25">
        <v>549</v>
      </c>
      <c r="H789" s="60">
        <v>47.084048027444254</v>
      </c>
    </row>
    <row r="790" spans="1:8" ht="20.149999999999999" customHeight="1">
      <c r="A790" s="319"/>
      <c r="B790" s="321"/>
      <c r="C790" s="321"/>
      <c r="D790" s="17">
        <v>4</v>
      </c>
      <c r="E790" s="18" t="s">
        <v>771</v>
      </c>
      <c r="F790" s="323"/>
      <c r="G790" s="25">
        <v>144</v>
      </c>
      <c r="H790" s="60">
        <v>12.34991423670669</v>
      </c>
    </row>
    <row r="791" spans="1:8" ht="20.149999999999999" customHeight="1">
      <c r="A791" s="319"/>
      <c r="B791" s="321"/>
      <c r="C791" s="321"/>
      <c r="D791" s="17">
        <v>5</v>
      </c>
      <c r="E791" s="18" t="s">
        <v>772</v>
      </c>
      <c r="F791" s="323"/>
      <c r="G791" s="25">
        <v>10</v>
      </c>
      <c r="H791" s="60">
        <v>0.85763293310463129</v>
      </c>
    </row>
    <row r="792" spans="1:8" ht="20.149999999999999" customHeight="1">
      <c r="A792" s="325"/>
      <c r="B792" s="326"/>
      <c r="C792" s="326"/>
      <c r="D792" s="17">
        <v>9</v>
      </c>
      <c r="E792" s="18" t="s">
        <v>1625</v>
      </c>
      <c r="F792" s="327"/>
      <c r="G792" s="25">
        <v>4</v>
      </c>
      <c r="H792" s="60">
        <v>0.34305317324185247</v>
      </c>
    </row>
    <row r="793" spans="1:8" ht="20.149999999999999" customHeight="1">
      <c r="A793" s="302" t="s">
        <v>1626</v>
      </c>
      <c r="B793" s="293" t="s">
        <v>1627</v>
      </c>
      <c r="C793" s="293" t="s">
        <v>1670</v>
      </c>
      <c r="D793" s="17"/>
      <c r="E793" s="18"/>
      <c r="F793" s="286"/>
      <c r="G793" s="121">
        <v>1166</v>
      </c>
      <c r="H793" s="60"/>
    </row>
    <row r="794" spans="1:8" ht="20.149999999999999" customHeight="1">
      <c r="A794" s="319"/>
      <c r="B794" s="321"/>
      <c r="C794" s="321"/>
      <c r="D794" s="17">
        <v>1</v>
      </c>
      <c r="E794" s="18" t="s">
        <v>769</v>
      </c>
      <c r="F794" s="323"/>
      <c r="G794" s="25">
        <v>102</v>
      </c>
      <c r="H794" s="60">
        <v>8.7478559176672377</v>
      </c>
    </row>
    <row r="795" spans="1:8" ht="20.149999999999999" customHeight="1">
      <c r="A795" s="319"/>
      <c r="B795" s="321"/>
      <c r="C795" s="321"/>
      <c r="D795" s="17">
        <v>2</v>
      </c>
      <c r="E795" s="18" t="s">
        <v>770</v>
      </c>
      <c r="F795" s="323"/>
      <c r="G795" s="25">
        <v>608</v>
      </c>
      <c r="H795" s="60">
        <v>52.144082332761577</v>
      </c>
    </row>
    <row r="796" spans="1:8" ht="20.149999999999999" customHeight="1">
      <c r="A796" s="319"/>
      <c r="B796" s="321"/>
      <c r="C796" s="321"/>
      <c r="D796" s="17">
        <v>3</v>
      </c>
      <c r="E796" s="18" t="s">
        <v>482</v>
      </c>
      <c r="F796" s="323"/>
      <c r="G796" s="25">
        <v>381</v>
      </c>
      <c r="H796" s="60">
        <v>32.675814751286445</v>
      </c>
    </row>
    <row r="797" spans="1:8" ht="20.149999999999999" customHeight="1">
      <c r="A797" s="319"/>
      <c r="B797" s="321"/>
      <c r="C797" s="321"/>
      <c r="D797" s="17">
        <v>4</v>
      </c>
      <c r="E797" s="18" t="s">
        <v>771</v>
      </c>
      <c r="F797" s="323"/>
      <c r="G797" s="25">
        <v>62</v>
      </c>
      <c r="H797" s="60">
        <v>5.3173241852487134</v>
      </c>
    </row>
    <row r="798" spans="1:8" ht="20.149999999999999" customHeight="1">
      <c r="A798" s="319"/>
      <c r="B798" s="321"/>
      <c r="C798" s="321"/>
      <c r="D798" s="17">
        <v>5</v>
      </c>
      <c r="E798" s="18" t="s">
        <v>772</v>
      </c>
      <c r="F798" s="323"/>
      <c r="G798" s="25">
        <v>7</v>
      </c>
      <c r="H798" s="60">
        <v>0.60034305317324177</v>
      </c>
    </row>
    <row r="799" spans="1:8" ht="20.149999999999999" customHeight="1">
      <c r="A799" s="325"/>
      <c r="B799" s="326"/>
      <c r="C799" s="326"/>
      <c r="D799" s="17">
        <v>9</v>
      </c>
      <c r="E799" s="18" t="s">
        <v>1625</v>
      </c>
      <c r="F799" s="327"/>
      <c r="G799" s="25">
        <v>6</v>
      </c>
      <c r="H799" s="60">
        <v>0.51457975986277882</v>
      </c>
    </row>
    <row r="800" spans="1:8" ht="20.149999999999999" customHeight="1">
      <c r="A800" s="302" t="s">
        <v>1628</v>
      </c>
      <c r="B800" s="293" t="s">
        <v>1629</v>
      </c>
      <c r="C800" s="293" t="s">
        <v>1670</v>
      </c>
      <c r="D800" s="17"/>
      <c r="E800" s="18"/>
      <c r="F800" s="286"/>
      <c r="G800" s="121">
        <v>1166</v>
      </c>
      <c r="H800" s="60"/>
    </row>
    <row r="801" spans="1:8" ht="20.149999999999999" customHeight="1">
      <c r="A801" s="319"/>
      <c r="B801" s="321"/>
      <c r="C801" s="321"/>
      <c r="D801" s="17">
        <v>1</v>
      </c>
      <c r="E801" s="18" t="s">
        <v>769</v>
      </c>
      <c r="F801" s="323"/>
      <c r="G801" s="25">
        <v>56</v>
      </c>
      <c r="H801" s="60">
        <v>4.8027444253859342</v>
      </c>
    </row>
    <row r="802" spans="1:8" ht="20.149999999999999" customHeight="1">
      <c r="A802" s="319"/>
      <c r="B802" s="321"/>
      <c r="C802" s="321"/>
      <c r="D802" s="17">
        <v>2</v>
      </c>
      <c r="E802" s="18" t="s">
        <v>770</v>
      </c>
      <c r="F802" s="323"/>
      <c r="G802" s="25">
        <v>553</v>
      </c>
      <c r="H802" s="60">
        <v>47.427101200686103</v>
      </c>
    </row>
    <row r="803" spans="1:8" ht="20.149999999999999" customHeight="1">
      <c r="A803" s="319"/>
      <c r="B803" s="321"/>
      <c r="C803" s="321"/>
      <c r="D803" s="17">
        <v>3</v>
      </c>
      <c r="E803" s="18" t="s">
        <v>482</v>
      </c>
      <c r="F803" s="323"/>
      <c r="G803" s="25">
        <v>486</v>
      </c>
      <c r="H803" s="60">
        <v>41.680960548885075</v>
      </c>
    </row>
    <row r="804" spans="1:8" ht="20.149999999999999" customHeight="1">
      <c r="A804" s="319"/>
      <c r="B804" s="321"/>
      <c r="C804" s="321"/>
      <c r="D804" s="17">
        <v>4</v>
      </c>
      <c r="E804" s="18" t="s">
        <v>771</v>
      </c>
      <c r="F804" s="323"/>
      <c r="G804" s="25">
        <v>67</v>
      </c>
      <c r="H804" s="60">
        <v>5.7461406518010296</v>
      </c>
    </row>
    <row r="805" spans="1:8" ht="20.149999999999999" customHeight="1">
      <c r="A805" s="319"/>
      <c r="B805" s="321"/>
      <c r="C805" s="321"/>
      <c r="D805" s="17">
        <v>5</v>
      </c>
      <c r="E805" s="18" t="s">
        <v>772</v>
      </c>
      <c r="F805" s="323"/>
      <c r="G805" s="25">
        <v>3</v>
      </c>
      <c r="H805" s="60">
        <v>0.25728987993138941</v>
      </c>
    </row>
    <row r="806" spans="1:8" ht="20.149999999999999" customHeight="1">
      <c r="A806" s="325"/>
      <c r="B806" s="326"/>
      <c r="C806" s="326"/>
      <c r="D806" s="17">
        <v>9</v>
      </c>
      <c r="E806" s="18" t="s">
        <v>1625</v>
      </c>
      <c r="F806" s="327"/>
      <c r="G806" s="25">
        <v>1</v>
      </c>
      <c r="H806" s="60">
        <v>8.5763293310463118E-2</v>
      </c>
    </row>
    <row r="807" spans="1:8" ht="20.149999999999999" customHeight="1">
      <c r="A807" s="302" t="s">
        <v>1630</v>
      </c>
      <c r="B807" s="293" t="s">
        <v>1631</v>
      </c>
      <c r="C807" s="293" t="s">
        <v>1670</v>
      </c>
      <c r="D807" s="17"/>
      <c r="E807" s="18"/>
      <c r="F807" s="286"/>
      <c r="G807" s="121">
        <v>1166</v>
      </c>
      <c r="H807" s="60"/>
    </row>
    <row r="808" spans="1:8" ht="20.149999999999999" customHeight="1">
      <c r="A808" s="319"/>
      <c r="B808" s="321"/>
      <c r="C808" s="321"/>
      <c r="D808" s="17">
        <v>1</v>
      </c>
      <c r="E808" s="18" t="s">
        <v>769</v>
      </c>
      <c r="F808" s="323"/>
      <c r="G808" s="25">
        <v>36</v>
      </c>
      <c r="H808" s="60">
        <v>3.0874785591766725</v>
      </c>
    </row>
    <row r="809" spans="1:8" ht="20.149999999999999" customHeight="1">
      <c r="A809" s="319"/>
      <c r="B809" s="321"/>
      <c r="C809" s="321"/>
      <c r="D809" s="17">
        <v>2</v>
      </c>
      <c r="E809" s="18" t="s">
        <v>770</v>
      </c>
      <c r="F809" s="323"/>
      <c r="G809" s="25">
        <v>475</v>
      </c>
      <c r="H809" s="60">
        <v>40.737564322469986</v>
      </c>
    </row>
    <row r="810" spans="1:8" ht="20.149999999999999" customHeight="1">
      <c r="A810" s="319"/>
      <c r="B810" s="321"/>
      <c r="C810" s="321"/>
      <c r="D810" s="17">
        <v>3</v>
      </c>
      <c r="E810" s="18" t="s">
        <v>482</v>
      </c>
      <c r="F810" s="323"/>
      <c r="G810" s="25">
        <v>524</v>
      </c>
      <c r="H810" s="60">
        <v>44.939965694682677</v>
      </c>
    </row>
    <row r="811" spans="1:8" ht="20.149999999999999" customHeight="1">
      <c r="A811" s="319"/>
      <c r="B811" s="321"/>
      <c r="C811" s="321"/>
      <c r="D811" s="17">
        <v>4</v>
      </c>
      <c r="E811" s="18" t="s">
        <v>771</v>
      </c>
      <c r="F811" s="323"/>
      <c r="G811" s="25">
        <v>111</v>
      </c>
      <c r="H811" s="60">
        <v>9.5197255574614061</v>
      </c>
    </row>
    <row r="812" spans="1:8" ht="20.149999999999999" customHeight="1">
      <c r="A812" s="319"/>
      <c r="B812" s="321"/>
      <c r="C812" s="321"/>
      <c r="D812" s="17">
        <v>5</v>
      </c>
      <c r="E812" s="18" t="s">
        <v>772</v>
      </c>
      <c r="F812" s="323"/>
      <c r="G812" s="25">
        <v>17</v>
      </c>
      <c r="H812" s="60">
        <v>1.4579759862778732</v>
      </c>
    </row>
    <row r="813" spans="1:8" ht="20.149999999999999" customHeight="1">
      <c r="A813" s="325"/>
      <c r="B813" s="326"/>
      <c r="C813" s="326"/>
      <c r="D813" s="17">
        <v>9</v>
      </c>
      <c r="E813" s="18" t="s">
        <v>1625</v>
      </c>
      <c r="F813" s="327"/>
      <c r="G813" s="25">
        <v>3</v>
      </c>
      <c r="H813" s="60">
        <v>0.25728987993138941</v>
      </c>
    </row>
    <row r="814" spans="1:8" ht="20.149999999999999" customHeight="1">
      <c r="A814" s="302" t="s">
        <v>1632</v>
      </c>
      <c r="B814" s="293" t="s">
        <v>4121</v>
      </c>
      <c r="C814" s="293" t="s">
        <v>1670</v>
      </c>
      <c r="D814" s="17"/>
      <c r="E814" s="18"/>
      <c r="F814" s="286"/>
      <c r="G814" s="121">
        <v>1166</v>
      </c>
      <c r="H814" s="60"/>
    </row>
    <row r="815" spans="1:8" ht="20.149999999999999" customHeight="1">
      <c r="A815" s="319"/>
      <c r="B815" s="321"/>
      <c r="C815" s="321"/>
      <c r="D815" s="17">
        <v>1</v>
      </c>
      <c r="E815" s="18" t="s">
        <v>769</v>
      </c>
      <c r="F815" s="323"/>
      <c r="G815" s="25">
        <v>43</v>
      </c>
      <c r="H815" s="60">
        <v>3.6878216123499139</v>
      </c>
    </row>
    <row r="816" spans="1:8" ht="20.149999999999999" customHeight="1">
      <c r="A816" s="319"/>
      <c r="B816" s="321"/>
      <c r="C816" s="321"/>
      <c r="D816" s="17">
        <v>2</v>
      </c>
      <c r="E816" s="18" t="s">
        <v>770</v>
      </c>
      <c r="F816" s="323"/>
      <c r="G816" s="25">
        <v>434</v>
      </c>
      <c r="H816" s="60">
        <v>37.221269296740992</v>
      </c>
    </row>
    <row r="817" spans="1:8" ht="20.149999999999999" customHeight="1">
      <c r="A817" s="319"/>
      <c r="B817" s="321"/>
      <c r="C817" s="321"/>
      <c r="D817" s="17">
        <v>3</v>
      </c>
      <c r="E817" s="18" t="s">
        <v>482</v>
      </c>
      <c r="F817" s="323"/>
      <c r="G817" s="25">
        <v>534</v>
      </c>
      <c r="H817" s="60">
        <v>45.797598627787309</v>
      </c>
    </row>
    <row r="818" spans="1:8" ht="20.149999999999999" customHeight="1">
      <c r="A818" s="319"/>
      <c r="B818" s="321"/>
      <c r="C818" s="321"/>
      <c r="D818" s="17">
        <v>4</v>
      </c>
      <c r="E818" s="18" t="s">
        <v>771</v>
      </c>
      <c r="F818" s="323"/>
      <c r="G818" s="25">
        <v>136</v>
      </c>
      <c r="H818" s="60">
        <v>11.663807890222985</v>
      </c>
    </row>
    <row r="819" spans="1:8" ht="20.149999999999999" customHeight="1">
      <c r="A819" s="319"/>
      <c r="B819" s="321"/>
      <c r="C819" s="321"/>
      <c r="D819" s="17">
        <v>5</v>
      </c>
      <c r="E819" s="18" t="s">
        <v>772</v>
      </c>
      <c r="F819" s="323"/>
      <c r="G819" s="25">
        <v>17</v>
      </c>
      <c r="H819" s="60">
        <v>1.4579759862778732</v>
      </c>
    </row>
    <row r="820" spans="1:8" ht="20.149999999999999" customHeight="1">
      <c r="A820" s="325"/>
      <c r="B820" s="326"/>
      <c r="C820" s="326"/>
      <c r="D820" s="17">
        <v>9</v>
      </c>
      <c r="E820" s="18" t="s">
        <v>1625</v>
      </c>
      <c r="F820" s="327"/>
      <c r="G820" s="25">
        <v>2</v>
      </c>
      <c r="H820" s="60">
        <v>0.17152658662092624</v>
      </c>
    </row>
    <row r="821" spans="1:8" ht="20.149999999999999" customHeight="1">
      <c r="A821" s="302" t="s">
        <v>1634</v>
      </c>
      <c r="B821" s="293" t="s">
        <v>1635</v>
      </c>
      <c r="C821" s="293" t="s">
        <v>1670</v>
      </c>
      <c r="D821" s="17"/>
      <c r="E821" s="18"/>
      <c r="F821" s="286"/>
      <c r="G821" s="121">
        <v>1166</v>
      </c>
      <c r="H821" s="60"/>
    </row>
    <row r="822" spans="1:8" ht="20.149999999999999" customHeight="1">
      <c r="A822" s="319"/>
      <c r="B822" s="321"/>
      <c r="C822" s="321"/>
      <c r="D822" s="17">
        <v>1</v>
      </c>
      <c r="E822" s="18" t="s">
        <v>769</v>
      </c>
      <c r="F822" s="323"/>
      <c r="G822" s="25">
        <v>66</v>
      </c>
      <c r="H822" s="60">
        <v>5.6603773584905666</v>
      </c>
    </row>
    <row r="823" spans="1:8" ht="20.149999999999999" customHeight="1">
      <c r="A823" s="319"/>
      <c r="B823" s="321"/>
      <c r="C823" s="321"/>
      <c r="D823" s="17">
        <v>2</v>
      </c>
      <c r="E823" s="18" t="s">
        <v>770</v>
      </c>
      <c r="F823" s="323"/>
      <c r="G823" s="25">
        <v>574</v>
      </c>
      <c r="H823" s="60">
        <v>49.228130360205832</v>
      </c>
    </row>
    <row r="824" spans="1:8" ht="20.149999999999999" customHeight="1">
      <c r="A824" s="319"/>
      <c r="B824" s="321"/>
      <c r="C824" s="321"/>
      <c r="D824" s="17">
        <v>3</v>
      </c>
      <c r="E824" s="18" t="s">
        <v>482</v>
      </c>
      <c r="F824" s="323"/>
      <c r="G824" s="25">
        <v>452</v>
      </c>
      <c r="H824" s="60">
        <v>38.765008576329329</v>
      </c>
    </row>
    <row r="825" spans="1:8" ht="20.149999999999999" customHeight="1">
      <c r="A825" s="319"/>
      <c r="B825" s="321"/>
      <c r="C825" s="321"/>
      <c r="D825" s="17">
        <v>4</v>
      </c>
      <c r="E825" s="18" t="s">
        <v>771</v>
      </c>
      <c r="F825" s="323"/>
      <c r="G825" s="25">
        <v>63</v>
      </c>
      <c r="H825" s="60">
        <v>5.4030874785591765</v>
      </c>
    </row>
    <row r="826" spans="1:8" ht="20.149999999999999" customHeight="1">
      <c r="A826" s="319"/>
      <c r="B826" s="321"/>
      <c r="C826" s="321"/>
      <c r="D826" s="17">
        <v>5</v>
      </c>
      <c r="E826" s="18" t="s">
        <v>772</v>
      </c>
      <c r="F826" s="323"/>
      <c r="G826" s="25">
        <v>9</v>
      </c>
      <c r="H826" s="60">
        <v>0.77186963979416812</v>
      </c>
    </row>
    <row r="827" spans="1:8" ht="20.149999999999999" customHeight="1">
      <c r="A827" s="325"/>
      <c r="B827" s="326"/>
      <c r="C827" s="326"/>
      <c r="D827" s="17">
        <v>9</v>
      </c>
      <c r="E827" s="18" t="s">
        <v>1625</v>
      </c>
      <c r="F827" s="327"/>
      <c r="G827" s="25">
        <v>2</v>
      </c>
      <c r="H827" s="60">
        <v>0.17152658662092624</v>
      </c>
    </row>
    <row r="828" spans="1:8" ht="20.149999999999999" customHeight="1">
      <c r="A828" s="302" t="s">
        <v>1636</v>
      </c>
      <c r="B828" s="293" t="s">
        <v>1637</v>
      </c>
      <c r="C828" s="293" t="s">
        <v>1670</v>
      </c>
      <c r="D828" s="17"/>
      <c r="E828" s="18"/>
      <c r="F828" s="286"/>
      <c r="G828" s="121">
        <v>1166</v>
      </c>
      <c r="H828" s="60"/>
    </row>
    <row r="829" spans="1:8" ht="20.149999999999999" customHeight="1">
      <c r="A829" s="319"/>
      <c r="B829" s="321"/>
      <c r="C829" s="321"/>
      <c r="D829" s="17">
        <v>1</v>
      </c>
      <c r="E829" s="18" t="s">
        <v>769</v>
      </c>
      <c r="F829" s="323"/>
      <c r="G829" s="25">
        <v>38</v>
      </c>
      <c r="H829" s="60">
        <v>3.2590051457975986</v>
      </c>
    </row>
    <row r="830" spans="1:8" ht="20.149999999999999" customHeight="1">
      <c r="A830" s="319"/>
      <c r="B830" s="321"/>
      <c r="C830" s="321"/>
      <c r="D830" s="17">
        <v>2</v>
      </c>
      <c r="E830" s="18" t="s">
        <v>770</v>
      </c>
      <c r="F830" s="323"/>
      <c r="G830" s="25">
        <v>403</v>
      </c>
      <c r="H830" s="60">
        <v>34.562607204116638</v>
      </c>
    </row>
    <row r="831" spans="1:8" ht="20.149999999999999" customHeight="1">
      <c r="A831" s="319"/>
      <c r="B831" s="321"/>
      <c r="C831" s="321"/>
      <c r="D831" s="17">
        <v>3</v>
      </c>
      <c r="E831" s="18" t="s">
        <v>482</v>
      </c>
      <c r="F831" s="323"/>
      <c r="G831" s="25">
        <v>594</v>
      </c>
      <c r="H831" s="60">
        <v>50.943396226415096</v>
      </c>
    </row>
    <row r="832" spans="1:8" ht="20.149999999999999" customHeight="1">
      <c r="A832" s="319"/>
      <c r="B832" s="321"/>
      <c r="C832" s="321"/>
      <c r="D832" s="17">
        <v>4</v>
      </c>
      <c r="E832" s="18" t="s">
        <v>771</v>
      </c>
      <c r="F832" s="323"/>
      <c r="G832" s="25">
        <v>113</v>
      </c>
      <c r="H832" s="60">
        <v>9.6912521440823323</v>
      </c>
    </row>
    <row r="833" spans="1:8" ht="20.149999999999999" customHeight="1">
      <c r="A833" s="319"/>
      <c r="B833" s="321"/>
      <c r="C833" s="321"/>
      <c r="D833" s="17">
        <v>5</v>
      </c>
      <c r="E833" s="18" t="s">
        <v>772</v>
      </c>
      <c r="F833" s="323"/>
      <c r="G833" s="25">
        <v>14</v>
      </c>
      <c r="H833" s="60">
        <v>1.2006861063464835</v>
      </c>
    </row>
    <row r="834" spans="1:8" ht="20.149999999999999" customHeight="1">
      <c r="A834" s="325"/>
      <c r="B834" s="326"/>
      <c r="C834" s="326"/>
      <c r="D834" s="17">
        <v>9</v>
      </c>
      <c r="E834" s="18" t="s">
        <v>1625</v>
      </c>
      <c r="F834" s="327"/>
      <c r="G834" s="25">
        <v>4</v>
      </c>
      <c r="H834" s="60">
        <v>0.34305317324185247</v>
      </c>
    </row>
    <row r="835" spans="1:8" ht="20.149999999999999" customHeight="1">
      <c r="A835" s="302" t="s">
        <v>1638</v>
      </c>
      <c r="B835" s="293" t="s">
        <v>1639</v>
      </c>
      <c r="C835" s="293" t="s">
        <v>1670</v>
      </c>
      <c r="D835" s="17"/>
      <c r="E835" s="18"/>
      <c r="F835" s="286"/>
      <c r="G835" s="121">
        <v>1166</v>
      </c>
      <c r="H835" s="60"/>
    </row>
    <row r="836" spans="1:8" ht="20.149999999999999" customHeight="1">
      <c r="A836" s="319"/>
      <c r="B836" s="321"/>
      <c r="C836" s="321"/>
      <c r="D836" s="17">
        <v>1</v>
      </c>
      <c r="E836" s="18" t="s">
        <v>769</v>
      </c>
      <c r="F836" s="323"/>
      <c r="G836" s="25">
        <v>71</v>
      </c>
      <c r="H836" s="60">
        <v>6.0891938250428819</v>
      </c>
    </row>
    <row r="837" spans="1:8" ht="20.149999999999999" customHeight="1">
      <c r="A837" s="319"/>
      <c r="B837" s="321"/>
      <c r="C837" s="321"/>
      <c r="D837" s="17">
        <v>2</v>
      </c>
      <c r="E837" s="18" t="s">
        <v>770</v>
      </c>
      <c r="F837" s="323"/>
      <c r="G837" s="25">
        <v>577</v>
      </c>
      <c r="H837" s="60">
        <v>49.485420240137223</v>
      </c>
    </row>
    <row r="838" spans="1:8" ht="20.149999999999999" customHeight="1">
      <c r="A838" s="319"/>
      <c r="B838" s="321"/>
      <c r="C838" s="321"/>
      <c r="D838" s="17">
        <v>3</v>
      </c>
      <c r="E838" s="18" t="s">
        <v>482</v>
      </c>
      <c r="F838" s="323"/>
      <c r="G838" s="25">
        <v>469</v>
      </c>
      <c r="H838" s="60">
        <v>40.222984562607209</v>
      </c>
    </row>
    <row r="839" spans="1:8" ht="20.149999999999999" customHeight="1">
      <c r="A839" s="319"/>
      <c r="B839" s="321"/>
      <c r="C839" s="321"/>
      <c r="D839" s="17">
        <v>4</v>
      </c>
      <c r="E839" s="18" t="s">
        <v>771</v>
      </c>
      <c r="F839" s="323"/>
      <c r="G839" s="25">
        <v>40</v>
      </c>
      <c r="H839" s="60">
        <v>3.4305317324185252</v>
      </c>
    </row>
    <row r="840" spans="1:8" ht="20.149999999999999" customHeight="1">
      <c r="A840" s="319"/>
      <c r="B840" s="321"/>
      <c r="C840" s="321"/>
      <c r="D840" s="17">
        <v>5</v>
      </c>
      <c r="E840" s="18" t="s">
        <v>772</v>
      </c>
      <c r="F840" s="323"/>
      <c r="G840" s="25">
        <v>6</v>
      </c>
      <c r="H840" s="60">
        <v>0.51457975986277882</v>
      </c>
    </row>
    <row r="841" spans="1:8" ht="20.149999999999999" customHeight="1">
      <c r="A841" s="325"/>
      <c r="B841" s="326"/>
      <c r="C841" s="326"/>
      <c r="D841" s="17">
        <v>9</v>
      </c>
      <c r="E841" s="18" t="s">
        <v>1625</v>
      </c>
      <c r="F841" s="327"/>
      <c r="G841" s="25">
        <v>3</v>
      </c>
      <c r="H841" s="60">
        <v>0.25728987993138941</v>
      </c>
    </row>
    <row r="842" spans="1:8" ht="20.149999999999999" customHeight="1">
      <c r="A842" s="302" t="s">
        <v>1640</v>
      </c>
      <c r="B842" s="293" t="s">
        <v>1641</v>
      </c>
      <c r="C842" s="293" t="s">
        <v>1670</v>
      </c>
      <c r="D842" s="17"/>
      <c r="E842" s="18"/>
      <c r="F842" s="286"/>
      <c r="G842" s="121">
        <v>1166</v>
      </c>
      <c r="H842" s="60"/>
    </row>
    <row r="843" spans="1:8" ht="20.149999999999999" customHeight="1">
      <c r="A843" s="319"/>
      <c r="B843" s="321"/>
      <c r="C843" s="321"/>
      <c r="D843" s="17">
        <v>1</v>
      </c>
      <c r="E843" s="18" t="s">
        <v>769</v>
      </c>
      <c r="F843" s="323"/>
      <c r="G843" s="25">
        <v>36</v>
      </c>
      <c r="H843" s="60">
        <v>3.0874785591766725</v>
      </c>
    </row>
    <row r="844" spans="1:8" ht="20.149999999999999" customHeight="1">
      <c r="A844" s="319"/>
      <c r="B844" s="321"/>
      <c r="C844" s="321"/>
      <c r="D844" s="17">
        <v>2</v>
      </c>
      <c r="E844" s="18" t="s">
        <v>770</v>
      </c>
      <c r="F844" s="323"/>
      <c r="G844" s="25">
        <v>409</v>
      </c>
      <c r="H844" s="60">
        <v>35.077186963979415</v>
      </c>
    </row>
    <row r="845" spans="1:8" ht="20.149999999999999" customHeight="1">
      <c r="A845" s="319"/>
      <c r="B845" s="321"/>
      <c r="C845" s="321"/>
      <c r="D845" s="17">
        <v>3</v>
      </c>
      <c r="E845" s="18" t="s">
        <v>482</v>
      </c>
      <c r="F845" s="323"/>
      <c r="G845" s="25">
        <v>591</v>
      </c>
      <c r="H845" s="60">
        <v>50.686106346483704</v>
      </c>
    </row>
    <row r="846" spans="1:8" ht="20.149999999999999" customHeight="1">
      <c r="A846" s="319"/>
      <c r="B846" s="321"/>
      <c r="C846" s="321"/>
      <c r="D846" s="17">
        <v>4</v>
      </c>
      <c r="E846" s="18" t="s">
        <v>771</v>
      </c>
      <c r="F846" s="323"/>
      <c r="G846" s="25">
        <v>67</v>
      </c>
      <c r="H846" s="60">
        <v>5.7461406518010296</v>
      </c>
    </row>
    <row r="847" spans="1:8" ht="20.149999999999999" customHeight="1">
      <c r="A847" s="319"/>
      <c r="B847" s="321"/>
      <c r="C847" s="321"/>
      <c r="D847" s="17">
        <v>5</v>
      </c>
      <c r="E847" s="18" t="s">
        <v>772</v>
      </c>
      <c r="F847" s="323"/>
      <c r="G847" s="25">
        <v>16</v>
      </c>
      <c r="H847" s="60">
        <v>1.3722126929674099</v>
      </c>
    </row>
    <row r="848" spans="1:8" ht="20.149999999999999" customHeight="1">
      <c r="A848" s="325"/>
      <c r="B848" s="326"/>
      <c r="C848" s="326"/>
      <c r="D848" s="17">
        <v>9</v>
      </c>
      <c r="E848" s="18" t="s">
        <v>1625</v>
      </c>
      <c r="F848" s="327"/>
      <c r="G848" s="25">
        <v>47</v>
      </c>
      <c r="H848" s="60">
        <v>4.0308747855917666</v>
      </c>
    </row>
    <row r="849" spans="1:8" ht="20.149999999999999" customHeight="1">
      <c r="A849" s="302" t="s">
        <v>1642</v>
      </c>
      <c r="B849" s="293" t="s">
        <v>1643</v>
      </c>
      <c r="C849" s="293" t="s">
        <v>1670</v>
      </c>
      <c r="D849" s="17"/>
      <c r="E849" s="18"/>
      <c r="F849" s="286"/>
      <c r="G849" s="121">
        <v>1166</v>
      </c>
      <c r="H849" s="60"/>
    </row>
    <row r="850" spans="1:8" ht="20.149999999999999" customHeight="1">
      <c r="A850" s="319"/>
      <c r="B850" s="321"/>
      <c r="C850" s="321"/>
      <c r="D850" s="17">
        <v>1</v>
      </c>
      <c r="E850" s="18" t="s">
        <v>769</v>
      </c>
      <c r="F850" s="323"/>
      <c r="G850" s="25">
        <v>45</v>
      </c>
      <c r="H850" s="60">
        <v>3.8593481989708405</v>
      </c>
    </row>
    <row r="851" spans="1:8" ht="20.149999999999999" customHeight="1">
      <c r="A851" s="319"/>
      <c r="B851" s="321"/>
      <c r="C851" s="321"/>
      <c r="D851" s="17">
        <v>2</v>
      </c>
      <c r="E851" s="18" t="s">
        <v>770</v>
      </c>
      <c r="F851" s="323"/>
      <c r="G851" s="25">
        <v>398</v>
      </c>
      <c r="H851" s="60">
        <v>34.133790737564325</v>
      </c>
    </row>
    <row r="852" spans="1:8" ht="20.149999999999999" customHeight="1">
      <c r="A852" s="319"/>
      <c r="B852" s="321"/>
      <c r="C852" s="321"/>
      <c r="D852" s="17">
        <v>3</v>
      </c>
      <c r="E852" s="18" t="s">
        <v>482</v>
      </c>
      <c r="F852" s="323"/>
      <c r="G852" s="25">
        <v>514</v>
      </c>
      <c r="H852" s="60">
        <v>44.082332761578044</v>
      </c>
    </row>
    <row r="853" spans="1:8" ht="20.149999999999999" customHeight="1">
      <c r="A853" s="319"/>
      <c r="B853" s="321"/>
      <c r="C853" s="321"/>
      <c r="D853" s="17">
        <v>4</v>
      </c>
      <c r="E853" s="18" t="s">
        <v>771</v>
      </c>
      <c r="F853" s="323"/>
      <c r="G853" s="25">
        <v>163</v>
      </c>
      <c r="H853" s="60">
        <v>13.979416809605489</v>
      </c>
    </row>
    <row r="854" spans="1:8" ht="20.149999999999999" customHeight="1">
      <c r="A854" s="319"/>
      <c r="B854" s="321"/>
      <c r="C854" s="321"/>
      <c r="D854" s="17">
        <v>5</v>
      </c>
      <c r="E854" s="18" t="s">
        <v>772</v>
      </c>
      <c r="F854" s="323"/>
      <c r="G854" s="25">
        <v>29</v>
      </c>
      <c r="H854" s="60">
        <v>2.4871355060034306</v>
      </c>
    </row>
    <row r="855" spans="1:8" ht="20.149999999999999" customHeight="1">
      <c r="A855" s="325"/>
      <c r="B855" s="326"/>
      <c r="C855" s="326"/>
      <c r="D855" s="17">
        <v>9</v>
      </c>
      <c r="E855" s="18" t="s">
        <v>1625</v>
      </c>
      <c r="F855" s="327"/>
      <c r="G855" s="25">
        <v>17</v>
      </c>
      <c r="H855" s="60">
        <v>1.4579759862778732</v>
      </c>
    </row>
    <row r="856" spans="1:8" ht="20.149999999999999" customHeight="1">
      <c r="A856" s="302" t="s">
        <v>1644</v>
      </c>
      <c r="B856" s="293" t="s">
        <v>1645</v>
      </c>
      <c r="C856" s="293" t="s">
        <v>1670</v>
      </c>
      <c r="D856" s="17"/>
      <c r="E856" s="18"/>
      <c r="F856" s="286"/>
      <c r="G856" s="121">
        <v>1166</v>
      </c>
      <c r="H856" s="60"/>
    </row>
    <row r="857" spans="1:8" ht="20.149999999999999" customHeight="1">
      <c r="A857" s="319"/>
      <c r="B857" s="321"/>
      <c r="C857" s="321"/>
      <c r="D857" s="17">
        <v>1</v>
      </c>
      <c r="E857" s="18" t="s">
        <v>769</v>
      </c>
      <c r="F857" s="323"/>
      <c r="G857" s="25">
        <v>34</v>
      </c>
      <c r="H857" s="60">
        <v>2.9159519725557463</v>
      </c>
    </row>
    <row r="858" spans="1:8" ht="20.149999999999999" customHeight="1">
      <c r="A858" s="319"/>
      <c r="B858" s="321"/>
      <c r="C858" s="321"/>
      <c r="D858" s="17">
        <v>2</v>
      </c>
      <c r="E858" s="18" t="s">
        <v>770</v>
      </c>
      <c r="F858" s="323"/>
      <c r="G858" s="25">
        <v>457</v>
      </c>
      <c r="H858" s="60">
        <v>39.193825042881649</v>
      </c>
    </row>
    <row r="859" spans="1:8" ht="20.149999999999999" customHeight="1">
      <c r="A859" s="319"/>
      <c r="B859" s="321"/>
      <c r="C859" s="321"/>
      <c r="D859" s="17">
        <v>3</v>
      </c>
      <c r="E859" s="18" t="s">
        <v>482</v>
      </c>
      <c r="F859" s="323"/>
      <c r="G859" s="25">
        <v>578</v>
      </c>
      <c r="H859" s="60">
        <v>49.57118353344768</v>
      </c>
    </row>
    <row r="860" spans="1:8" ht="20.149999999999999" customHeight="1">
      <c r="A860" s="319"/>
      <c r="B860" s="321"/>
      <c r="C860" s="321"/>
      <c r="D860" s="17">
        <v>4</v>
      </c>
      <c r="E860" s="18" t="s">
        <v>771</v>
      </c>
      <c r="F860" s="323"/>
      <c r="G860" s="25">
        <v>84</v>
      </c>
      <c r="H860" s="60">
        <v>7.2041166380789026</v>
      </c>
    </row>
    <row r="861" spans="1:8" ht="20.149999999999999" customHeight="1">
      <c r="A861" s="319"/>
      <c r="B861" s="321"/>
      <c r="C861" s="321"/>
      <c r="D861" s="17">
        <v>5</v>
      </c>
      <c r="E861" s="18" t="s">
        <v>772</v>
      </c>
      <c r="F861" s="323"/>
      <c r="G861" s="25">
        <v>9</v>
      </c>
      <c r="H861" s="60">
        <v>0.77186963979416812</v>
      </c>
    </row>
    <row r="862" spans="1:8" ht="20.149999999999999" customHeight="1">
      <c r="A862" s="325"/>
      <c r="B862" s="326"/>
      <c r="C862" s="326"/>
      <c r="D862" s="17">
        <v>9</v>
      </c>
      <c r="E862" s="18" t="s">
        <v>1625</v>
      </c>
      <c r="F862" s="327"/>
      <c r="G862" s="25">
        <v>4</v>
      </c>
      <c r="H862" s="60">
        <v>0.34305317324185247</v>
      </c>
    </row>
    <row r="863" spans="1:8" ht="20.149999999999999" customHeight="1">
      <c r="A863" s="302" t="s">
        <v>1646</v>
      </c>
      <c r="B863" s="293" t="s">
        <v>1647</v>
      </c>
      <c r="C863" s="293" t="s">
        <v>1670</v>
      </c>
      <c r="D863" s="17"/>
      <c r="E863" s="18"/>
      <c r="F863" s="286"/>
      <c r="G863" s="121">
        <v>1166</v>
      </c>
      <c r="H863" s="60"/>
    </row>
    <row r="864" spans="1:8" ht="20.149999999999999" customHeight="1">
      <c r="A864" s="319"/>
      <c r="B864" s="321"/>
      <c r="C864" s="321"/>
      <c r="D864" s="17">
        <v>1</v>
      </c>
      <c r="E864" s="18" t="s">
        <v>769</v>
      </c>
      <c r="F864" s="323"/>
      <c r="G864" s="25">
        <v>47</v>
      </c>
      <c r="H864" s="60">
        <v>4.0308747855917666</v>
      </c>
    </row>
    <row r="865" spans="1:13" ht="20.149999999999999" customHeight="1">
      <c r="A865" s="319"/>
      <c r="B865" s="321"/>
      <c r="C865" s="321"/>
      <c r="D865" s="17">
        <v>2</v>
      </c>
      <c r="E865" s="18" t="s">
        <v>770</v>
      </c>
      <c r="F865" s="323"/>
      <c r="G865" s="25">
        <v>642</v>
      </c>
      <c r="H865" s="60">
        <v>55.06003430531733</v>
      </c>
    </row>
    <row r="866" spans="1:13" ht="20.149999999999999" customHeight="1">
      <c r="A866" s="319"/>
      <c r="B866" s="321"/>
      <c r="C866" s="321"/>
      <c r="D866" s="17">
        <v>3</v>
      </c>
      <c r="E866" s="18" t="s">
        <v>482</v>
      </c>
      <c r="F866" s="323"/>
      <c r="G866" s="25">
        <v>443</v>
      </c>
      <c r="H866" s="60">
        <v>37.993138936535168</v>
      </c>
    </row>
    <row r="867" spans="1:13" ht="20.149999999999999" customHeight="1">
      <c r="A867" s="319"/>
      <c r="B867" s="321"/>
      <c r="C867" s="321"/>
      <c r="D867" s="17">
        <v>4</v>
      </c>
      <c r="E867" s="18" t="s">
        <v>771</v>
      </c>
      <c r="F867" s="323"/>
      <c r="G867" s="25">
        <v>31</v>
      </c>
      <c r="H867" s="60">
        <v>2.6586620926243567</v>
      </c>
    </row>
    <row r="868" spans="1:13" ht="20.149999999999999" customHeight="1">
      <c r="A868" s="325"/>
      <c r="B868" s="326"/>
      <c r="C868" s="326"/>
      <c r="D868" s="17">
        <v>5</v>
      </c>
      <c r="E868" s="18" t="s">
        <v>772</v>
      </c>
      <c r="F868" s="327"/>
      <c r="G868" s="25">
        <v>3</v>
      </c>
      <c r="H868" s="60">
        <v>0.25728987993138941</v>
      </c>
    </row>
    <row r="869" spans="1:13" ht="20.149999999999999" customHeight="1">
      <c r="A869" s="302" t="s">
        <v>1755</v>
      </c>
      <c r="B869" s="293" t="s">
        <v>182</v>
      </c>
      <c r="C869" s="293" t="s">
        <v>1670</v>
      </c>
      <c r="D869" s="17"/>
      <c r="E869" s="18"/>
      <c r="F869" s="286"/>
      <c r="G869" s="121">
        <v>1166</v>
      </c>
      <c r="H869" s="60"/>
    </row>
    <row r="870" spans="1:13" ht="20.149999999999999" customHeight="1">
      <c r="A870" s="319"/>
      <c r="B870" s="321"/>
      <c r="C870" s="321"/>
      <c r="D870" s="17">
        <v>1</v>
      </c>
      <c r="E870" s="18" t="s">
        <v>438</v>
      </c>
      <c r="F870" s="323"/>
      <c r="G870" s="25">
        <v>62</v>
      </c>
      <c r="H870" s="60">
        <v>5.3173241852487134</v>
      </c>
      <c r="I870" s="165"/>
      <c r="J870" s="165"/>
      <c r="K870" s="165"/>
      <c r="L870" s="165"/>
      <c r="M870" s="138"/>
    </row>
    <row r="871" spans="1:13" ht="20.149999999999999" customHeight="1">
      <c r="A871" s="325"/>
      <c r="B871" s="326"/>
      <c r="C871" s="326"/>
      <c r="D871" s="17">
        <v>2</v>
      </c>
      <c r="E871" s="18" t="s">
        <v>439</v>
      </c>
      <c r="F871" s="327"/>
      <c r="G871" s="25">
        <v>1104</v>
      </c>
      <c r="H871" s="60">
        <v>94.682675814751278</v>
      </c>
      <c r="I871" s="165"/>
      <c r="J871" s="165"/>
      <c r="K871" s="165"/>
      <c r="L871" s="165"/>
      <c r="M871" s="138"/>
    </row>
    <row r="872" spans="1:13" ht="20.149999999999999" customHeight="1">
      <c r="A872" s="302" t="s">
        <v>1758</v>
      </c>
      <c r="B872" s="293" t="s">
        <v>183</v>
      </c>
      <c r="C872" s="293" t="s">
        <v>1757</v>
      </c>
      <c r="D872" s="17"/>
      <c r="E872" s="18"/>
      <c r="F872" s="286"/>
      <c r="G872" s="121">
        <v>62</v>
      </c>
      <c r="H872" s="60"/>
      <c r="I872" s="165"/>
      <c r="J872" s="165"/>
      <c r="K872" s="165"/>
      <c r="L872" s="165"/>
      <c r="M872" s="138"/>
    </row>
    <row r="873" spans="1:13" ht="20.149999999999999" customHeight="1">
      <c r="A873" s="319"/>
      <c r="B873" s="321"/>
      <c r="C873" s="321"/>
      <c r="D873" s="17">
        <v>1</v>
      </c>
      <c r="E873" s="18" t="s">
        <v>1648</v>
      </c>
      <c r="F873" s="323"/>
      <c r="G873" s="25">
        <v>22</v>
      </c>
      <c r="H873" s="60">
        <v>35.483870967741936</v>
      </c>
      <c r="I873" s="165"/>
      <c r="J873" s="165"/>
      <c r="K873" s="165"/>
      <c r="L873" s="165"/>
      <c r="M873" s="138"/>
    </row>
    <row r="874" spans="1:13" ht="20.149999999999999" customHeight="1">
      <c r="A874" s="319"/>
      <c r="B874" s="321"/>
      <c r="C874" s="321"/>
      <c r="D874" s="17">
        <v>2</v>
      </c>
      <c r="E874" s="18" t="s">
        <v>1649</v>
      </c>
      <c r="F874" s="323"/>
      <c r="G874" s="25">
        <v>5</v>
      </c>
      <c r="H874" s="60">
        <v>8.064516129032258</v>
      </c>
      <c r="I874" s="165"/>
      <c r="J874" s="165"/>
      <c r="K874" s="165"/>
      <c r="L874" s="165"/>
      <c r="M874" s="138"/>
    </row>
    <row r="875" spans="1:13" ht="20.149999999999999" customHeight="1">
      <c r="A875" s="319"/>
      <c r="B875" s="321"/>
      <c r="C875" s="321"/>
      <c r="D875" s="17">
        <v>3</v>
      </c>
      <c r="E875" s="18" t="s">
        <v>1650</v>
      </c>
      <c r="F875" s="323"/>
      <c r="G875" s="25"/>
      <c r="H875" s="60" t="s">
        <v>1708</v>
      </c>
      <c r="I875" s="165"/>
      <c r="J875" s="165"/>
      <c r="K875" s="165"/>
      <c r="L875" s="165"/>
      <c r="M875" s="138"/>
    </row>
    <row r="876" spans="1:13" ht="20.149999999999999" customHeight="1">
      <c r="A876" s="319"/>
      <c r="B876" s="321"/>
      <c r="C876" s="321"/>
      <c r="D876" s="17">
        <v>4</v>
      </c>
      <c r="E876" s="18" t="s">
        <v>1651</v>
      </c>
      <c r="F876" s="323"/>
      <c r="G876" s="25">
        <v>3</v>
      </c>
      <c r="H876" s="60">
        <v>4.838709677419355</v>
      </c>
      <c r="I876" s="165"/>
      <c r="J876" s="165"/>
      <c r="K876" s="165"/>
      <c r="L876" s="165"/>
      <c r="M876" s="138"/>
    </row>
    <row r="877" spans="1:13" ht="20.149999999999999" customHeight="1">
      <c r="A877" s="319"/>
      <c r="B877" s="321"/>
      <c r="C877" s="321"/>
      <c r="D877" s="17">
        <v>5</v>
      </c>
      <c r="E877" s="18" t="s">
        <v>1652</v>
      </c>
      <c r="F877" s="323"/>
      <c r="G877" s="25">
        <v>6</v>
      </c>
      <c r="H877" s="60">
        <v>9.67741935483871</v>
      </c>
      <c r="I877" s="165"/>
      <c r="J877" s="165"/>
      <c r="K877" s="165"/>
      <c r="L877" s="165"/>
      <c r="M877" s="138"/>
    </row>
    <row r="878" spans="1:13" ht="20.149999999999999" customHeight="1">
      <c r="A878" s="319"/>
      <c r="B878" s="321"/>
      <c r="C878" s="321"/>
      <c r="D878" s="17">
        <v>6</v>
      </c>
      <c r="E878" s="18" t="s">
        <v>1653</v>
      </c>
      <c r="F878" s="323"/>
      <c r="G878" s="25">
        <v>1</v>
      </c>
      <c r="H878" s="60">
        <v>1.6129032258064515</v>
      </c>
      <c r="I878" s="165"/>
      <c r="J878" s="165"/>
      <c r="K878" s="165"/>
      <c r="L878" s="165"/>
      <c r="M878" s="138"/>
    </row>
    <row r="879" spans="1:13" ht="20.149999999999999" customHeight="1">
      <c r="A879" s="319"/>
      <c r="B879" s="321"/>
      <c r="C879" s="321"/>
      <c r="D879" s="17">
        <v>7</v>
      </c>
      <c r="E879" s="18" t="s">
        <v>1654</v>
      </c>
      <c r="F879" s="323"/>
      <c r="G879" s="25">
        <v>2</v>
      </c>
      <c r="H879" s="60">
        <v>3.225806451612903</v>
      </c>
      <c r="I879" s="165"/>
      <c r="J879" s="165"/>
      <c r="K879" s="165"/>
      <c r="L879" s="165"/>
      <c r="M879" s="138"/>
    </row>
    <row r="880" spans="1:13" ht="20.149999999999999" customHeight="1">
      <c r="A880" s="319"/>
      <c r="B880" s="321"/>
      <c r="C880" s="321"/>
      <c r="D880" s="17">
        <v>8</v>
      </c>
      <c r="E880" s="18" t="s">
        <v>1655</v>
      </c>
      <c r="F880" s="323"/>
      <c r="G880" s="25">
        <v>10</v>
      </c>
      <c r="H880" s="60">
        <v>16.129032258064516</v>
      </c>
      <c r="I880" s="165"/>
      <c r="J880" s="165"/>
      <c r="K880" s="165"/>
      <c r="L880" s="165"/>
      <c r="M880" s="138"/>
    </row>
    <row r="881" spans="1:13" ht="20.149999999999999" customHeight="1">
      <c r="A881" s="319"/>
      <c r="B881" s="321"/>
      <c r="C881" s="321"/>
      <c r="D881" s="17">
        <v>9</v>
      </c>
      <c r="E881" s="18" t="s">
        <v>1656</v>
      </c>
      <c r="F881" s="323"/>
      <c r="G881" s="25">
        <v>2</v>
      </c>
      <c r="H881" s="60">
        <v>3.225806451612903</v>
      </c>
      <c r="I881" s="165"/>
      <c r="J881" s="165"/>
      <c r="K881" s="165"/>
      <c r="L881" s="165"/>
      <c r="M881" s="138"/>
    </row>
    <row r="882" spans="1:13" ht="20.149999999999999" customHeight="1">
      <c r="A882" s="319"/>
      <c r="B882" s="321"/>
      <c r="C882" s="321"/>
      <c r="D882" s="17">
        <v>10</v>
      </c>
      <c r="E882" s="18" t="s">
        <v>1657</v>
      </c>
      <c r="F882" s="323"/>
      <c r="G882" s="25">
        <v>4</v>
      </c>
      <c r="H882" s="60">
        <v>6.4516129032258061</v>
      </c>
      <c r="I882" s="165"/>
      <c r="J882" s="165"/>
      <c r="K882" s="165"/>
      <c r="L882" s="165"/>
      <c r="M882" s="138"/>
    </row>
    <row r="883" spans="1:13" ht="20.149999999999999" customHeight="1">
      <c r="A883" s="319"/>
      <c r="B883" s="321"/>
      <c r="C883" s="321"/>
      <c r="D883" s="17">
        <v>11</v>
      </c>
      <c r="E883" s="18" t="s">
        <v>1658</v>
      </c>
      <c r="F883" s="323"/>
      <c r="G883" s="25">
        <v>5</v>
      </c>
      <c r="H883" s="60">
        <v>8.064516129032258</v>
      </c>
      <c r="I883" s="165"/>
      <c r="J883" s="165"/>
      <c r="K883" s="165"/>
      <c r="L883" s="165"/>
      <c r="M883" s="138"/>
    </row>
    <row r="884" spans="1:13" ht="20.149999999999999" customHeight="1">
      <c r="A884" s="319"/>
      <c r="B884" s="321"/>
      <c r="C884" s="321"/>
      <c r="D884" s="17">
        <v>12</v>
      </c>
      <c r="E884" s="18" t="s">
        <v>1659</v>
      </c>
      <c r="F884" s="323"/>
      <c r="G884" s="25">
        <v>2</v>
      </c>
      <c r="H884" s="60">
        <v>3.225806451612903</v>
      </c>
      <c r="I884" s="165"/>
      <c r="J884" s="165"/>
      <c r="K884" s="165"/>
      <c r="L884" s="165"/>
      <c r="M884" s="138"/>
    </row>
    <row r="885" spans="1:13" ht="20.149999999999999" customHeight="1">
      <c r="A885" s="319"/>
      <c r="B885" s="321"/>
      <c r="C885" s="321"/>
      <c r="D885" s="17">
        <v>13</v>
      </c>
      <c r="E885" s="18" t="s">
        <v>1660</v>
      </c>
      <c r="F885" s="323"/>
      <c r="G885" s="25"/>
      <c r="H885" s="60" t="s">
        <v>1708</v>
      </c>
      <c r="I885" s="165"/>
      <c r="J885" s="165"/>
      <c r="K885" s="165"/>
      <c r="L885" s="165"/>
      <c r="M885" s="138"/>
    </row>
    <row r="886" spans="1:13" ht="20.149999999999999" customHeight="1">
      <c r="A886" s="319"/>
      <c r="B886" s="321"/>
      <c r="C886" s="321"/>
      <c r="D886" s="17">
        <v>14</v>
      </c>
      <c r="E886" s="18" t="s">
        <v>1661</v>
      </c>
      <c r="F886" s="323"/>
      <c r="G886" s="25"/>
      <c r="H886" s="60" t="s">
        <v>1708</v>
      </c>
    </row>
    <row r="887" spans="1:13" ht="20.149999999999999" customHeight="1">
      <c r="A887" s="319"/>
      <c r="B887" s="321"/>
      <c r="C887" s="321"/>
      <c r="D887" s="17">
        <v>15</v>
      </c>
      <c r="E887" s="18" t="s">
        <v>1662</v>
      </c>
      <c r="F887" s="323"/>
      <c r="G887" s="25"/>
      <c r="H887" s="60" t="s">
        <v>1708</v>
      </c>
    </row>
    <row r="888" spans="1:13" ht="20.149999999999999" customHeight="1">
      <c r="A888" s="319"/>
      <c r="B888" s="321"/>
      <c r="C888" s="321"/>
      <c r="D888" s="17">
        <v>16</v>
      </c>
      <c r="E888" s="18" t="s">
        <v>326</v>
      </c>
      <c r="F888" s="323"/>
      <c r="G888" s="25"/>
      <c r="H888" s="60" t="s">
        <v>1708</v>
      </c>
    </row>
    <row r="889" spans="1:13" ht="20.149999999999999" customHeight="1">
      <c r="A889" s="319"/>
      <c r="B889" s="321"/>
      <c r="C889" s="321"/>
      <c r="D889" s="17">
        <v>98</v>
      </c>
      <c r="E889" s="18" t="s">
        <v>589</v>
      </c>
      <c r="F889" s="323"/>
      <c r="G889" s="25"/>
      <c r="H889" s="60" t="s">
        <v>1708</v>
      </c>
    </row>
    <row r="890" spans="1:13" ht="20.149999999999999" customHeight="1">
      <c r="A890" s="325"/>
      <c r="B890" s="326"/>
      <c r="C890" s="326"/>
      <c r="D890" s="17">
        <v>99</v>
      </c>
      <c r="E890" s="18" t="s">
        <v>621</v>
      </c>
      <c r="F890" s="327"/>
      <c r="G890" s="25"/>
      <c r="H890" s="60" t="s">
        <v>577</v>
      </c>
    </row>
    <row r="891" spans="1:13" ht="20.149999999999999" customHeight="1">
      <c r="A891" s="54" t="s">
        <v>1700</v>
      </c>
      <c r="B891" s="18" t="s">
        <v>184</v>
      </c>
      <c r="C891" s="18" t="s">
        <v>1759</v>
      </c>
      <c r="D891" s="17"/>
      <c r="E891" s="18"/>
      <c r="F891" s="17"/>
      <c r="G891" s="124" t="s">
        <v>1708</v>
      </c>
      <c r="H891" s="60"/>
    </row>
    <row r="892" spans="1:13" ht="20.149999999999999" customHeight="1">
      <c r="A892" s="302" t="s">
        <v>1663</v>
      </c>
      <c r="B892" s="293" t="s">
        <v>1664</v>
      </c>
      <c r="C892" s="338" t="s">
        <v>3062</v>
      </c>
      <c r="D892" s="17"/>
      <c r="E892" s="18"/>
      <c r="F892" s="286"/>
      <c r="G892" s="121">
        <v>56</v>
      </c>
      <c r="H892" s="60"/>
    </row>
    <row r="893" spans="1:13" ht="20.149999999999999" customHeight="1">
      <c r="A893" s="319"/>
      <c r="B893" s="321"/>
      <c r="C893" s="339"/>
      <c r="D893" s="17">
        <v>1</v>
      </c>
      <c r="E893" s="18" t="s">
        <v>438</v>
      </c>
      <c r="F893" s="323"/>
      <c r="G893" s="25">
        <v>27</v>
      </c>
      <c r="H893" s="60">
        <v>48.214285714285715</v>
      </c>
    </row>
    <row r="894" spans="1:13" ht="20.149999999999999" customHeight="1">
      <c r="A894" s="325"/>
      <c r="B894" s="326"/>
      <c r="C894" s="340"/>
      <c r="D894" s="17">
        <v>2</v>
      </c>
      <c r="E894" s="18" t="s">
        <v>439</v>
      </c>
      <c r="F894" s="327"/>
      <c r="G894" s="25">
        <v>29</v>
      </c>
      <c r="H894" s="60">
        <v>51.785714285714292</v>
      </c>
    </row>
    <row r="895" spans="1:13" ht="20.149999999999999" customHeight="1">
      <c r="A895" s="302" t="s">
        <v>1665</v>
      </c>
      <c r="B895" s="293" t="s">
        <v>185</v>
      </c>
      <c r="C895" s="293" t="s">
        <v>1756</v>
      </c>
      <c r="D895" s="17"/>
      <c r="E895" s="18"/>
      <c r="F895" s="286"/>
      <c r="G895" s="121">
        <v>62</v>
      </c>
      <c r="H895" s="60"/>
    </row>
    <row r="896" spans="1:13" ht="20.149999999999999" customHeight="1">
      <c r="A896" s="319"/>
      <c r="B896" s="321"/>
      <c r="C896" s="321"/>
      <c r="D896" s="17">
        <v>1</v>
      </c>
      <c r="E896" s="18" t="s">
        <v>1666</v>
      </c>
      <c r="F896" s="323"/>
      <c r="G896" s="25">
        <v>41</v>
      </c>
      <c r="H896" s="60">
        <v>66.129032258064512</v>
      </c>
    </row>
    <row r="897" spans="1:8" ht="20.149999999999999" customHeight="1">
      <c r="A897" s="319"/>
      <c r="B897" s="321"/>
      <c r="C897" s="321"/>
      <c r="D897" s="17">
        <v>2</v>
      </c>
      <c r="E897" s="18" t="s">
        <v>1667</v>
      </c>
      <c r="F897" s="323"/>
      <c r="G897" s="25">
        <v>11</v>
      </c>
      <c r="H897" s="60">
        <v>17.741935483870968</v>
      </c>
    </row>
    <row r="898" spans="1:8" ht="20.149999999999999" customHeight="1" thickBot="1">
      <c r="A898" s="320"/>
      <c r="B898" s="322"/>
      <c r="C898" s="322"/>
      <c r="D898" s="56">
        <v>3</v>
      </c>
      <c r="E898" s="55" t="s">
        <v>1668</v>
      </c>
      <c r="F898" s="324"/>
      <c r="G898" s="66">
        <v>10</v>
      </c>
      <c r="H898" s="61">
        <v>16.129032258064516</v>
      </c>
    </row>
  </sheetData>
  <mergeCells count="610">
    <mergeCell ref="F279:F281"/>
    <mergeCell ref="F282:F285"/>
    <mergeCell ref="F286:F288"/>
    <mergeCell ref="F289:F292"/>
    <mergeCell ref="F293:F295"/>
    <mergeCell ref="F296:F299"/>
    <mergeCell ref="F258:F260"/>
    <mergeCell ref="F261:F264"/>
    <mergeCell ref="F265:F267"/>
    <mergeCell ref="F268:F271"/>
    <mergeCell ref="F272:F274"/>
    <mergeCell ref="F275:F278"/>
    <mergeCell ref="F320:F323"/>
    <mergeCell ref="F324:F326"/>
    <mergeCell ref="F327:F330"/>
    <mergeCell ref="F331:F333"/>
    <mergeCell ref="F334:F337"/>
    <mergeCell ref="F338:F340"/>
    <mergeCell ref="F300:F302"/>
    <mergeCell ref="F303:F305"/>
    <mergeCell ref="F306:F309"/>
    <mergeCell ref="F310:F312"/>
    <mergeCell ref="F313:F316"/>
    <mergeCell ref="F317:F319"/>
    <mergeCell ref="F362:F365"/>
    <mergeCell ref="F366:F368"/>
    <mergeCell ref="F369:F372"/>
    <mergeCell ref="F373:F375"/>
    <mergeCell ref="F376:F379"/>
    <mergeCell ref="F380:F382"/>
    <mergeCell ref="F341:F344"/>
    <mergeCell ref="F345:F347"/>
    <mergeCell ref="F348:F351"/>
    <mergeCell ref="F352:F354"/>
    <mergeCell ref="F355:F358"/>
    <mergeCell ref="F359:F361"/>
    <mergeCell ref="F403:F405"/>
    <mergeCell ref="F406:F408"/>
    <mergeCell ref="F409:F412"/>
    <mergeCell ref="F413:F415"/>
    <mergeCell ref="F416:F418"/>
    <mergeCell ref="F383:F386"/>
    <mergeCell ref="F387:F389"/>
    <mergeCell ref="F390:F393"/>
    <mergeCell ref="F394:F396"/>
    <mergeCell ref="F397:F399"/>
    <mergeCell ref="F400:F402"/>
    <mergeCell ref="F446:F449"/>
    <mergeCell ref="F450:F452"/>
    <mergeCell ref="F455:F457"/>
    <mergeCell ref="F460:F462"/>
    <mergeCell ref="F463:F471"/>
    <mergeCell ref="F472:F474"/>
    <mergeCell ref="F419:F426"/>
    <mergeCell ref="F430:F432"/>
    <mergeCell ref="F433:F435"/>
    <mergeCell ref="F436:F438"/>
    <mergeCell ref="F439:F441"/>
    <mergeCell ref="F443:F445"/>
    <mergeCell ref="F529:F535"/>
    <mergeCell ref="F536:F542"/>
    <mergeCell ref="F544:F557"/>
    <mergeCell ref="F559:F564"/>
    <mergeCell ref="F565:F570"/>
    <mergeCell ref="F571:F576"/>
    <mergeCell ref="F475:F483"/>
    <mergeCell ref="F484:F499"/>
    <mergeCell ref="F501:F507"/>
    <mergeCell ref="F508:F514"/>
    <mergeCell ref="F515:F521"/>
    <mergeCell ref="F522:F528"/>
    <mergeCell ref="F625:F632"/>
    <mergeCell ref="F634:F643"/>
    <mergeCell ref="F644:F653"/>
    <mergeCell ref="F654:F663"/>
    <mergeCell ref="F664:F673"/>
    <mergeCell ref="F674:F683"/>
    <mergeCell ref="F577:F584"/>
    <mergeCell ref="F585:F592"/>
    <mergeCell ref="F593:F600"/>
    <mergeCell ref="F601:F608"/>
    <mergeCell ref="F609:F616"/>
    <mergeCell ref="F617:F624"/>
    <mergeCell ref="F800:F806"/>
    <mergeCell ref="F733:F738"/>
    <mergeCell ref="F739:F744"/>
    <mergeCell ref="F745:F750"/>
    <mergeCell ref="F751:F756"/>
    <mergeCell ref="F757:F762"/>
    <mergeCell ref="F763:F768"/>
    <mergeCell ref="F684:F693"/>
    <mergeCell ref="F694:F703"/>
    <mergeCell ref="F704:F713"/>
    <mergeCell ref="F715:F720"/>
    <mergeCell ref="F721:F726"/>
    <mergeCell ref="F727:F732"/>
    <mergeCell ref="F150:F152"/>
    <mergeCell ref="F153:F162"/>
    <mergeCell ref="F163:F165"/>
    <mergeCell ref="F166:F168"/>
    <mergeCell ref="F169:F172"/>
    <mergeCell ref="F173:F176"/>
    <mergeCell ref="F895:F898"/>
    <mergeCell ref="F849:F855"/>
    <mergeCell ref="F856:F862"/>
    <mergeCell ref="F863:F868"/>
    <mergeCell ref="F869:F871"/>
    <mergeCell ref="F872:F890"/>
    <mergeCell ref="F892:F894"/>
    <mergeCell ref="F807:F813"/>
    <mergeCell ref="F814:F820"/>
    <mergeCell ref="F821:F827"/>
    <mergeCell ref="F828:F834"/>
    <mergeCell ref="F835:F841"/>
    <mergeCell ref="F842:F848"/>
    <mergeCell ref="F769:F774"/>
    <mergeCell ref="F775:F780"/>
    <mergeCell ref="F781:F785"/>
    <mergeCell ref="F786:F792"/>
    <mergeCell ref="F793:F799"/>
    <mergeCell ref="F254:F257"/>
    <mergeCell ref="F211:F213"/>
    <mergeCell ref="F214:F217"/>
    <mergeCell ref="F218:F220"/>
    <mergeCell ref="F221:F228"/>
    <mergeCell ref="F230:F232"/>
    <mergeCell ref="F233:F236"/>
    <mergeCell ref="F178:F189"/>
    <mergeCell ref="F191:F193"/>
    <mergeCell ref="F194:F196"/>
    <mergeCell ref="F197:F199"/>
    <mergeCell ref="F200:F202"/>
    <mergeCell ref="F203:F209"/>
    <mergeCell ref="F237:F239"/>
    <mergeCell ref="F240:F243"/>
    <mergeCell ref="F244:F246"/>
    <mergeCell ref="F247:F250"/>
    <mergeCell ref="F251:F253"/>
    <mergeCell ref="C739:C744"/>
    <mergeCell ref="C745:C750"/>
    <mergeCell ref="C751:C756"/>
    <mergeCell ref="C757:C762"/>
    <mergeCell ref="C763:C768"/>
    <mergeCell ref="C769:C774"/>
    <mergeCell ref="F113:F115"/>
    <mergeCell ref="F117:F120"/>
    <mergeCell ref="F121:F126"/>
    <mergeCell ref="F127:F136"/>
    <mergeCell ref="F138:F140"/>
    <mergeCell ref="F141:F149"/>
    <mergeCell ref="C694:C703"/>
    <mergeCell ref="C704:C713"/>
    <mergeCell ref="C715:C720"/>
    <mergeCell ref="C721:C726"/>
    <mergeCell ref="C727:C732"/>
    <mergeCell ref="C733:C738"/>
    <mergeCell ref="C634:C643"/>
    <mergeCell ref="C644:C653"/>
    <mergeCell ref="C654:C663"/>
    <mergeCell ref="C664:C673"/>
    <mergeCell ref="C674:C683"/>
    <mergeCell ref="C684:C693"/>
    <mergeCell ref="C895:C898"/>
    <mergeCell ref="C814:C820"/>
    <mergeCell ref="C821:C827"/>
    <mergeCell ref="C828:C834"/>
    <mergeCell ref="C835:C841"/>
    <mergeCell ref="C842:C848"/>
    <mergeCell ref="C849:C855"/>
    <mergeCell ref="C775:C780"/>
    <mergeCell ref="C781:C785"/>
    <mergeCell ref="C786:C792"/>
    <mergeCell ref="C793:C799"/>
    <mergeCell ref="C800:C806"/>
    <mergeCell ref="C807:C813"/>
    <mergeCell ref="C856:C862"/>
    <mergeCell ref="C863:C868"/>
    <mergeCell ref="C869:C871"/>
    <mergeCell ref="C872:C890"/>
    <mergeCell ref="C892:C894"/>
    <mergeCell ref="C484:C499"/>
    <mergeCell ref="C501:C507"/>
    <mergeCell ref="C508:C514"/>
    <mergeCell ref="C515:C521"/>
    <mergeCell ref="C522:C528"/>
    <mergeCell ref="C529:C535"/>
    <mergeCell ref="C450:C452"/>
    <mergeCell ref="C455:C457"/>
    <mergeCell ref="C460:C462"/>
    <mergeCell ref="C463:C471"/>
    <mergeCell ref="C472:C474"/>
    <mergeCell ref="C475:C483"/>
    <mergeCell ref="C609:C616"/>
    <mergeCell ref="C617:C624"/>
    <mergeCell ref="C625:C632"/>
    <mergeCell ref="C536:C542"/>
    <mergeCell ref="C544:C557"/>
    <mergeCell ref="C559:C564"/>
    <mergeCell ref="C565:C570"/>
    <mergeCell ref="C571:C576"/>
    <mergeCell ref="C577:C584"/>
    <mergeCell ref="C585:C592"/>
    <mergeCell ref="C593:C600"/>
    <mergeCell ref="C601:C608"/>
    <mergeCell ref="C439:C441"/>
    <mergeCell ref="C443:C445"/>
    <mergeCell ref="C446:C449"/>
    <mergeCell ref="C406:C408"/>
    <mergeCell ref="C409:C412"/>
    <mergeCell ref="C413:C415"/>
    <mergeCell ref="C416:C418"/>
    <mergeCell ref="C419:C426"/>
    <mergeCell ref="C430:C432"/>
    <mergeCell ref="C433:C435"/>
    <mergeCell ref="C436:C438"/>
    <mergeCell ref="C394:C396"/>
    <mergeCell ref="C397:C399"/>
    <mergeCell ref="C400:C402"/>
    <mergeCell ref="C403:C405"/>
    <mergeCell ref="C355:C358"/>
    <mergeCell ref="C359:C361"/>
    <mergeCell ref="C362:C365"/>
    <mergeCell ref="C366:C368"/>
    <mergeCell ref="C369:C372"/>
    <mergeCell ref="C373:C375"/>
    <mergeCell ref="C376:C379"/>
    <mergeCell ref="C380:C382"/>
    <mergeCell ref="C383:C386"/>
    <mergeCell ref="C320:C323"/>
    <mergeCell ref="C282:C285"/>
    <mergeCell ref="C286:C288"/>
    <mergeCell ref="C289:C292"/>
    <mergeCell ref="C293:C295"/>
    <mergeCell ref="C296:C299"/>
    <mergeCell ref="C300:C302"/>
    <mergeCell ref="C387:C389"/>
    <mergeCell ref="C390:C393"/>
    <mergeCell ref="C345:C347"/>
    <mergeCell ref="C348:C351"/>
    <mergeCell ref="C352:C354"/>
    <mergeCell ref="C324:C326"/>
    <mergeCell ref="C327:C330"/>
    <mergeCell ref="C331:C333"/>
    <mergeCell ref="C334:C337"/>
    <mergeCell ref="C338:C340"/>
    <mergeCell ref="C341:C344"/>
    <mergeCell ref="C310:C312"/>
    <mergeCell ref="C313:C316"/>
    <mergeCell ref="C317:C319"/>
    <mergeCell ref="C237:C239"/>
    <mergeCell ref="C191:C193"/>
    <mergeCell ref="C194:C196"/>
    <mergeCell ref="C197:C199"/>
    <mergeCell ref="C200:C202"/>
    <mergeCell ref="C203:C209"/>
    <mergeCell ref="C211:C213"/>
    <mergeCell ref="C303:C305"/>
    <mergeCell ref="C306:C309"/>
    <mergeCell ref="C261:C264"/>
    <mergeCell ref="C265:C267"/>
    <mergeCell ref="C268:C271"/>
    <mergeCell ref="C272:C274"/>
    <mergeCell ref="C275:C278"/>
    <mergeCell ref="C279:C281"/>
    <mergeCell ref="C127:C136"/>
    <mergeCell ref="C138:C140"/>
    <mergeCell ref="C141:C149"/>
    <mergeCell ref="C150:C152"/>
    <mergeCell ref="C13:C16"/>
    <mergeCell ref="C19:C22"/>
    <mergeCell ref="C24:C30"/>
    <mergeCell ref="C32:C34"/>
    <mergeCell ref="C106:C111"/>
    <mergeCell ref="C113:C115"/>
    <mergeCell ref="C38:C47"/>
    <mergeCell ref="C48:C104"/>
    <mergeCell ref="A793:A799"/>
    <mergeCell ref="B793:B799"/>
    <mergeCell ref="A800:A806"/>
    <mergeCell ref="B800:B806"/>
    <mergeCell ref="A807:A813"/>
    <mergeCell ref="B807:B813"/>
    <mergeCell ref="A775:A780"/>
    <mergeCell ref="C153:C162"/>
    <mergeCell ref="C163:C165"/>
    <mergeCell ref="C166:C168"/>
    <mergeCell ref="C169:C172"/>
    <mergeCell ref="C173:C176"/>
    <mergeCell ref="C178:C189"/>
    <mergeCell ref="C240:C243"/>
    <mergeCell ref="C244:C246"/>
    <mergeCell ref="C247:C250"/>
    <mergeCell ref="C251:C253"/>
    <mergeCell ref="C254:C257"/>
    <mergeCell ref="C258:C260"/>
    <mergeCell ref="C214:C217"/>
    <mergeCell ref="C218:C220"/>
    <mergeCell ref="C221:C228"/>
    <mergeCell ref="C230:C232"/>
    <mergeCell ref="C233:C236"/>
    <mergeCell ref="A835:A841"/>
    <mergeCell ref="B835:B841"/>
    <mergeCell ref="A842:A848"/>
    <mergeCell ref="B842:B848"/>
    <mergeCell ref="A849:A855"/>
    <mergeCell ref="B849:B855"/>
    <mergeCell ref="A814:A820"/>
    <mergeCell ref="B814:B820"/>
    <mergeCell ref="A821:A827"/>
    <mergeCell ref="B821:B827"/>
    <mergeCell ref="A828:A834"/>
    <mergeCell ref="B828:B834"/>
    <mergeCell ref="A872:A890"/>
    <mergeCell ref="B872:B890"/>
    <mergeCell ref="A892:A894"/>
    <mergeCell ref="B892:B894"/>
    <mergeCell ref="A895:A898"/>
    <mergeCell ref="B895:B898"/>
    <mergeCell ref="A856:A862"/>
    <mergeCell ref="B856:B862"/>
    <mergeCell ref="A863:A868"/>
    <mergeCell ref="B863:B868"/>
    <mergeCell ref="A869:A871"/>
    <mergeCell ref="B869:B871"/>
    <mergeCell ref="A786:A792"/>
    <mergeCell ref="B786:B792"/>
    <mergeCell ref="A757:A762"/>
    <mergeCell ref="B757:B762"/>
    <mergeCell ref="A763:A768"/>
    <mergeCell ref="B763:B768"/>
    <mergeCell ref="A769:A774"/>
    <mergeCell ref="B769:B774"/>
    <mergeCell ref="A739:A744"/>
    <mergeCell ref="B739:B744"/>
    <mergeCell ref="A745:A750"/>
    <mergeCell ref="B745:B750"/>
    <mergeCell ref="A751:A756"/>
    <mergeCell ref="B751:B756"/>
    <mergeCell ref="A664:A673"/>
    <mergeCell ref="B664:B673"/>
    <mergeCell ref="A674:A683"/>
    <mergeCell ref="B674:B683"/>
    <mergeCell ref="A684:A693"/>
    <mergeCell ref="B684:B693"/>
    <mergeCell ref="B775:B780"/>
    <mergeCell ref="A781:A785"/>
    <mergeCell ref="B781:B785"/>
    <mergeCell ref="A721:A726"/>
    <mergeCell ref="B721:B726"/>
    <mergeCell ref="A727:A732"/>
    <mergeCell ref="B727:B732"/>
    <mergeCell ref="A733:A738"/>
    <mergeCell ref="B733:B738"/>
    <mergeCell ref="A694:A703"/>
    <mergeCell ref="B694:B703"/>
    <mergeCell ref="A704:A713"/>
    <mergeCell ref="B704:B713"/>
    <mergeCell ref="A715:A720"/>
    <mergeCell ref="B715:B720"/>
    <mergeCell ref="A654:A663"/>
    <mergeCell ref="B654:B663"/>
    <mergeCell ref="A609:A616"/>
    <mergeCell ref="B609:B616"/>
    <mergeCell ref="A617:A624"/>
    <mergeCell ref="B617:B624"/>
    <mergeCell ref="A625:A632"/>
    <mergeCell ref="B625:B632"/>
    <mergeCell ref="A585:A592"/>
    <mergeCell ref="B585:B592"/>
    <mergeCell ref="A593:A600"/>
    <mergeCell ref="B593:B600"/>
    <mergeCell ref="A601:A608"/>
    <mergeCell ref="B601:B608"/>
    <mergeCell ref="A515:A521"/>
    <mergeCell ref="B515:B521"/>
    <mergeCell ref="A522:A528"/>
    <mergeCell ref="B522:B528"/>
    <mergeCell ref="A529:A535"/>
    <mergeCell ref="B529:B535"/>
    <mergeCell ref="A634:A643"/>
    <mergeCell ref="B634:B643"/>
    <mergeCell ref="A644:A653"/>
    <mergeCell ref="B644:B653"/>
    <mergeCell ref="A565:A570"/>
    <mergeCell ref="B565:B570"/>
    <mergeCell ref="A571:A576"/>
    <mergeCell ref="B571:B576"/>
    <mergeCell ref="A577:A584"/>
    <mergeCell ref="B577:B584"/>
    <mergeCell ref="A536:A542"/>
    <mergeCell ref="B536:B542"/>
    <mergeCell ref="A544:A557"/>
    <mergeCell ref="B544:B557"/>
    <mergeCell ref="A559:A564"/>
    <mergeCell ref="B559:B564"/>
    <mergeCell ref="A508:A514"/>
    <mergeCell ref="B508:B514"/>
    <mergeCell ref="A463:A471"/>
    <mergeCell ref="B463:B471"/>
    <mergeCell ref="A472:A474"/>
    <mergeCell ref="B472:B474"/>
    <mergeCell ref="A475:A483"/>
    <mergeCell ref="B475:B483"/>
    <mergeCell ref="A450:A452"/>
    <mergeCell ref="B450:B452"/>
    <mergeCell ref="A455:A457"/>
    <mergeCell ref="B455:B457"/>
    <mergeCell ref="A460:A462"/>
    <mergeCell ref="B460:B462"/>
    <mergeCell ref="A416:A418"/>
    <mergeCell ref="B416:B418"/>
    <mergeCell ref="A419:A426"/>
    <mergeCell ref="B419:B426"/>
    <mergeCell ref="A484:A499"/>
    <mergeCell ref="B484:B499"/>
    <mergeCell ref="A501:A507"/>
    <mergeCell ref="B501:B507"/>
    <mergeCell ref="A439:A441"/>
    <mergeCell ref="B439:B441"/>
    <mergeCell ref="A443:A445"/>
    <mergeCell ref="B443:B445"/>
    <mergeCell ref="A446:A449"/>
    <mergeCell ref="B446:B449"/>
    <mergeCell ref="A430:A432"/>
    <mergeCell ref="B430:B432"/>
    <mergeCell ref="A433:A435"/>
    <mergeCell ref="B433:B435"/>
    <mergeCell ref="A436:A438"/>
    <mergeCell ref="B436:B438"/>
    <mergeCell ref="A413:A415"/>
    <mergeCell ref="B413:B415"/>
    <mergeCell ref="A397:A399"/>
    <mergeCell ref="B397:B399"/>
    <mergeCell ref="A400:A402"/>
    <mergeCell ref="B400:B402"/>
    <mergeCell ref="A403:A405"/>
    <mergeCell ref="B403:B405"/>
    <mergeCell ref="A387:A389"/>
    <mergeCell ref="B387:B389"/>
    <mergeCell ref="A390:A393"/>
    <mergeCell ref="B390:B393"/>
    <mergeCell ref="A394:A396"/>
    <mergeCell ref="B394:B396"/>
    <mergeCell ref="A355:A358"/>
    <mergeCell ref="B355:B358"/>
    <mergeCell ref="A359:A361"/>
    <mergeCell ref="B359:B361"/>
    <mergeCell ref="A362:A365"/>
    <mergeCell ref="B362:B365"/>
    <mergeCell ref="A406:A408"/>
    <mergeCell ref="B406:B408"/>
    <mergeCell ref="A409:A412"/>
    <mergeCell ref="B409:B412"/>
    <mergeCell ref="A376:A379"/>
    <mergeCell ref="B376:B379"/>
    <mergeCell ref="A380:A382"/>
    <mergeCell ref="B380:B382"/>
    <mergeCell ref="A383:A386"/>
    <mergeCell ref="B383:B386"/>
    <mergeCell ref="A366:A368"/>
    <mergeCell ref="B366:B368"/>
    <mergeCell ref="A369:A372"/>
    <mergeCell ref="B369:B372"/>
    <mergeCell ref="A373:A375"/>
    <mergeCell ref="B373:B375"/>
    <mergeCell ref="A352:A354"/>
    <mergeCell ref="B352:B354"/>
    <mergeCell ref="A334:A337"/>
    <mergeCell ref="B334:B337"/>
    <mergeCell ref="A338:A340"/>
    <mergeCell ref="B338:B340"/>
    <mergeCell ref="A341:A344"/>
    <mergeCell ref="B341:B344"/>
    <mergeCell ref="A324:A326"/>
    <mergeCell ref="B324:B326"/>
    <mergeCell ref="A327:A330"/>
    <mergeCell ref="B327:B330"/>
    <mergeCell ref="A331:A333"/>
    <mergeCell ref="B331:B333"/>
    <mergeCell ref="A293:A295"/>
    <mergeCell ref="B293:B295"/>
    <mergeCell ref="A296:A299"/>
    <mergeCell ref="B296:B299"/>
    <mergeCell ref="A300:A302"/>
    <mergeCell ref="B300:B302"/>
    <mergeCell ref="A345:A347"/>
    <mergeCell ref="B345:B347"/>
    <mergeCell ref="A348:A351"/>
    <mergeCell ref="B348:B351"/>
    <mergeCell ref="A313:A316"/>
    <mergeCell ref="B313:B316"/>
    <mergeCell ref="A317:A319"/>
    <mergeCell ref="B317:B319"/>
    <mergeCell ref="A320:A323"/>
    <mergeCell ref="B320:B323"/>
    <mergeCell ref="A303:A305"/>
    <mergeCell ref="B303:B305"/>
    <mergeCell ref="A306:A309"/>
    <mergeCell ref="B306:B309"/>
    <mergeCell ref="A310:A312"/>
    <mergeCell ref="B310:B312"/>
    <mergeCell ref="A289:A292"/>
    <mergeCell ref="B289:B292"/>
    <mergeCell ref="A272:A274"/>
    <mergeCell ref="B272:B274"/>
    <mergeCell ref="A275:A278"/>
    <mergeCell ref="B275:B278"/>
    <mergeCell ref="A279:A281"/>
    <mergeCell ref="B279:B281"/>
    <mergeCell ref="A261:A264"/>
    <mergeCell ref="B261:B264"/>
    <mergeCell ref="A265:A267"/>
    <mergeCell ref="B265:B267"/>
    <mergeCell ref="A268:A271"/>
    <mergeCell ref="B268:B271"/>
    <mergeCell ref="A230:A232"/>
    <mergeCell ref="B230:B232"/>
    <mergeCell ref="A233:A236"/>
    <mergeCell ref="B233:B236"/>
    <mergeCell ref="A237:A239"/>
    <mergeCell ref="B237:B239"/>
    <mergeCell ref="A282:A285"/>
    <mergeCell ref="B282:B285"/>
    <mergeCell ref="A286:A288"/>
    <mergeCell ref="B286:B288"/>
    <mergeCell ref="A251:A253"/>
    <mergeCell ref="B251:B253"/>
    <mergeCell ref="A254:A257"/>
    <mergeCell ref="B254:B257"/>
    <mergeCell ref="A258:A260"/>
    <mergeCell ref="B258:B260"/>
    <mergeCell ref="A240:A243"/>
    <mergeCell ref="B240:B243"/>
    <mergeCell ref="A244:A246"/>
    <mergeCell ref="B244:B246"/>
    <mergeCell ref="A247:A250"/>
    <mergeCell ref="B247:B250"/>
    <mergeCell ref="A221:A228"/>
    <mergeCell ref="B221:B228"/>
    <mergeCell ref="A200:A202"/>
    <mergeCell ref="B200:B202"/>
    <mergeCell ref="A203:A209"/>
    <mergeCell ref="B203:B209"/>
    <mergeCell ref="A211:A213"/>
    <mergeCell ref="B211:B213"/>
    <mergeCell ref="A191:A193"/>
    <mergeCell ref="B191:B193"/>
    <mergeCell ref="A194:A196"/>
    <mergeCell ref="B194:B196"/>
    <mergeCell ref="A197:A199"/>
    <mergeCell ref="B197:B199"/>
    <mergeCell ref="A138:A140"/>
    <mergeCell ref="B138:B140"/>
    <mergeCell ref="A141:A149"/>
    <mergeCell ref="B141:B149"/>
    <mergeCell ref="A150:A152"/>
    <mergeCell ref="B150:B152"/>
    <mergeCell ref="A214:A217"/>
    <mergeCell ref="B214:B217"/>
    <mergeCell ref="A218:A220"/>
    <mergeCell ref="B218:B220"/>
    <mergeCell ref="A169:A172"/>
    <mergeCell ref="B169:B172"/>
    <mergeCell ref="A173:A176"/>
    <mergeCell ref="B173:B176"/>
    <mergeCell ref="A178:A189"/>
    <mergeCell ref="B178:B189"/>
    <mergeCell ref="A153:A162"/>
    <mergeCell ref="B153:B162"/>
    <mergeCell ref="A163:A165"/>
    <mergeCell ref="B163:B165"/>
    <mergeCell ref="A166:A168"/>
    <mergeCell ref="B166:B168"/>
    <mergeCell ref="A127:A136"/>
    <mergeCell ref="B127:B136"/>
    <mergeCell ref="A32:A34"/>
    <mergeCell ref="B32:B34"/>
    <mergeCell ref="A106:A111"/>
    <mergeCell ref="B106:B111"/>
    <mergeCell ref="A113:A115"/>
    <mergeCell ref="B113:B115"/>
    <mergeCell ref="A13:A16"/>
    <mergeCell ref="B13:B16"/>
    <mergeCell ref="A19:A22"/>
    <mergeCell ref="B19:B22"/>
    <mergeCell ref="A24:A30"/>
    <mergeCell ref="B24:B30"/>
    <mergeCell ref="A38:A47"/>
    <mergeCell ref="B38:B47"/>
    <mergeCell ref="A48:A104"/>
    <mergeCell ref="B48:B104"/>
    <mergeCell ref="F3:F5"/>
    <mergeCell ref="A3:A5"/>
    <mergeCell ref="B3:B5"/>
    <mergeCell ref="C3:C5"/>
    <mergeCell ref="A117:A120"/>
    <mergeCell ref="B117:B120"/>
    <mergeCell ref="A121:A126"/>
    <mergeCell ref="B121:B126"/>
    <mergeCell ref="C117:C120"/>
    <mergeCell ref="C121:C126"/>
    <mergeCell ref="F13:F16"/>
    <mergeCell ref="F19:F22"/>
    <mergeCell ref="F24:F30"/>
    <mergeCell ref="F32:F34"/>
    <mergeCell ref="F106:F111"/>
    <mergeCell ref="A6:A12"/>
    <mergeCell ref="B6:B12"/>
    <mergeCell ref="C6:C12"/>
    <mergeCell ref="F6:F12"/>
  </mergeCells>
  <phoneticPr fontId="5" type="noConversion"/>
  <pageMargins left="0.25" right="0.25" top="0.75" bottom="0.75" header="0.3" footer="0.3"/>
  <pageSetup paperSize="9" scale="5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8"/>
    <pageSetUpPr fitToPage="1"/>
  </sheetPr>
  <dimension ref="A1:M982"/>
  <sheetViews>
    <sheetView showGridLines="0" zoomScaleNormal="100" workbookViewId="0">
      <pane ySplit="1" topLeftCell="A2" activePane="bottomLeft" state="frozen"/>
      <selection sqref="A1:XFD1"/>
      <selection pane="bottomLeft"/>
    </sheetView>
  </sheetViews>
  <sheetFormatPr defaultRowHeight="20.149999999999999" customHeight="1"/>
  <cols>
    <col min="1" max="1" width="16.08203125" style="19" bestFit="1" customWidth="1"/>
    <col min="2" max="2" width="56.58203125" style="19" bestFit="1" customWidth="1"/>
    <col min="3" max="3" width="23.5" style="19" customWidth="1"/>
    <col min="4" max="4" width="7.33203125" style="20" customWidth="1"/>
    <col min="5" max="5" width="53.75" style="19" customWidth="1"/>
    <col min="6" max="6" width="10.25" style="20" customWidth="1"/>
    <col min="7" max="8" width="9" style="24"/>
  </cols>
  <sheetData>
    <row r="1" spans="1:13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52" t="s">
        <v>417</v>
      </c>
    </row>
    <row r="2" spans="1:13" ht="20.149999999999999" customHeight="1">
      <c r="A2" s="67" t="s">
        <v>1760</v>
      </c>
      <c r="B2" s="34" t="s">
        <v>1033</v>
      </c>
      <c r="C2" s="18" t="s">
        <v>1977</v>
      </c>
      <c r="D2" s="33"/>
      <c r="E2" s="34"/>
      <c r="F2" s="32"/>
      <c r="G2" s="125">
        <v>1047</v>
      </c>
      <c r="H2" s="60" t="s">
        <v>4106</v>
      </c>
    </row>
    <row r="3" spans="1:13" ht="20.149999999999999" customHeight="1">
      <c r="A3" s="67" t="s">
        <v>1761</v>
      </c>
      <c r="B3" s="34" t="s">
        <v>1035</v>
      </c>
      <c r="C3" s="18" t="s">
        <v>1977</v>
      </c>
      <c r="D3" s="33"/>
      <c r="E3" s="34"/>
      <c r="F3" s="32"/>
      <c r="G3" s="125">
        <v>1047</v>
      </c>
      <c r="H3" s="60" t="s">
        <v>4106</v>
      </c>
      <c r="L3" s="136"/>
    </row>
    <row r="4" spans="1:13" ht="20.149999999999999" customHeight="1">
      <c r="A4" s="308" t="s">
        <v>4254</v>
      </c>
      <c r="B4" s="297" t="s">
        <v>4509</v>
      </c>
      <c r="C4" s="297" t="s">
        <v>1977</v>
      </c>
      <c r="D4" s="148"/>
      <c r="E4" s="149"/>
      <c r="F4" s="148"/>
      <c r="G4" s="150">
        <v>1047</v>
      </c>
      <c r="H4" s="151"/>
      <c r="L4" s="136"/>
    </row>
    <row r="5" spans="1:13" ht="20.149999999999999" customHeight="1">
      <c r="A5" s="306"/>
      <c r="B5" s="298"/>
      <c r="C5" s="298"/>
      <c r="D5" s="148">
        <v>1</v>
      </c>
      <c r="E5" s="149" t="s">
        <v>4144</v>
      </c>
      <c r="F5" s="148"/>
      <c r="G5" s="150">
        <v>13</v>
      </c>
      <c r="H5" s="151">
        <v>1.241642788920726</v>
      </c>
      <c r="L5" s="136"/>
      <c r="M5" s="136"/>
    </row>
    <row r="6" spans="1:13" ht="20.149999999999999" customHeight="1">
      <c r="A6" s="306"/>
      <c r="B6" s="298"/>
      <c r="C6" s="298"/>
      <c r="D6" s="148">
        <v>2</v>
      </c>
      <c r="E6" s="149" t="s">
        <v>4139</v>
      </c>
      <c r="F6" s="148"/>
      <c r="G6" s="150">
        <v>1</v>
      </c>
      <c r="H6" s="151">
        <v>9.5510983763132759E-2</v>
      </c>
      <c r="L6" s="136"/>
      <c r="M6" s="136"/>
    </row>
    <row r="7" spans="1:13" ht="20.149999999999999" customHeight="1">
      <c r="A7" s="306"/>
      <c r="B7" s="298"/>
      <c r="C7" s="298"/>
      <c r="D7" s="148">
        <v>3</v>
      </c>
      <c r="E7" s="149" t="s">
        <v>4140</v>
      </c>
      <c r="F7" s="148"/>
      <c r="G7" s="150">
        <v>222</v>
      </c>
      <c r="H7" s="151">
        <v>21.203438395415471</v>
      </c>
      <c r="L7" s="136"/>
      <c r="M7" s="136"/>
    </row>
    <row r="8" spans="1:13" ht="20.149999999999999" customHeight="1">
      <c r="A8" s="306"/>
      <c r="B8" s="298"/>
      <c r="C8" s="298"/>
      <c r="D8" s="148">
        <v>4</v>
      </c>
      <c r="E8" s="149" t="s">
        <v>4145</v>
      </c>
      <c r="F8" s="148"/>
      <c r="G8" s="150">
        <v>1</v>
      </c>
      <c r="H8" s="151">
        <v>9.5510983763132759E-2</v>
      </c>
      <c r="L8" s="136"/>
      <c r="M8" s="136"/>
    </row>
    <row r="9" spans="1:13" ht="20.149999999999999" customHeight="1">
      <c r="A9" s="306"/>
      <c r="B9" s="298"/>
      <c r="C9" s="298"/>
      <c r="D9" s="148">
        <v>5</v>
      </c>
      <c r="E9" s="149" t="s">
        <v>4146</v>
      </c>
      <c r="F9" s="148"/>
      <c r="G9" s="150">
        <v>7</v>
      </c>
      <c r="H9" s="151">
        <v>0.66857688634192936</v>
      </c>
      <c r="L9" s="136"/>
      <c r="M9" s="136"/>
    </row>
    <row r="10" spans="1:13" ht="20.149999999999999" customHeight="1">
      <c r="A10" s="306"/>
      <c r="B10" s="298"/>
      <c r="C10" s="298"/>
      <c r="D10" s="148">
        <v>6</v>
      </c>
      <c r="E10" s="149" t="s">
        <v>4141</v>
      </c>
      <c r="F10" s="148"/>
      <c r="G10" s="150">
        <v>361</v>
      </c>
      <c r="H10" s="151">
        <v>34.47946513849093</v>
      </c>
      <c r="L10" s="136"/>
      <c r="M10" s="136"/>
    </row>
    <row r="11" spans="1:13" ht="20.149999999999999" customHeight="1">
      <c r="A11" s="306"/>
      <c r="B11" s="298"/>
      <c r="C11" s="298"/>
      <c r="D11" s="148">
        <v>7</v>
      </c>
      <c r="E11" s="149" t="s">
        <v>4147</v>
      </c>
      <c r="F11" s="148"/>
      <c r="G11" s="150">
        <v>48</v>
      </c>
      <c r="H11" s="151">
        <v>4.5845272206303722</v>
      </c>
      <c r="L11" s="136"/>
      <c r="M11" s="136"/>
    </row>
    <row r="12" spans="1:13" ht="20.149999999999999" customHeight="1">
      <c r="A12" s="306"/>
      <c r="B12" s="298"/>
      <c r="C12" s="298"/>
      <c r="D12" s="148">
        <v>8</v>
      </c>
      <c r="E12" s="149" t="s">
        <v>4148</v>
      </c>
      <c r="F12" s="148"/>
      <c r="G12" s="150">
        <v>61</v>
      </c>
      <c r="H12" s="151">
        <v>5.826170009551098</v>
      </c>
      <c r="L12" s="136"/>
      <c r="M12" s="136"/>
    </row>
    <row r="13" spans="1:13" ht="20.149999999999999" customHeight="1">
      <c r="A13" s="306"/>
      <c r="B13" s="298"/>
      <c r="C13" s="298"/>
      <c r="D13" s="148">
        <v>9</v>
      </c>
      <c r="E13" s="149" t="s">
        <v>4149</v>
      </c>
      <c r="F13" s="148"/>
      <c r="G13" s="150">
        <v>63</v>
      </c>
      <c r="H13" s="151">
        <v>6.0171919770773634</v>
      </c>
      <c r="L13" s="136"/>
      <c r="M13" s="136"/>
    </row>
    <row r="14" spans="1:13" ht="20.149999999999999" customHeight="1">
      <c r="A14" s="306"/>
      <c r="B14" s="298"/>
      <c r="C14" s="298"/>
      <c r="D14" s="148">
        <v>10</v>
      </c>
      <c r="E14" s="149" t="s">
        <v>4142</v>
      </c>
      <c r="F14" s="148"/>
      <c r="G14" s="150">
        <v>3</v>
      </c>
      <c r="H14" s="151">
        <v>0.28653295128939826</v>
      </c>
      <c r="L14" s="136"/>
      <c r="M14" s="136"/>
    </row>
    <row r="15" spans="1:13" ht="20.149999999999999" customHeight="1">
      <c r="A15" s="306"/>
      <c r="B15" s="298"/>
      <c r="C15" s="298"/>
      <c r="D15" s="148">
        <v>11</v>
      </c>
      <c r="E15" s="149" t="s">
        <v>4150</v>
      </c>
      <c r="F15" s="148"/>
      <c r="G15" s="150">
        <v>3</v>
      </c>
      <c r="H15" s="151">
        <v>0.28653295128939826</v>
      </c>
      <c r="L15" s="136"/>
      <c r="M15" s="136"/>
    </row>
    <row r="16" spans="1:13" ht="20.149999999999999" customHeight="1">
      <c r="A16" s="306"/>
      <c r="B16" s="298"/>
      <c r="C16" s="298"/>
      <c r="D16" s="148">
        <v>12</v>
      </c>
      <c r="E16" s="149" t="s">
        <v>4143</v>
      </c>
      <c r="F16" s="148"/>
      <c r="G16" s="150">
        <v>23</v>
      </c>
      <c r="H16" s="151">
        <v>2.1967526265520534</v>
      </c>
      <c r="L16" s="136"/>
      <c r="M16" s="136"/>
    </row>
    <row r="17" spans="1:13" ht="20.149999999999999" customHeight="1">
      <c r="A17" s="306"/>
      <c r="B17" s="298"/>
      <c r="C17" s="298"/>
      <c r="D17" s="148">
        <v>13</v>
      </c>
      <c r="E17" s="149" t="s">
        <v>4151</v>
      </c>
      <c r="F17" s="148"/>
      <c r="G17" s="150">
        <v>16</v>
      </c>
      <c r="H17" s="151">
        <v>1.5281757402101241</v>
      </c>
      <c r="L17" s="136"/>
      <c r="M17" s="136"/>
    </row>
    <row r="18" spans="1:13" ht="20.149999999999999" customHeight="1">
      <c r="A18" s="306"/>
      <c r="B18" s="298"/>
      <c r="C18" s="298"/>
      <c r="D18" s="148">
        <v>14</v>
      </c>
      <c r="E18" s="149" t="s">
        <v>4152</v>
      </c>
      <c r="F18" s="148"/>
      <c r="G18" s="150">
        <v>85</v>
      </c>
      <c r="H18" s="151">
        <v>8.1184336198662841</v>
      </c>
      <c r="L18" s="136"/>
      <c r="M18" s="136"/>
    </row>
    <row r="19" spans="1:13" ht="20.149999999999999" customHeight="1">
      <c r="A19" s="306"/>
      <c r="B19" s="298"/>
      <c r="C19" s="298"/>
      <c r="D19" s="148">
        <v>15</v>
      </c>
      <c r="E19" s="149" t="s">
        <v>4153</v>
      </c>
      <c r="F19" s="148"/>
      <c r="G19" s="150">
        <v>22</v>
      </c>
      <c r="H19" s="151">
        <v>2.1012416427889207</v>
      </c>
      <c r="L19" s="136"/>
      <c r="M19" s="136"/>
    </row>
    <row r="20" spans="1:13" ht="20.149999999999999" customHeight="1">
      <c r="A20" s="306"/>
      <c r="B20" s="298"/>
      <c r="C20" s="298"/>
      <c r="D20" s="148">
        <v>16</v>
      </c>
      <c r="E20" s="149" t="s">
        <v>4154</v>
      </c>
      <c r="F20" s="148"/>
      <c r="G20" s="150">
        <v>13</v>
      </c>
      <c r="H20" s="151">
        <v>1.241642788920726</v>
      </c>
      <c r="L20" s="136"/>
      <c r="M20" s="136"/>
    </row>
    <row r="21" spans="1:13" ht="20.149999999999999" customHeight="1">
      <c r="A21" s="306"/>
      <c r="B21" s="298"/>
      <c r="C21" s="298"/>
      <c r="D21" s="148">
        <v>17</v>
      </c>
      <c r="E21" s="149" t="s">
        <v>4155</v>
      </c>
      <c r="F21" s="148"/>
      <c r="G21" s="150">
        <v>72</v>
      </c>
      <c r="H21" s="151">
        <v>6.8767908309455592</v>
      </c>
      <c r="L21" s="136"/>
      <c r="M21" s="136"/>
    </row>
    <row r="22" spans="1:13" ht="20.149999999999999" customHeight="1">
      <c r="A22" s="306"/>
      <c r="B22" s="298"/>
      <c r="C22" s="298"/>
      <c r="D22" s="148">
        <v>18</v>
      </c>
      <c r="E22" s="149" t="s">
        <v>4156</v>
      </c>
      <c r="F22" s="148"/>
      <c r="G22" s="150">
        <v>10</v>
      </c>
      <c r="H22" s="151">
        <v>0.95510983763132762</v>
      </c>
      <c r="L22" s="136"/>
      <c r="M22" s="136"/>
    </row>
    <row r="23" spans="1:13" ht="20.149999999999999" customHeight="1">
      <c r="A23" s="306"/>
      <c r="B23" s="298"/>
      <c r="C23" s="298"/>
      <c r="D23" s="148">
        <v>19</v>
      </c>
      <c r="E23" s="149" t="s">
        <v>4157</v>
      </c>
      <c r="F23" s="148"/>
      <c r="G23" s="150">
        <v>23</v>
      </c>
      <c r="H23" s="151">
        <v>2.1967526265520534</v>
      </c>
      <c r="L23" s="136"/>
      <c r="M23" s="136"/>
    </row>
    <row r="24" spans="1:13" ht="20.149999999999999" customHeight="1">
      <c r="A24" s="306"/>
      <c r="B24" s="298"/>
      <c r="C24" s="298"/>
      <c r="D24" s="148">
        <v>20</v>
      </c>
      <c r="E24" s="149" t="s">
        <v>4158</v>
      </c>
      <c r="F24" s="148"/>
      <c r="G24" s="150"/>
      <c r="H24" s="151" t="s">
        <v>577</v>
      </c>
      <c r="L24" s="136"/>
      <c r="M24" s="136"/>
    </row>
    <row r="25" spans="1:13" ht="20.149999999999999" customHeight="1">
      <c r="A25" s="307"/>
      <c r="B25" s="299"/>
      <c r="C25" s="299"/>
      <c r="D25" s="148">
        <v>21</v>
      </c>
      <c r="E25" s="149" t="s">
        <v>4159</v>
      </c>
      <c r="F25" s="148"/>
      <c r="G25" s="150"/>
      <c r="H25" s="151" t="s">
        <v>577</v>
      </c>
      <c r="I25" s="165"/>
      <c r="J25" s="165"/>
      <c r="K25" s="165"/>
      <c r="L25" s="136"/>
      <c r="M25" s="136"/>
    </row>
    <row r="26" spans="1:13" ht="20.149999999999999" customHeight="1">
      <c r="A26" s="308" t="s">
        <v>4169</v>
      </c>
      <c r="B26" s="297" t="s">
        <v>4510</v>
      </c>
      <c r="C26" s="297" t="s">
        <v>1977</v>
      </c>
      <c r="D26" s="148"/>
      <c r="E26" s="149"/>
      <c r="F26" s="148"/>
      <c r="G26" s="150">
        <v>1047</v>
      </c>
      <c r="H26" s="151"/>
      <c r="I26" s="165"/>
      <c r="J26" s="165"/>
      <c r="K26" s="165"/>
      <c r="L26" s="136"/>
    </row>
    <row r="27" spans="1:13" ht="20.149999999999999" customHeight="1">
      <c r="A27" s="306"/>
      <c r="B27" s="298"/>
      <c r="C27" s="298"/>
      <c r="D27" s="218">
        <v>1</v>
      </c>
      <c r="E27" s="149" t="s">
        <v>4184</v>
      </c>
      <c r="F27" s="148"/>
      <c r="G27" s="150">
        <v>5</v>
      </c>
      <c r="H27" s="151">
        <v>0.47755491881566381</v>
      </c>
      <c r="I27" s="165"/>
      <c r="J27" s="165"/>
      <c r="K27" s="165"/>
      <c r="L27" s="136"/>
    </row>
    <row r="28" spans="1:13" ht="20.149999999999999" customHeight="1">
      <c r="A28" s="306"/>
      <c r="B28" s="298"/>
      <c r="C28" s="298"/>
      <c r="D28" s="218">
        <v>2</v>
      </c>
      <c r="E28" s="149" t="s">
        <v>4185</v>
      </c>
      <c r="F28" s="148"/>
      <c r="G28" s="150">
        <v>7</v>
      </c>
      <c r="H28" s="151">
        <v>0.66857688634192936</v>
      </c>
      <c r="I28" s="165"/>
      <c r="J28" s="165"/>
      <c r="K28" s="165"/>
      <c r="L28" s="136"/>
    </row>
    <row r="29" spans="1:13" ht="20.149999999999999" customHeight="1">
      <c r="A29" s="306"/>
      <c r="B29" s="298"/>
      <c r="C29" s="298"/>
      <c r="D29" s="218">
        <v>3</v>
      </c>
      <c r="E29" s="149" t="s">
        <v>4186</v>
      </c>
      <c r="F29" s="148"/>
      <c r="G29" s="150">
        <v>1</v>
      </c>
      <c r="H29" s="151">
        <v>9.5510983763132759E-2</v>
      </c>
      <c r="I29" s="165"/>
      <c r="J29" s="165"/>
      <c r="K29" s="165"/>
      <c r="L29" s="136"/>
    </row>
    <row r="30" spans="1:13" ht="20.149999999999999" customHeight="1">
      <c r="A30" s="306"/>
      <c r="B30" s="298"/>
      <c r="C30" s="298"/>
      <c r="D30" s="218">
        <v>5</v>
      </c>
      <c r="E30" s="149" t="s">
        <v>4187</v>
      </c>
      <c r="F30" s="148"/>
      <c r="G30" s="150"/>
      <c r="H30" s="151" t="s">
        <v>577</v>
      </c>
      <c r="I30" s="165"/>
      <c r="J30" s="165"/>
      <c r="K30" s="165"/>
      <c r="L30" s="136"/>
    </row>
    <row r="31" spans="1:13" ht="20.149999999999999" customHeight="1">
      <c r="A31" s="306"/>
      <c r="B31" s="298"/>
      <c r="C31" s="298"/>
      <c r="D31" s="218">
        <v>6</v>
      </c>
      <c r="E31" s="149" t="s">
        <v>4188</v>
      </c>
      <c r="F31" s="148"/>
      <c r="G31" s="150"/>
      <c r="H31" s="151" t="s">
        <v>577</v>
      </c>
      <c r="I31" s="165"/>
      <c r="J31" s="165"/>
      <c r="K31" s="165"/>
      <c r="L31" s="136"/>
    </row>
    <row r="32" spans="1:13" ht="20.149999999999999" customHeight="1">
      <c r="A32" s="306"/>
      <c r="B32" s="298"/>
      <c r="C32" s="298"/>
      <c r="D32" s="218">
        <v>7</v>
      </c>
      <c r="E32" s="149" t="s">
        <v>4189</v>
      </c>
      <c r="F32" s="148"/>
      <c r="G32" s="150">
        <v>1</v>
      </c>
      <c r="H32" s="151">
        <v>9.5510983763132759E-2</v>
      </c>
      <c r="I32" s="165"/>
      <c r="J32" s="165"/>
      <c r="K32" s="165"/>
      <c r="L32" s="136"/>
    </row>
    <row r="33" spans="1:12" ht="20.149999999999999" customHeight="1">
      <c r="A33" s="306"/>
      <c r="B33" s="298"/>
      <c r="C33" s="298"/>
      <c r="D33" s="218">
        <v>8</v>
      </c>
      <c r="E33" s="149" t="s">
        <v>4190</v>
      </c>
      <c r="F33" s="148"/>
      <c r="G33" s="150"/>
      <c r="H33" s="151" t="s">
        <v>577</v>
      </c>
      <c r="I33" s="165"/>
      <c r="J33" s="165"/>
      <c r="K33" s="165"/>
      <c r="L33" s="136"/>
    </row>
    <row r="34" spans="1:12" ht="20.149999999999999" customHeight="1">
      <c r="A34" s="306"/>
      <c r="B34" s="298"/>
      <c r="C34" s="298"/>
      <c r="D34" s="218">
        <v>10</v>
      </c>
      <c r="E34" s="149" t="s">
        <v>4191</v>
      </c>
      <c r="F34" s="148"/>
      <c r="G34" s="150">
        <v>26</v>
      </c>
      <c r="H34" s="151">
        <v>2.483285577841452</v>
      </c>
      <c r="I34" s="165"/>
      <c r="J34" s="165"/>
      <c r="K34" s="165"/>
      <c r="L34" s="136"/>
    </row>
    <row r="35" spans="1:12" ht="20.149999999999999" customHeight="1">
      <c r="A35" s="306"/>
      <c r="B35" s="298"/>
      <c r="C35" s="298"/>
      <c r="D35" s="218">
        <v>11</v>
      </c>
      <c r="E35" s="149" t="s">
        <v>4192</v>
      </c>
      <c r="F35" s="148"/>
      <c r="G35" s="150">
        <v>1</v>
      </c>
      <c r="H35" s="151">
        <v>9.5510983763132759E-2</v>
      </c>
      <c r="I35" s="165"/>
      <c r="J35" s="165"/>
      <c r="K35" s="165"/>
      <c r="L35" s="136"/>
    </row>
    <row r="36" spans="1:12" ht="20.149999999999999" customHeight="1">
      <c r="A36" s="306"/>
      <c r="B36" s="298"/>
      <c r="C36" s="298"/>
      <c r="D36" s="218">
        <v>12</v>
      </c>
      <c r="E36" s="149" t="s">
        <v>4193</v>
      </c>
      <c r="F36" s="148"/>
      <c r="G36" s="150"/>
      <c r="H36" s="151" t="s">
        <v>577</v>
      </c>
      <c r="I36" s="165"/>
      <c r="J36" s="165"/>
      <c r="K36" s="165"/>
      <c r="L36" s="136"/>
    </row>
    <row r="37" spans="1:12" ht="20.149999999999999" customHeight="1">
      <c r="A37" s="306"/>
      <c r="B37" s="298"/>
      <c r="C37" s="298"/>
      <c r="D37" s="218">
        <v>13</v>
      </c>
      <c r="E37" s="149" t="s">
        <v>4194</v>
      </c>
      <c r="F37" s="148"/>
      <c r="G37" s="150">
        <v>4</v>
      </c>
      <c r="H37" s="151">
        <v>0.38204393505253104</v>
      </c>
      <c r="I37" s="165"/>
      <c r="J37" s="165"/>
      <c r="K37" s="165"/>
      <c r="L37" s="136"/>
    </row>
    <row r="38" spans="1:12" ht="20.149999999999999" customHeight="1">
      <c r="A38" s="306"/>
      <c r="B38" s="298"/>
      <c r="C38" s="298"/>
      <c r="D38" s="218">
        <v>14</v>
      </c>
      <c r="E38" s="149" t="s">
        <v>4195</v>
      </c>
      <c r="F38" s="148"/>
      <c r="G38" s="150">
        <v>4</v>
      </c>
      <c r="H38" s="151">
        <v>0.38204393505253104</v>
      </c>
      <c r="I38" s="165"/>
      <c r="J38" s="165"/>
      <c r="K38" s="165"/>
      <c r="L38" s="136"/>
    </row>
    <row r="39" spans="1:12" ht="20.149999999999999" customHeight="1">
      <c r="A39" s="306"/>
      <c r="B39" s="298"/>
      <c r="C39" s="298"/>
      <c r="D39" s="218">
        <v>15</v>
      </c>
      <c r="E39" s="149" t="s">
        <v>4196</v>
      </c>
      <c r="F39" s="148"/>
      <c r="G39" s="150">
        <v>1</v>
      </c>
      <c r="H39" s="151">
        <v>9.5510983763132759E-2</v>
      </c>
      <c r="I39" s="165"/>
      <c r="J39" s="165"/>
      <c r="K39" s="165"/>
      <c r="L39" s="136"/>
    </row>
    <row r="40" spans="1:12" ht="20.149999999999999" customHeight="1">
      <c r="A40" s="306"/>
      <c r="B40" s="298"/>
      <c r="C40" s="298"/>
      <c r="D40" s="218">
        <v>16</v>
      </c>
      <c r="E40" s="149" t="s">
        <v>4197</v>
      </c>
      <c r="F40" s="148"/>
      <c r="G40" s="150">
        <v>2</v>
      </c>
      <c r="H40" s="151">
        <v>0.19102196752626552</v>
      </c>
      <c r="I40" s="165"/>
      <c r="J40" s="165"/>
      <c r="K40" s="165"/>
      <c r="L40" s="136"/>
    </row>
    <row r="41" spans="1:12" ht="20.149999999999999" customHeight="1">
      <c r="A41" s="306"/>
      <c r="B41" s="298"/>
      <c r="C41" s="298"/>
      <c r="D41" s="218">
        <v>17</v>
      </c>
      <c r="E41" s="149" t="s">
        <v>4198</v>
      </c>
      <c r="F41" s="148"/>
      <c r="G41" s="150">
        <v>3</v>
      </c>
      <c r="H41" s="151">
        <v>0.28653295128939826</v>
      </c>
      <c r="I41" s="165"/>
      <c r="J41" s="165"/>
      <c r="K41" s="165"/>
      <c r="L41" s="136"/>
    </row>
    <row r="42" spans="1:12" ht="20.149999999999999" customHeight="1">
      <c r="A42" s="306"/>
      <c r="B42" s="298"/>
      <c r="C42" s="298"/>
      <c r="D42" s="218">
        <v>18</v>
      </c>
      <c r="E42" s="149" t="s">
        <v>4199</v>
      </c>
      <c r="F42" s="148"/>
      <c r="G42" s="150"/>
      <c r="H42" s="151" t="s">
        <v>577</v>
      </c>
      <c r="I42" s="165"/>
      <c r="J42" s="165"/>
      <c r="K42" s="165"/>
      <c r="L42" s="136"/>
    </row>
    <row r="43" spans="1:12" ht="20.149999999999999" customHeight="1">
      <c r="A43" s="306"/>
      <c r="B43" s="298"/>
      <c r="C43" s="298"/>
      <c r="D43" s="218">
        <v>19</v>
      </c>
      <c r="E43" s="149" t="s">
        <v>4200</v>
      </c>
      <c r="F43" s="148"/>
      <c r="G43" s="150"/>
      <c r="H43" s="151" t="s">
        <v>577</v>
      </c>
      <c r="I43" s="165"/>
      <c r="J43" s="165"/>
      <c r="K43" s="165"/>
      <c r="L43" s="136"/>
    </row>
    <row r="44" spans="1:12" ht="20.149999999999999" customHeight="1">
      <c r="A44" s="306"/>
      <c r="B44" s="298"/>
      <c r="C44" s="298"/>
      <c r="D44" s="218">
        <v>20</v>
      </c>
      <c r="E44" s="149" t="s">
        <v>4201</v>
      </c>
      <c r="F44" s="148"/>
      <c r="G44" s="150">
        <v>9</v>
      </c>
      <c r="H44" s="151">
        <v>0.8595988538681949</v>
      </c>
      <c r="I44" s="165"/>
      <c r="J44" s="165"/>
      <c r="K44" s="165"/>
      <c r="L44" s="136"/>
    </row>
    <row r="45" spans="1:12" ht="20.149999999999999" customHeight="1">
      <c r="A45" s="306"/>
      <c r="B45" s="298"/>
      <c r="C45" s="298"/>
      <c r="D45" s="218">
        <v>21</v>
      </c>
      <c r="E45" s="149" t="s">
        <v>4202</v>
      </c>
      <c r="F45" s="148"/>
      <c r="G45" s="150">
        <v>2</v>
      </c>
      <c r="H45" s="151">
        <v>0.19102196752626552</v>
      </c>
      <c r="I45" s="165"/>
      <c r="J45" s="165"/>
      <c r="K45" s="165"/>
      <c r="L45" s="136"/>
    </row>
    <row r="46" spans="1:12" ht="20.149999999999999" customHeight="1">
      <c r="A46" s="306"/>
      <c r="B46" s="298"/>
      <c r="C46" s="298"/>
      <c r="D46" s="218">
        <v>22</v>
      </c>
      <c r="E46" s="149" t="s">
        <v>4203</v>
      </c>
      <c r="F46" s="148"/>
      <c r="G46" s="150">
        <v>11</v>
      </c>
      <c r="H46" s="151">
        <v>1.0506208213944603</v>
      </c>
      <c r="I46" s="165"/>
      <c r="J46" s="165"/>
      <c r="K46" s="165"/>
      <c r="L46" s="136"/>
    </row>
    <row r="47" spans="1:12" ht="20.149999999999999" customHeight="1">
      <c r="A47" s="306"/>
      <c r="B47" s="298"/>
      <c r="C47" s="298"/>
      <c r="D47" s="218">
        <v>23</v>
      </c>
      <c r="E47" s="149" t="s">
        <v>4204</v>
      </c>
      <c r="F47" s="148"/>
      <c r="G47" s="150">
        <v>4</v>
      </c>
      <c r="H47" s="151">
        <v>0.38204393505253104</v>
      </c>
      <c r="I47" s="165"/>
      <c r="J47" s="165"/>
      <c r="K47" s="165"/>
      <c r="L47" s="136"/>
    </row>
    <row r="48" spans="1:12" ht="20.149999999999999" customHeight="1">
      <c r="A48" s="306"/>
      <c r="B48" s="298"/>
      <c r="C48" s="298"/>
      <c r="D48" s="218">
        <v>24</v>
      </c>
      <c r="E48" s="149" t="s">
        <v>4205</v>
      </c>
      <c r="F48" s="148"/>
      <c r="G48" s="150">
        <v>8</v>
      </c>
      <c r="H48" s="151">
        <v>0.76408787010506207</v>
      </c>
      <c r="I48" s="165"/>
      <c r="J48" s="165"/>
      <c r="K48" s="165"/>
      <c r="L48" s="136"/>
    </row>
    <row r="49" spans="1:12" ht="20.149999999999999" customHeight="1">
      <c r="A49" s="306"/>
      <c r="B49" s="298"/>
      <c r="C49" s="298"/>
      <c r="D49" s="218">
        <v>25</v>
      </c>
      <c r="E49" s="149" t="s">
        <v>4206</v>
      </c>
      <c r="F49" s="148"/>
      <c r="G49" s="150">
        <v>45</v>
      </c>
      <c r="H49" s="151">
        <v>4.2979942693409736</v>
      </c>
      <c r="I49" s="165"/>
      <c r="J49" s="165"/>
      <c r="K49" s="165"/>
      <c r="L49" s="136"/>
    </row>
    <row r="50" spans="1:12" ht="20.149999999999999" customHeight="1">
      <c r="A50" s="306"/>
      <c r="B50" s="298"/>
      <c r="C50" s="298"/>
      <c r="D50" s="218">
        <v>26</v>
      </c>
      <c r="E50" s="149" t="s">
        <v>4207</v>
      </c>
      <c r="F50" s="148"/>
      <c r="G50" s="150">
        <v>7</v>
      </c>
      <c r="H50" s="151">
        <v>0.66857688634192936</v>
      </c>
      <c r="I50" s="165"/>
      <c r="J50" s="165"/>
      <c r="K50" s="165"/>
      <c r="L50" s="136"/>
    </row>
    <row r="51" spans="1:12" ht="20.149999999999999" customHeight="1">
      <c r="A51" s="306"/>
      <c r="B51" s="298"/>
      <c r="C51" s="298"/>
      <c r="D51" s="218">
        <v>27</v>
      </c>
      <c r="E51" s="149" t="s">
        <v>4208</v>
      </c>
      <c r="F51" s="148"/>
      <c r="G51" s="150">
        <v>3</v>
      </c>
      <c r="H51" s="151">
        <v>0.28653295128939826</v>
      </c>
      <c r="I51" s="165"/>
      <c r="J51" s="165"/>
      <c r="K51" s="165"/>
      <c r="L51" s="136"/>
    </row>
    <row r="52" spans="1:12" ht="20.149999999999999" customHeight="1">
      <c r="A52" s="306"/>
      <c r="B52" s="298"/>
      <c r="C52" s="298"/>
      <c r="D52" s="218">
        <v>28</v>
      </c>
      <c r="E52" s="149" t="s">
        <v>4209</v>
      </c>
      <c r="F52" s="148"/>
      <c r="G52" s="150">
        <v>12</v>
      </c>
      <c r="H52" s="151">
        <v>1.1461318051575931</v>
      </c>
      <c r="I52" s="165"/>
      <c r="J52" s="165"/>
      <c r="K52" s="165"/>
      <c r="L52" s="136"/>
    </row>
    <row r="53" spans="1:12" ht="20.149999999999999" customHeight="1">
      <c r="A53" s="306"/>
      <c r="B53" s="298"/>
      <c r="C53" s="298"/>
      <c r="D53" s="218">
        <v>29</v>
      </c>
      <c r="E53" s="149" t="s">
        <v>4210</v>
      </c>
      <c r="F53" s="148"/>
      <c r="G53" s="150">
        <v>24</v>
      </c>
      <c r="H53" s="151">
        <v>2.2922636103151861</v>
      </c>
      <c r="I53" s="165"/>
      <c r="J53" s="165"/>
      <c r="K53" s="165"/>
      <c r="L53" s="136"/>
    </row>
    <row r="54" spans="1:12" ht="20.149999999999999" customHeight="1">
      <c r="A54" s="306"/>
      <c r="B54" s="298"/>
      <c r="C54" s="298"/>
      <c r="D54" s="218">
        <v>30</v>
      </c>
      <c r="E54" s="149" t="s">
        <v>4211</v>
      </c>
      <c r="F54" s="148"/>
      <c r="G54" s="150">
        <v>19</v>
      </c>
      <c r="H54" s="151">
        <v>1.8147086914995225</v>
      </c>
      <c r="I54" s="165"/>
      <c r="J54" s="165"/>
      <c r="K54" s="165"/>
      <c r="L54" s="136"/>
    </row>
    <row r="55" spans="1:12" ht="20.149999999999999" customHeight="1">
      <c r="A55" s="306"/>
      <c r="B55" s="298"/>
      <c r="C55" s="298"/>
      <c r="D55" s="218">
        <v>31</v>
      </c>
      <c r="E55" s="149" t="s">
        <v>4212</v>
      </c>
      <c r="F55" s="148"/>
      <c r="G55" s="150">
        <v>19</v>
      </c>
      <c r="H55" s="151">
        <v>1.8147086914995225</v>
      </c>
      <c r="I55" s="165"/>
      <c r="J55" s="165"/>
      <c r="K55" s="165"/>
      <c r="L55" s="136"/>
    </row>
    <row r="56" spans="1:12" ht="20.149999999999999" customHeight="1">
      <c r="A56" s="306"/>
      <c r="B56" s="298"/>
      <c r="C56" s="298"/>
      <c r="D56" s="218">
        <v>32</v>
      </c>
      <c r="E56" s="149" t="s">
        <v>4213</v>
      </c>
      <c r="F56" s="148"/>
      <c r="G56" s="150">
        <v>4</v>
      </c>
      <c r="H56" s="151">
        <v>0.38204393505253104</v>
      </c>
      <c r="I56" s="165"/>
      <c r="J56" s="165"/>
      <c r="K56" s="165"/>
      <c r="L56" s="136"/>
    </row>
    <row r="57" spans="1:12" ht="20.149999999999999" customHeight="1">
      <c r="A57" s="306"/>
      <c r="B57" s="298"/>
      <c r="C57" s="298"/>
      <c r="D57" s="218">
        <v>33</v>
      </c>
      <c r="E57" s="149" t="s">
        <v>4214</v>
      </c>
      <c r="F57" s="148"/>
      <c r="G57" s="150">
        <v>4</v>
      </c>
      <c r="H57" s="151">
        <v>0.38204393505253104</v>
      </c>
      <c r="I57" s="165"/>
      <c r="J57" s="165"/>
      <c r="K57" s="165"/>
      <c r="L57" s="136"/>
    </row>
    <row r="58" spans="1:12" ht="20.149999999999999" customHeight="1">
      <c r="A58" s="306"/>
      <c r="B58" s="298"/>
      <c r="C58" s="298"/>
      <c r="D58" s="218">
        <v>34</v>
      </c>
      <c r="E58" s="149" t="s">
        <v>4215</v>
      </c>
      <c r="F58" s="148"/>
      <c r="G58" s="150">
        <v>10</v>
      </c>
      <c r="H58" s="151">
        <v>0.95510983763132762</v>
      </c>
      <c r="I58" s="165"/>
      <c r="J58" s="165"/>
      <c r="K58" s="165"/>
      <c r="L58" s="136"/>
    </row>
    <row r="59" spans="1:12" ht="20.149999999999999" customHeight="1">
      <c r="A59" s="306"/>
      <c r="B59" s="298"/>
      <c r="C59" s="298"/>
      <c r="D59" s="218">
        <v>35</v>
      </c>
      <c r="E59" s="149" t="s">
        <v>4145</v>
      </c>
      <c r="F59" s="148"/>
      <c r="G59" s="150">
        <v>1</v>
      </c>
      <c r="H59" s="151">
        <v>9.5510983763132759E-2</v>
      </c>
      <c r="I59" s="165"/>
      <c r="J59" s="165"/>
      <c r="K59" s="165"/>
      <c r="L59" s="136"/>
    </row>
    <row r="60" spans="1:12" ht="20.149999999999999" customHeight="1">
      <c r="A60" s="306"/>
      <c r="B60" s="298"/>
      <c r="C60" s="298"/>
      <c r="D60" s="218">
        <v>36</v>
      </c>
      <c r="E60" s="149" t="s">
        <v>4216</v>
      </c>
      <c r="F60" s="148"/>
      <c r="G60" s="150"/>
      <c r="H60" s="151" t="s">
        <v>577</v>
      </c>
      <c r="I60" s="165"/>
      <c r="J60" s="165"/>
      <c r="K60" s="165"/>
      <c r="L60" s="136"/>
    </row>
    <row r="61" spans="1:12" ht="20.149999999999999" customHeight="1">
      <c r="A61" s="306"/>
      <c r="B61" s="298"/>
      <c r="C61" s="298"/>
      <c r="D61" s="218">
        <v>37</v>
      </c>
      <c r="E61" s="149" t="s">
        <v>4217</v>
      </c>
      <c r="F61" s="148"/>
      <c r="G61" s="150">
        <v>3</v>
      </c>
      <c r="H61" s="151">
        <v>0.28653295128939826</v>
      </c>
      <c r="I61" s="165"/>
      <c r="J61" s="165"/>
      <c r="K61" s="165"/>
      <c r="L61" s="136"/>
    </row>
    <row r="62" spans="1:12" ht="20.149999999999999" customHeight="1">
      <c r="A62" s="306"/>
      <c r="B62" s="298"/>
      <c r="C62" s="298"/>
      <c r="D62" s="218">
        <v>38</v>
      </c>
      <c r="E62" s="149" t="s">
        <v>4218</v>
      </c>
      <c r="F62" s="148"/>
      <c r="G62" s="150">
        <v>4</v>
      </c>
      <c r="H62" s="151">
        <v>0.38204393505253104</v>
      </c>
      <c r="I62" s="165"/>
      <c r="J62" s="165"/>
      <c r="K62" s="165"/>
      <c r="L62" s="136"/>
    </row>
    <row r="63" spans="1:12" ht="20.149999999999999" customHeight="1">
      <c r="A63" s="306"/>
      <c r="B63" s="298"/>
      <c r="C63" s="298"/>
      <c r="D63" s="218">
        <v>39</v>
      </c>
      <c r="E63" s="149" t="s">
        <v>4219</v>
      </c>
      <c r="F63" s="148"/>
      <c r="G63" s="150"/>
      <c r="H63" s="151" t="s">
        <v>577</v>
      </c>
      <c r="I63" s="165"/>
      <c r="J63" s="165"/>
      <c r="K63" s="165"/>
      <c r="L63" s="136"/>
    </row>
    <row r="64" spans="1:12" ht="20.149999999999999" customHeight="1">
      <c r="A64" s="306"/>
      <c r="B64" s="298"/>
      <c r="C64" s="298"/>
      <c r="D64" s="218">
        <v>41</v>
      </c>
      <c r="E64" s="149" t="s">
        <v>4220</v>
      </c>
      <c r="F64" s="148"/>
      <c r="G64" s="150">
        <v>164</v>
      </c>
      <c r="H64" s="151">
        <v>15.663801337153775</v>
      </c>
      <c r="I64" s="165"/>
      <c r="J64" s="165"/>
      <c r="K64" s="165"/>
      <c r="L64" s="136"/>
    </row>
    <row r="65" spans="1:12" ht="20.149999999999999" customHeight="1">
      <c r="A65" s="306"/>
      <c r="B65" s="298"/>
      <c r="C65" s="298"/>
      <c r="D65" s="218">
        <v>42</v>
      </c>
      <c r="E65" s="149" t="s">
        <v>4221</v>
      </c>
      <c r="F65" s="148"/>
      <c r="G65" s="150">
        <v>197</v>
      </c>
      <c r="H65" s="151">
        <v>18.815663801337156</v>
      </c>
      <c r="I65" s="165"/>
      <c r="J65" s="165"/>
      <c r="K65" s="165"/>
      <c r="L65" s="136"/>
    </row>
    <row r="66" spans="1:12" ht="20.149999999999999" customHeight="1">
      <c r="A66" s="306"/>
      <c r="B66" s="298"/>
      <c r="C66" s="298"/>
      <c r="D66" s="218">
        <v>45</v>
      </c>
      <c r="E66" s="149" t="s">
        <v>4222</v>
      </c>
      <c r="F66" s="148"/>
      <c r="G66" s="150">
        <v>2</v>
      </c>
      <c r="H66" s="151">
        <v>0.19102196752626552</v>
      </c>
      <c r="I66" s="165"/>
      <c r="J66" s="165"/>
      <c r="K66" s="165"/>
      <c r="L66" s="136"/>
    </row>
    <row r="67" spans="1:12" ht="20.149999999999999" customHeight="1">
      <c r="A67" s="306"/>
      <c r="B67" s="298"/>
      <c r="C67" s="298"/>
      <c r="D67" s="218">
        <v>46</v>
      </c>
      <c r="E67" s="149" t="s">
        <v>4223</v>
      </c>
      <c r="F67" s="148"/>
      <c r="G67" s="150">
        <v>22</v>
      </c>
      <c r="H67" s="151">
        <v>2.1012416427889207</v>
      </c>
      <c r="I67" s="165"/>
      <c r="J67" s="165"/>
      <c r="K67" s="165"/>
      <c r="L67" s="136"/>
    </row>
    <row r="68" spans="1:12" ht="20.149999999999999" customHeight="1">
      <c r="A68" s="306"/>
      <c r="B68" s="298"/>
      <c r="C68" s="298"/>
      <c r="D68" s="218">
        <v>47</v>
      </c>
      <c r="E68" s="149" t="s">
        <v>4224</v>
      </c>
      <c r="F68" s="148"/>
      <c r="G68" s="150">
        <v>24</v>
      </c>
      <c r="H68" s="151">
        <v>2.2922636103151861</v>
      </c>
      <c r="I68" s="165"/>
      <c r="J68" s="165"/>
      <c r="K68" s="165"/>
      <c r="L68" s="136"/>
    </row>
    <row r="69" spans="1:12" ht="20.149999999999999" customHeight="1">
      <c r="A69" s="306"/>
      <c r="B69" s="298"/>
      <c r="C69" s="298"/>
      <c r="D69" s="218">
        <v>49</v>
      </c>
      <c r="E69" s="149" t="s">
        <v>4225</v>
      </c>
      <c r="F69" s="148"/>
      <c r="G69" s="150">
        <v>43</v>
      </c>
      <c r="H69" s="151">
        <v>4.1069723018147082</v>
      </c>
      <c r="I69" s="165"/>
      <c r="J69" s="165"/>
      <c r="K69" s="165"/>
      <c r="L69" s="136"/>
    </row>
    <row r="70" spans="1:12" ht="20.149999999999999" customHeight="1">
      <c r="A70" s="306"/>
      <c r="B70" s="298"/>
      <c r="C70" s="298"/>
      <c r="D70" s="218">
        <v>50</v>
      </c>
      <c r="E70" s="149" t="s">
        <v>4226</v>
      </c>
      <c r="F70" s="148"/>
      <c r="G70" s="150"/>
      <c r="H70" s="151" t="s">
        <v>577</v>
      </c>
      <c r="I70" s="165"/>
      <c r="J70" s="165"/>
      <c r="K70" s="165"/>
      <c r="L70" s="136"/>
    </row>
    <row r="71" spans="1:12" ht="20.149999999999999" customHeight="1">
      <c r="A71" s="306"/>
      <c r="B71" s="298"/>
      <c r="C71" s="298"/>
      <c r="D71" s="218">
        <v>51</v>
      </c>
      <c r="E71" s="149" t="s">
        <v>4227</v>
      </c>
      <c r="F71" s="148"/>
      <c r="G71" s="150"/>
      <c r="H71" s="151" t="s">
        <v>577</v>
      </c>
      <c r="I71" s="165"/>
      <c r="J71" s="165"/>
      <c r="K71" s="165"/>
      <c r="L71" s="136"/>
    </row>
    <row r="72" spans="1:12" ht="20.149999999999999" customHeight="1">
      <c r="A72" s="306"/>
      <c r="B72" s="298"/>
      <c r="C72" s="298"/>
      <c r="D72" s="218">
        <v>52</v>
      </c>
      <c r="E72" s="149" t="s">
        <v>4228</v>
      </c>
      <c r="F72" s="148"/>
      <c r="G72" s="150">
        <v>18</v>
      </c>
      <c r="H72" s="151">
        <v>1.7191977077363898</v>
      </c>
      <c r="I72" s="165"/>
      <c r="J72" s="165"/>
      <c r="K72" s="165"/>
      <c r="L72" s="136"/>
    </row>
    <row r="73" spans="1:12" ht="20.149999999999999" customHeight="1">
      <c r="A73" s="306"/>
      <c r="B73" s="298"/>
      <c r="C73" s="298"/>
      <c r="D73" s="218">
        <v>55</v>
      </c>
      <c r="E73" s="149" t="s">
        <v>4229</v>
      </c>
      <c r="F73" s="148"/>
      <c r="G73" s="150">
        <v>5</v>
      </c>
      <c r="H73" s="151">
        <v>0.47755491881566381</v>
      </c>
      <c r="I73" s="165"/>
      <c r="J73" s="165"/>
      <c r="K73" s="165"/>
      <c r="L73" s="136"/>
    </row>
    <row r="74" spans="1:12" ht="20.149999999999999" customHeight="1">
      <c r="A74" s="306"/>
      <c r="B74" s="298"/>
      <c r="C74" s="298"/>
      <c r="D74" s="218">
        <v>56</v>
      </c>
      <c r="E74" s="149" t="s">
        <v>4230</v>
      </c>
      <c r="F74" s="148"/>
      <c r="G74" s="150">
        <v>58</v>
      </c>
      <c r="H74" s="151">
        <v>5.5396370582617003</v>
      </c>
      <c r="I74" s="165"/>
      <c r="J74" s="165"/>
      <c r="K74" s="165"/>
      <c r="L74" s="136"/>
    </row>
    <row r="75" spans="1:12" ht="20.149999999999999" customHeight="1">
      <c r="A75" s="306"/>
      <c r="B75" s="298"/>
      <c r="C75" s="298"/>
      <c r="D75" s="218">
        <v>58</v>
      </c>
      <c r="E75" s="149" t="s">
        <v>4231</v>
      </c>
      <c r="F75" s="148"/>
      <c r="G75" s="150">
        <v>2</v>
      </c>
      <c r="H75" s="151">
        <v>0.19102196752626552</v>
      </c>
      <c r="I75" s="165"/>
      <c r="J75" s="165"/>
      <c r="K75" s="165"/>
      <c r="L75" s="136"/>
    </row>
    <row r="76" spans="1:12" ht="20.149999999999999" customHeight="1">
      <c r="A76" s="306"/>
      <c r="B76" s="298"/>
      <c r="C76" s="298"/>
      <c r="D76" s="218">
        <v>59</v>
      </c>
      <c r="E76" s="149" t="s">
        <v>4232</v>
      </c>
      <c r="F76" s="148"/>
      <c r="G76" s="150"/>
      <c r="H76" s="151" t="s">
        <v>577</v>
      </c>
      <c r="I76" s="165"/>
      <c r="J76" s="165"/>
      <c r="K76" s="165"/>
      <c r="L76" s="136"/>
    </row>
    <row r="77" spans="1:12" ht="20.149999999999999" customHeight="1">
      <c r="A77" s="306"/>
      <c r="B77" s="298"/>
      <c r="C77" s="298"/>
      <c r="D77" s="218">
        <v>60</v>
      </c>
      <c r="E77" s="149" t="s">
        <v>4373</v>
      </c>
      <c r="F77" s="148"/>
      <c r="G77" s="150"/>
      <c r="H77" s="151" t="s">
        <v>577</v>
      </c>
      <c r="I77" s="165"/>
      <c r="J77" s="165"/>
      <c r="K77" s="165"/>
      <c r="L77" s="136"/>
    </row>
    <row r="78" spans="1:12" ht="20.149999999999999" customHeight="1">
      <c r="A78" s="306"/>
      <c r="B78" s="298"/>
      <c r="C78" s="298"/>
      <c r="D78" s="218">
        <v>61</v>
      </c>
      <c r="E78" s="149" t="s">
        <v>4233</v>
      </c>
      <c r="F78" s="148"/>
      <c r="G78" s="150"/>
      <c r="H78" s="151" t="s">
        <v>577</v>
      </c>
      <c r="I78" s="165"/>
      <c r="J78" s="165"/>
      <c r="K78" s="165"/>
      <c r="L78" s="136"/>
    </row>
    <row r="79" spans="1:12" ht="20.149999999999999" customHeight="1">
      <c r="A79" s="306"/>
      <c r="B79" s="298"/>
      <c r="C79" s="298"/>
      <c r="D79" s="218">
        <v>62</v>
      </c>
      <c r="E79" s="149" t="s">
        <v>4234</v>
      </c>
      <c r="F79" s="148"/>
      <c r="G79" s="150"/>
      <c r="H79" s="151" t="s">
        <v>577</v>
      </c>
      <c r="I79" s="165"/>
      <c r="J79" s="165"/>
      <c r="K79" s="165"/>
      <c r="L79" s="136"/>
    </row>
    <row r="80" spans="1:12" ht="20.149999999999999" customHeight="1">
      <c r="A80" s="306"/>
      <c r="B80" s="298"/>
      <c r="C80" s="298"/>
      <c r="D80" s="218">
        <v>63</v>
      </c>
      <c r="E80" s="149" t="s">
        <v>4235</v>
      </c>
      <c r="F80" s="148"/>
      <c r="G80" s="150">
        <v>1</v>
      </c>
      <c r="H80" s="151">
        <v>9.5510983763132759E-2</v>
      </c>
      <c r="I80" s="165"/>
      <c r="J80" s="165"/>
      <c r="K80" s="165"/>
      <c r="L80" s="136"/>
    </row>
    <row r="81" spans="1:12" ht="20.149999999999999" customHeight="1">
      <c r="A81" s="306"/>
      <c r="B81" s="298"/>
      <c r="C81" s="298"/>
      <c r="D81" s="218">
        <v>64</v>
      </c>
      <c r="E81" s="149" t="s">
        <v>4236</v>
      </c>
      <c r="F81" s="148"/>
      <c r="G81" s="150">
        <v>1</v>
      </c>
      <c r="H81" s="151">
        <v>9.5510983763132759E-2</v>
      </c>
      <c r="I81" s="165"/>
      <c r="J81" s="165"/>
      <c r="K81" s="165"/>
      <c r="L81" s="136"/>
    </row>
    <row r="82" spans="1:12" ht="20.149999999999999" customHeight="1">
      <c r="A82" s="306"/>
      <c r="B82" s="298"/>
      <c r="C82" s="298"/>
      <c r="D82" s="218">
        <v>65</v>
      </c>
      <c r="E82" s="149" t="s">
        <v>4374</v>
      </c>
      <c r="F82" s="148"/>
      <c r="G82" s="150"/>
      <c r="H82" s="151" t="s">
        <v>577</v>
      </c>
      <c r="I82" s="165"/>
      <c r="J82" s="165"/>
      <c r="K82" s="165"/>
      <c r="L82" s="136"/>
    </row>
    <row r="83" spans="1:12" ht="20.149999999999999" customHeight="1">
      <c r="A83" s="306"/>
      <c r="B83" s="298"/>
      <c r="C83" s="298"/>
      <c r="D83" s="218">
        <v>66</v>
      </c>
      <c r="E83" s="149" t="s">
        <v>4237</v>
      </c>
      <c r="F83" s="148"/>
      <c r="G83" s="150">
        <v>2</v>
      </c>
      <c r="H83" s="151">
        <v>0.19102196752626552</v>
      </c>
      <c r="I83" s="165"/>
      <c r="J83" s="165"/>
      <c r="K83" s="165"/>
      <c r="L83" s="136"/>
    </row>
    <row r="84" spans="1:12" ht="20.149999999999999" customHeight="1">
      <c r="A84" s="306"/>
      <c r="B84" s="298"/>
      <c r="C84" s="298"/>
      <c r="D84" s="218">
        <v>68</v>
      </c>
      <c r="E84" s="149" t="s">
        <v>4143</v>
      </c>
      <c r="F84" s="148"/>
      <c r="G84" s="150">
        <v>23</v>
      </c>
      <c r="H84" s="151">
        <v>2.1967526265520534</v>
      </c>
      <c r="I84" s="165"/>
      <c r="J84" s="165"/>
      <c r="K84" s="165"/>
      <c r="L84" s="136"/>
    </row>
    <row r="85" spans="1:12" ht="20.149999999999999" customHeight="1">
      <c r="A85" s="306"/>
      <c r="B85" s="298"/>
      <c r="C85" s="298"/>
      <c r="D85" s="218">
        <v>70</v>
      </c>
      <c r="E85" s="149" t="s">
        <v>4238</v>
      </c>
      <c r="F85" s="148"/>
      <c r="G85" s="150">
        <v>3</v>
      </c>
      <c r="H85" s="151">
        <v>0.28653295128939826</v>
      </c>
      <c r="I85" s="165"/>
      <c r="J85" s="165"/>
      <c r="K85" s="165"/>
      <c r="L85" s="136"/>
    </row>
    <row r="86" spans="1:12" ht="20.149999999999999" customHeight="1">
      <c r="A86" s="306"/>
      <c r="B86" s="298"/>
      <c r="C86" s="298"/>
      <c r="D86" s="218">
        <v>71</v>
      </c>
      <c r="E86" s="149" t="s">
        <v>4239</v>
      </c>
      <c r="F86" s="148"/>
      <c r="G86" s="150">
        <v>2</v>
      </c>
      <c r="H86" s="151">
        <v>0.19102196752626552</v>
      </c>
      <c r="I86" s="165"/>
      <c r="J86" s="165"/>
      <c r="K86" s="165"/>
      <c r="L86" s="136"/>
    </row>
    <row r="87" spans="1:12" ht="20.149999999999999" customHeight="1">
      <c r="A87" s="306"/>
      <c r="B87" s="298"/>
      <c r="C87" s="298"/>
      <c r="D87" s="218">
        <v>72</v>
      </c>
      <c r="E87" s="149" t="s">
        <v>4240</v>
      </c>
      <c r="F87" s="148"/>
      <c r="G87" s="150">
        <v>9</v>
      </c>
      <c r="H87" s="151">
        <v>0.8595988538681949</v>
      </c>
      <c r="I87" s="165"/>
      <c r="J87" s="165"/>
      <c r="K87" s="165"/>
      <c r="L87" s="136"/>
    </row>
    <row r="88" spans="1:12" ht="20.149999999999999" customHeight="1">
      <c r="A88" s="306"/>
      <c r="B88" s="298"/>
      <c r="C88" s="298"/>
      <c r="D88" s="218">
        <v>73</v>
      </c>
      <c r="E88" s="149" t="s">
        <v>4241</v>
      </c>
      <c r="F88" s="148"/>
      <c r="G88" s="150">
        <v>2</v>
      </c>
      <c r="H88" s="151">
        <v>0.19102196752626552</v>
      </c>
      <c r="I88" s="165"/>
      <c r="J88" s="165"/>
      <c r="K88" s="165"/>
      <c r="L88" s="136"/>
    </row>
    <row r="89" spans="1:12" ht="20.149999999999999" customHeight="1">
      <c r="A89" s="306"/>
      <c r="B89" s="298"/>
      <c r="C89" s="298"/>
      <c r="D89" s="218">
        <v>74</v>
      </c>
      <c r="E89" s="149" t="s">
        <v>4242</v>
      </c>
      <c r="F89" s="148"/>
      <c r="G89" s="150">
        <v>26</v>
      </c>
      <c r="H89" s="151">
        <v>2.483285577841452</v>
      </c>
      <c r="I89" s="165"/>
      <c r="J89" s="165"/>
      <c r="K89" s="165"/>
      <c r="L89" s="136"/>
    </row>
    <row r="90" spans="1:12" ht="20.149999999999999" customHeight="1">
      <c r="A90" s="306"/>
      <c r="B90" s="298"/>
      <c r="C90" s="298"/>
      <c r="D90" s="218">
        <v>75</v>
      </c>
      <c r="E90" s="149" t="s">
        <v>4243</v>
      </c>
      <c r="F90" s="148"/>
      <c r="G90" s="150">
        <v>55</v>
      </c>
      <c r="H90" s="151">
        <v>5.2531041069723017</v>
      </c>
      <c r="I90" s="165"/>
      <c r="J90" s="165"/>
      <c r="K90" s="165"/>
      <c r="L90" s="29"/>
    </row>
    <row r="91" spans="1:12" ht="20.149999999999999" customHeight="1">
      <c r="A91" s="306"/>
      <c r="B91" s="298"/>
      <c r="C91" s="298"/>
      <c r="D91" s="218">
        <v>76</v>
      </c>
      <c r="E91" s="149" t="s">
        <v>4244</v>
      </c>
      <c r="F91" s="148"/>
      <c r="G91" s="150">
        <v>3</v>
      </c>
      <c r="H91" s="151">
        <v>0.28653295128939826</v>
      </c>
      <c r="I91" s="165"/>
      <c r="J91" s="165"/>
      <c r="K91" s="165"/>
      <c r="L91" s="29"/>
    </row>
    <row r="92" spans="1:12" ht="20.149999999999999" customHeight="1">
      <c r="A92" s="306"/>
      <c r="B92" s="298"/>
      <c r="C92" s="298"/>
      <c r="D92" s="218">
        <v>84</v>
      </c>
      <c r="E92" s="149" t="s">
        <v>4153</v>
      </c>
      <c r="F92" s="148"/>
      <c r="G92" s="150">
        <v>22</v>
      </c>
      <c r="H92" s="151">
        <v>2.1012416427889207</v>
      </c>
      <c r="L92" s="29"/>
    </row>
    <row r="93" spans="1:12" ht="20.149999999999999" customHeight="1">
      <c r="A93" s="306"/>
      <c r="B93" s="298"/>
      <c r="C93" s="298"/>
      <c r="D93" s="218">
        <v>85</v>
      </c>
      <c r="E93" s="149" t="s">
        <v>4154</v>
      </c>
      <c r="F93" s="148"/>
      <c r="G93" s="150">
        <v>13</v>
      </c>
      <c r="H93" s="151">
        <v>1.241642788920726</v>
      </c>
      <c r="L93" s="29"/>
    </row>
    <row r="94" spans="1:12" ht="20.149999999999999" customHeight="1">
      <c r="A94" s="306"/>
      <c r="B94" s="298"/>
      <c r="C94" s="298"/>
      <c r="D94" s="218">
        <v>86</v>
      </c>
      <c r="E94" s="149" t="s">
        <v>4245</v>
      </c>
      <c r="F94" s="148"/>
      <c r="G94" s="150">
        <v>14</v>
      </c>
      <c r="H94" s="151">
        <v>1.3371537726838587</v>
      </c>
      <c r="L94" s="29"/>
    </row>
    <row r="95" spans="1:12" ht="20.149999999999999" customHeight="1">
      <c r="A95" s="306"/>
      <c r="B95" s="298"/>
      <c r="C95" s="298"/>
      <c r="D95" s="218">
        <v>87</v>
      </c>
      <c r="E95" s="149" t="s">
        <v>4246</v>
      </c>
      <c r="F95" s="148"/>
      <c r="G95" s="150">
        <v>57</v>
      </c>
      <c r="H95" s="151">
        <v>5.444126074498568</v>
      </c>
      <c r="L95" s="29"/>
    </row>
    <row r="96" spans="1:12" ht="20.149999999999999" customHeight="1">
      <c r="A96" s="306"/>
      <c r="B96" s="298"/>
      <c r="C96" s="298"/>
      <c r="D96" s="218">
        <v>90</v>
      </c>
      <c r="E96" s="149" t="s">
        <v>4247</v>
      </c>
      <c r="F96" s="148"/>
      <c r="G96" s="150">
        <v>4</v>
      </c>
      <c r="H96" s="151">
        <v>0.38204393505253104</v>
      </c>
      <c r="L96" s="29"/>
    </row>
    <row r="97" spans="1:13" ht="20.149999999999999" customHeight="1">
      <c r="A97" s="306"/>
      <c r="B97" s="298"/>
      <c r="C97" s="298"/>
      <c r="D97" s="218">
        <v>91</v>
      </c>
      <c r="E97" s="149" t="s">
        <v>4248</v>
      </c>
      <c r="F97" s="148"/>
      <c r="G97" s="150">
        <v>6</v>
      </c>
      <c r="H97" s="151">
        <v>0.57306590257879653</v>
      </c>
      <c r="L97" s="29"/>
    </row>
    <row r="98" spans="1:13" ht="20.149999999999999" customHeight="1">
      <c r="A98" s="306"/>
      <c r="B98" s="298"/>
      <c r="C98" s="298"/>
      <c r="D98" s="218">
        <v>94</v>
      </c>
      <c r="E98" s="149" t="s">
        <v>4249</v>
      </c>
      <c r="F98" s="148"/>
      <c r="G98" s="150">
        <v>7</v>
      </c>
      <c r="H98" s="151">
        <v>0.66857688634192936</v>
      </c>
      <c r="L98" s="29"/>
    </row>
    <row r="99" spans="1:13" ht="20.149999999999999" customHeight="1">
      <c r="A99" s="306"/>
      <c r="B99" s="298"/>
      <c r="C99" s="298"/>
      <c r="D99" s="218">
        <v>95</v>
      </c>
      <c r="E99" s="149" t="s">
        <v>4250</v>
      </c>
      <c r="F99" s="148"/>
      <c r="G99" s="150">
        <v>10</v>
      </c>
      <c r="H99" s="151">
        <v>0.95510983763132762</v>
      </c>
      <c r="L99" s="29"/>
    </row>
    <row r="100" spans="1:13" ht="20.149999999999999" customHeight="1">
      <c r="A100" s="306"/>
      <c r="B100" s="298"/>
      <c r="C100" s="298"/>
      <c r="D100" s="218">
        <v>96</v>
      </c>
      <c r="E100" s="149" t="s">
        <v>4251</v>
      </c>
      <c r="F100" s="148"/>
      <c r="G100" s="150">
        <v>5</v>
      </c>
      <c r="H100" s="151">
        <v>0.47755491881566381</v>
      </c>
      <c r="L100" s="29"/>
    </row>
    <row r="101" spans="1:13" ht="20.149999999999999" customHeight="1">
      <c r="A101" s="306"/>
      <c r="B101" s="298"/>
      <c r="C101" s="298"/>
      <c r="D101" s="218">
        <v>97</v>
      </c>
      <c r="E101" s="149" t="s">
        <v>4252</v>
      </c>
      <c r="F101" s="148"/>
      <c r="G101" s="150">
        <v>3</v>
      </c>
      <c r="H101" s="151">
        <v>0.28653295128939826</v>
      </c>
      <c r="L101" s="29"/>
    </row>
    <row r="102" spans="1:13" ht="20.149999999999999" customHeight="1">
      <c r="A102" s="306"/>
      <c r="B102" s="298"/>
      <c r="C102" s="298"/>
      <c r="D102" s="218">
        <v>98</v>
      </c>
      <c r="E102" s="149" t="s">
        <v>4253</v>
      </c>
      <c r="F102" s="148"/>
      <c r="G102" s="150"/>
      <c r="H102" s="151" t="s">
        <v>577</v>
      </c>
      <c r="L102" s="29"/>
    </row>
    <row r="103" spans="1:13" ht="20.149999999999999" customHeight="1">
      <c r="A103" s="306"/>
      <c r="B103" s="298"/>
      <c r="C103" s="298"/>
      <c r="D103" s="218">
        <v>99</v>
      </c>
      <c r="E103" s="149" t="s">
        <v>4159</v>
      </c>
      <c r="F103" s="148"/>
      <c r="G103" s="150"/>
      <c r="H103" s="151" t="s">
        <v>577</v>
      </c>
      <c r="L103" s="29"/>
    </row>
    <row r="104" spans="1:13" ht="20.149999999999999" customHeight="1">
      <c r="A104" s="223" t="s">
        <v>4255</v>
      </c>
      <c r="B104" s="224" t="s">
        <v>4523</v>
      </c>
      <c r="C104" s="149" t="s">
        <v>1977</v>
      </c>
      <c r="D104" s="225"/>
      <c r="E104" s="224"/>
      <c r="F104" s="226"/>
      <c r="G104" s="159">
        <v>1047</v>
      </c>
      <c r="H104" s="163" t="s">
        <v>4106</v>
      </c>
      <c r="L104" s="136"/>
    </row>
    <row r="105" spans="1:13" ht="20.149999999999999" customHeight="1">
      <c r="A105" s="67" t="s">
        <v>1762</v>
      </c>
      <c r="B105" s="34" t="s">
        <v>1763</v>
      </c>
      <c r="C105" s="18" t="s">
        <v>1977</v>
      </c>
      <c r="D105" s="33"/>
      <c r="E105" s="34"/>
      <c r="F105" s="32"/>
      <c r="G105" s="125">
        <v>1047</v>
      </c>
      <c r="H105" s="60" t="s">
        <v>4106</v>
      </c>
      <c r="M105" s="136"/>
    </row>
    <row r="106" spans="1:13" ht="20.149999999999999" customHeight="1">
      <c r="A106" s="360" t="s">
        <v>2001</v>
      </c>
      <c r="B106" s="345" t="s">
        <v>1764</v>
      </c>
      <c r="C106" s="293" t="s">
        <v>1977</v>
      </c>
      <c r="D106" s="17"/>
      <c r="E106" s="18"/>
      <c r="F106" s="286" t="s">
        <v>285</v>
      </c>
      <c r="G106" s="125">
        <v>1047</v>
      </c>
      <c r="H106" s="60" t="s">
        <v>4106</v>
      </c>
      <c r="M106" s="136"/>
    </row>
    <row r="107" spans="1:13" ht="20.149999999999999" customHeight="1">
      <c r="A107" s="364"/>
      <c r="B107" s="349"/>
      <c r="C107" s="294"/>
      <c r="D107" s="17">
        <v>98</v>
      </c>
      <c r="E107" s="18" t="s">
        <v>589</v>
      </c>
      <c r="F107" s="287"/>
      <c r="G107" s="36"/>
      <c r="H107" s="60" t="s">
        <v>4105</v>
      </c>
      <c r="M107" s="136"/>
    </row>
    <row r="108" spans="1:13" ht="20.149999999999999" customHeight="1">
      <c r="A108" s="365"/>
      <c r="B108" s="350"/>
      <c r="C108" s="295"/>
      <c r="D108" s="17">
        <v>99</v>
      </c>
      <c r="E108" s="18" t="s">
        <v>621</v>
      </c>
      <c r="F108" s="288"/>
      <c r="G108" s="36">
        <v>1</v>
      </c>
      <c r="H108" s="60">
        <v>9.5510983763132759E-2</v>
      </c>
    </row>
    <row r="109" spans="1:13" ht="20.149999999999999" customHeight="1">
      <c r="A109" s="360" t="s">
        <v>2003</v>
      </c>
      <c r="B109" s="345" t="s">
        <v>1765</v>
      </c>
      <c r="C109" s="345" t="s">
        <v>2002</v>
      </c>
      <c r="D109" s="17"/>
      <c r="E109" s="18"/>
      <c r="F109" s="286" t="s">
        <v>16</v>
      </c>
      <c r="G109" s="36">
        <v>1</v>
      </c>
      <c r="H109" s="60">
        <v>9.5510983763132759E-2</v>
      </c>
    </row>
    <row r="110" spans="1:13" ht="20.149999999999999" customHeight="1">
      <c r="A110" s="364"/>
      <c r="B110" s="349"/>
      <c r="C110" s="349"/>
      <c r="D110" s="17">
        <v>91</v>
      </c>
      <c r="E110" s="18" t="s">
        <v>459</v>
      </c>
      <c r="F110" s="287"/>
      <c r="G110" s="36"/>
      <c r="H110" s="60" t="s">
        <v>2040</v>
      </c>
    </row>
    <row r="111" spans="1:13" ht="20.149999999999999" customHeight="1">
      <c r="A111" s="364"/>
      <c r="B111" s="349"/>
      <c r="C111" s="349"/>
      <c r="D111" s="17">
        <v>92</v>
      </c>
      <c r="E111" s="18" t="s">
        <v>460</v>
      </c>
      <c r="F111" s="287"/>
      <c r="G111" s="36"/>
      <c r="H111" s="60" t="s">
        <v>2040</v>
      </c>
    </row>
    <row r="112" spans="1:13" ht="20.149999999999999" customHeight="1">
      <c r="A112" s="364"/>
      <c r="B112" s="349"/>
      <c r="C112" s="349"/>
      <c r="D112" s="17">
        <v>93</v>
      </c>
      <c r="E112" s="18" t="s">
        <v>461</v>
      </c>
      <c r="F112" s="287"/>
      <c r="G112" s="36"/>
      <c r="H112" s="60" t="s">
        <v>2040</v>
      </c>
    </row>
    <row r="113" spans="1:8" ht="20.149999999999999" customHeight="1">
      <c r="A113" s="364"/>
      <c r="B113" s="349"/>
      <c r="C113" s="349"/>
      <c r="D113" s="17">
        <v>94</v>
      </c>
      <c r="E113" s="18" t="s">
        <v>462</v>
      </c>
      <c r="F113" s="287"/>
      <c r="G113" s="36">
        <v>1</v>
      </c>
      <c r="H113" s="60">
        <v>100</v>
      </c>
    </row>
    <row r="114" spans="1:8" ht="20.149999999999999" customHeight="1">
      <c r="A114" s="364"/>
      <c r="B114" s="349"/>
      <c r="C114" s="349"/>
      <c r="D114" s="17">
        <v>98</v>
      </c>
      <c r="E114" s="18" t="s">
        <v>589</v>
      </c>
      <c r="F114" s="287"/>
      <c r="G114" s="36"/>
      <c r="H114" s="60" t="s">
        <v>2040</v>
      </c>
    </row>
    <row r="115" spans="1:8" ht="20.149999999999999" customHeight="1">
      <c r="A115" s="365"/>
      <c r="B115" s="350"/>
      <c r="C115" s="350"/>
      <c r="D115" s="17">
        <v>99</v>
      </c>
      <c r="E115" s="18" t="s">
        <v>621</v>
      </c>
      <c r="F115" s="288"/>
      <c r="G115" s="36"/>
      <c r="H115" s="60" t="s">
        <v>2040</v>
      </c>
    </row>
    <row r="116" spans="1:8" ht="20.149999999999999" customHeight="1">
      <c r="A116" s="67" t="s">
        <v>1766</v>
      </c>
      <c r="B116" s="34" t="s">
        <v>1767</v>
      </c>
      <c r="C116" s="18" t="s">
        <v>1977</v>
      </c>
      <c r="D116" s="33"/>
      <c r="E116" s="34"/>
      <c r="F116" s="32"/>
      <c r="G116" s="125">
        <v>1047</v>
      </c>
      <c r="H116" s="60"/>
    </row>
    <row r="117" spans="1:8" ht="20.149999999999999" customHeight="1">
      <c r="A117" s="360" t="s">
        <v>1768</v>
      </c>
      <c r="B117" s="345" t="s">
        <v>1769</v>
      </c>
      <c r="C117" s="345" t="s">
        <v>1976</v>
      </c>
      <c r="D117" s="17"/>
      <c r="E117" s="18"/>
      <c r="F117" s="286" t="s">
        <v>285</v>
      </c>
      <c r="G117" s="125">
        <v>1047</v>
      </c>
      <c r="H117" s="60"/>
    </row>
    <row r="118" spans="1:8" ht="20.149999999999999" customHeight="1">
      <c r="A118" s="364"/>
      <c r="B118" s="349"/>
      <c r="C118" s="349"/>
      <c r="D118" s="17">
        <v>98</v>
      </c>
      <c r="E118" s="18" t="s">
        <v>589</v>
      </c>
      <c r="F118" s="287"/>
      <c r="G118" s="36"/>
      <c r="H118" s="60" t="s">
        <v>2040</v>
      </c>
    </row>
    <row r="119" spans="1:8" ht="20.149999999999999" customHeight="1">
      <c r="A119" s="365"/>
      <c r="B119" s="350"/>
      <c r="C119" s="350"/>
      <c r="D119" s="17">
        <v>99</v>
      </c>
      <c r="E119" s="18" t="s">
        <v>621</v>
      </c>
      <c r="F119" s="288"/>
      <c r="G119" s="36">
        <v>7</v>
      </c>
      <c r="H119" s="60">
        <v>0.66857688634192936</v>
      </c>
    </row>
    <row r="120" spans="1:8" ht="20.149999999999999" customHeight="1">
      <c r="A120" s="360" t="s">
        <v>4108</v>
      </c>
      <c r="B120" s="345" t="s">
        <v>1770</v>
      </c>
      <c r="C120" s="345" t="s">
        <v>2004</v>
      </c>
      <c r="D120" s="17"/>
      <c r="E120" s="18"/>
      <c r="F120" s="286" t="s">
        <v>16</v>
      </c>
      <c r="G120" s="125">
        <v>7</v>
      </c>
      <c r="H120" s="60"/>
    </row>
    <row r="121" spans="1:8" ht="20.149999999999999" customHeight="1">
      <c r="A121" s="361"/>
      <c r="B121" s="346"/>
      <c r="C121" s="346"/>
      <c r="D121" s="17">
        <v>91</v>
      </c>
      <c r="E121" s="18" t="s">
        <v>459</v>
      </c>
      <c r="F121" s="287"/>
      <c r="G121" s="36">
        <v>3</v>
      </c>
      <c r="H121" s="60">
        <v>42.857142857142854</v>
      </c>
    </row>
    <row r="122" spans="1:8" ht="20.149999999999999" customHeight="1">
      <c r="A122" s="361"/>
      <c r="B122" s="346"/>
      <c r="C122" s="346"/>
      <c r="D122" s="17">
        <v>92</v>
      </c>
      <c r="E122" s="18" t="s">
        <v>460</v>
      </c>
      <c r="F122" s="287"/>
      <c r="G122" s="36">
        <v>1</v>
      </c>
      <c r="H122" s="60">
        <v>14.285714285714285</v>
      </c>
    </row>
    <row r="123" spans="1:8" ht="20.149999999999999" customHeight="1">
      <c r="A123" s="361"/>
      <c r="B123" s="346"/>
      <c r="C123" s="346"/>
      <c r="D123" s="17">
        <v>93</v>
      </c>
      <c r="E123" s="18" t="s">
        <v>461</v>
      </c>
      <c r="F123" s="287"/>
      <c r="G123" s="36">
        <v>3</v>
      </c>
      <c r="H123" s="60">
        <v>42.857142857142854</v>
      </c>
    </row>
    <row r="124" spans="1:8" ht="20.149999999999999" customHeight="1">
      <c r="A124" s="361"/>
      <c r="B124" s="346"/>
      <c r="C124" s="346"/>
      <c r="D124" s="17">
        <v>94</v>
      </c>
      <c r="E124" s="18" t="s">
        <v>462</v>
      </c>
      <c r="F124" s="287"/>
      <c r="G124" s="36"/>
      <c r="H124" s="60" t="s">
        <v>2040</v>
      </c>
    </row>
    <row r="125" spans="1:8" ht="20.149999999999999" customHeight="1">
      <c r="A125" s="361"/>
      <c r="B125" s="346"/>
      <c r="C125" s="346"/>
      <c r="D125" s="17">
        <v>98</v>
      </c>
      <c r="E125" s="18" t="s">
        <v>589</v>
      </c>
      <c r="F125" s="287"/>
      <c r="G125" s="36"/>
      <c r="H125" s="60" t="s">
        <v>2040</v>
      </c>
    </row>
    <row r="126" spans="1:8" ht="20.149999999999999" customHeight="1">
      <c r="A126" s="363"/>
      <c r="B126" s="348"/>
      <c r="C126" s="348"/>
      <c r="D126" s="17">
        <v>99</v>
      </c>
      <c r="E126" s="18" t="s">
        <v>621</v>
      </c>
      <c r="F126" s="288"/>
      <c r="G126" s="36"/>
      <c r="H126" s="60" t="s">
        <v>2040</v>
      </c>
    </row>
    <row r="127" spans="1:8" ht="20.149999999999999" customHeight="1">
      <c r="A127" s="360" t="s">
        <v>1771</v>
      </c>
      <c r="B127" s="345" t="s">
        <v>1400</v>
      </c>
      <c r="C127" s="345" t="s">
        <v>1976</v>
      </c>
      <c r="D127" s="33"/>
      <c r="E127" s="34"/>
      <c r="F127" s="341"/>
      <c r="G127" s="125">
        <v>1047</v>
      </c>
      <c r="H127" s="60"/>
    </row>
    <row r="128" spans="1:8" ht="20.149999999999999" customHeight="1">
      <c r="A128" s="361"/>
      <c r="B128" s="346"/>
      <c r="C128" s="349"/>
      <c r="D128" s="33">
        <v>1</v>
      </c>
      <c r="E128" s="34" t="s">
        <v>1401</v>
      </c>
      <c r="F128" s="342"/>
      <c r="G128" s="36">
        <v>574</v>
      </c>
      <c r="H128" s="60">
        <v>54.823304680038213</v>
      </c>
    </row>
    <row r="129" spans="1:12" ht="20.149999999999999" customHeight="1">
      <c r="A129" s="363"/>
      <c r="B129" s="348"/>
      <c r="C129" s="350"/>
      <c r="D129" s="33">
        <v>2</v>
      </c>
      <c r="E129" s="34" t="s">
        <v>1402</v>
      </c>
      <c r="F129" s="343"/>
      <c r="G129" s="36">
        <v>473</v>
      </c>
      <c r="H129" s="60">
        <v>45.176695319961794</v>
      </c>
    </row>
    <row r="130" spans="1:12" ht="20.149999999999999" customHeight="1">
      <c r="A130" s="67" t="s">
        <v>1772</v>
      </c>
      <c r="B130" s="34" t="s">
        <v>1037</v>
      </c>
      <c r="C130" s="35" t="s">
        <v>1976</v>
      </c>
      <c r="D130" s="33"/>
      <c r="E130" s="34"/>
      <c r="F130" s="32"/>
      <c r="G130" s="125">
        <v>1047</v>
      </c>
      <c r="H130" s="60"/>
    </row>
    <row r="131" spans="1:12" ht="20.149999999999999" customHeight="1">
      <c r="A131" s="67" t="s">
        <v>1773</v>
      </c>
      <c r="B131" s="34" t="s">
        <v>1039</v>
      </c>
      <c r="C131" s="35" t="s">
        <v>1976</v>
      </c>
      <c r="D131" s="33"/>
      <c r="E131" s="34"/>
      <c r="F131" s="32"/>
      <c r="G131" s="125">
        <v>1047</v>
      </c>
      <c r="H131" s="60"/>
    </row>
    <row r="132" spans="1:12" ht="20.149999999999999" customHeight="1">
      <c r="A132" s="67" t="s">
        <v>1774</v>
      </c>
      <c r="B132" s="34" t="s">
        <v>1041</v>
      </c>
      <c r="C132" s="35" t="s">
        <v>1976</v>
      </c>
      <c r="D132" s="33"/>
      <c r="E132" s="34"/>
      <c r="F132" s="32"/>
      <c r="G132" s="125">
        <v>1047</v>
      </c>
      <c r="H132" s="60"/>
    </row>
    <row r="133" spans="1:12" ht="20.149999999999999" customHeight="1">
      <c r="A133" s="308" t="s">
        <v>4266</v>
      </c>
      <c r="B133" s="297" t="s">
        <v>4511</v>
      </c>
      <c r="C133" s="297" t="s">
        <v>1977</v>
      </c>
      <c r="D133" s="148"/>
      <c r="E133" s="149"/>
      <c r="F133" s="148"/>
      <c r="G133" s="159">
        <v>1047</v>
      </c>
      <c r="H133" s="151"/>
      <c r="L133" s="136"/>
    </row>
    <row r="134" spans="1:12" ht="20.149999999999999" customHeight="1">
      <c r="A134" s="306"/>
      <c r="B134" s="298"/>
      <c r="C134" s="298"/>
      <c r="D134" s="148">
        <v>1</v>
      </c>
      <c r="E134" s="149" t="s">
        <v>4168</v>
      </c>
      <c r="F134" s="148"/>
      <c r="G134" s="150"/>
      <c r="H134" s="151" t="s">
        <v>577</v>
      </c>
      <c r="L134" s="136"/>
    </row>
    <row r="135" spans="1:12" ht="20.149999999999999" customHeight="1">
      <c r="A135" s="306"/>
      <c r="B135" s="298"/>
      <c r="C135" s="298"/>
      <c r="D135" s="148">
        <v>2</v>
      </c>
      <c r="E135" s="149" t="s">
        <v>4160</v>
      </c>
      <c r="F135" s="148"/>
      <c r="G135" s="150">
        <v>48</v>
      </c>
      <c r="H135" s="151">
        <v>4.5845272206303722</v>
      </c>
      <c r="L135" s="136"/>
    </row>
    <row r="136" spans="1:12" ht="20.149999999999999" customHeight="1">
      <c r="A136" s="306"/>
      <c r="B136" s="298"/>
      <c r="C136" s="298"/>
      <c r="D136" s="148">
        <v>3</v>
      </c>
      <c r="E136" s="149" t="s">
        <v>4161</v>
      </c>
      <c r="F136" s="148"/>
      <c r="G136" s="150">
        <v>93</v>
      </c>
      <c r="H136" s="151">
        <v>8.8825214899713476</v>
      </c>
      <c r="L136" s="136"/>
    </row>
    <row r="137" spans="1:12" ht="20.149999999999999" customHeight="1">
      <c r="A137" s="306"/>
      <c r="B137" s="298"/>
      <c r="C137" s="298"/>
      <c r="D137" s="148">
        <v>4</v>
      </c>
      <c r="E137" s="149" t="s">
        <v>4162</v>
      </c>
      <c r="F137" s="148"/>
      <c r="G137" s="150">
        <v>85</v>
      </c>
      <c r="H137" s="151">
        <v>8.1184336198662841</v>
      </c>
      <c r="L137" s="136"/>
    </row>
    <row r="138" spans="1:12" ht="20.149999999999999" customHeight="1">
      <c r="A138" s="306"/>
      <c r="B138" s="298"/>
      <c r="C138" s="298"/>
      <c r="D138" s="148">
        <v>5</v>
      </c>
      <c r="E138" s="149" t="s">
        <v>4163</v>
      </c>
      <c r="F138" s="148"/>
      <c r="G138" s="150">
        <v>13</v>
      </c>
      <c r="H138" s="151">
        <v>1.241642788920726</v>
      </c>
      <c r="L138" s="136"/>
    </row>
    <row r="139" spans="1:12" ht="20.149999999999999" customHeight="1">
      <c r="A139" s="306"/>
      <c r="B139" s="298"/>
      <c r="C139" s="298"/>
      <c r="D139" s="148">
        <v>6</v>
      </c>
      <c r="E139" s="149" t="s">
        <v>4164</v>
      </c>
      <c r="F139" s="148"/>
      <c r="G139" s="150">
        <v>17</v>
      </c>
      <c r="H139" s="151">
        <v>1.6236867239732569</v>
      </c>
      <c r="L139" s="136"/>
    </row>
    <row r="140" spans="1:12" ht="20.149999999999999" customHeight="1">
      <c r="A140" s="306"/>
      <c r="B140" s="298"/>
      <c r="C140" s="298"/>
      <c r="D140" s="148">
        <v>7</v>
      </c>
      <c r="E140" s="149" t="s">
        <v>4165</v>
      </c>
      <c r="F140" s="148"/>
      <c r="G140" s="150">
        <v>363</v>
      </c>
      <c r="H140" s="151">
        <v>34.670487106017191</v>
      </c>
      <c r="L140" s="136"/>
    </row>
    <row r="141" spans="1:12" ht="20.149999999999999" customHeight="1">
      <c r="A141" s="306"/>
      <c r="B141" s="298"/>
      <c r="C141" s="298"/>
      <c r="D141" s="148">
        <v>8</v>
      </c>
      <c r="E141" s="149" t="s">
        <v>4166</v>
      </c>
      <c r="F141" s="148"/>
      <c r="G141" s="150">
        <v>192</v>
      </c>
      <c r="H141" s="151">
        <v>18.338108882521489</v>
      </c>
      <c r="L141" s="136"/>
    </row>
    <row r="142" spans="1:12" ht="20.149999999999999" customHeight="1">
      <c r="A142" s="307"/>
      <c r="B142" s="299"/>
      <c r="C142" s="299"/>
      <c r="D142" s="148">
        <v>9</v>
      </c>
      <c r="E142" s="149" t="s">
        <v>4167</v>
      </c>
      <c r="F142" s="148"/>
      <c r="G142" s="150">
        <v>236</v>
      </c>
      <c r="H142" s="151">
        <v>22.540592168099334</v>
      </c>
      <c r="L142" s="136"/>
    </row>
    <row r="143" spans="1:12" ht="20.149999999999999" customHeight="1">
      <c r="A143" s="308" t="s">
        <v>4170</v>
      </c>
      <c r="B143" s="297" t="s">
        <v>4512</v>
      </c>
      <c r="C143" s="297" t="s">
        <v>1977</v>
      </c>
      <c r="D143" s="148"/>
      <c r="E143" s="149"/>
      <c r="F143" s="148"/>
      <c r="G143" s="150">
        <v>3691</v>
      </c>
      <c r="H143" s="151"/>
      <c r="L143" s="29"/>
    </row>
    <row r="144" spans="1:12" ht="20.149999999999999" customHeight="1">
      <c r="A144" s="306"/>
      <c r="B144" s="298"/>
      <c r="C144" s="298"/>
      <c r="D144" s="148">
        <v>11</v>
      </c>
      <c r="E144" s="149" t="s">
        <v>4268</v>
      </c>
      <c r="F144" s="148"/>
      <c r="G144" s="150"/>
      <c r="H144" s="151" t="s">
        <v>577</v>
      </c>
      <c r="L144" s="29"/>
    </row>
    <row r="145" spans="1:12" ht="20.149999999999999" customHeight="1">
      <c r="A145" s="306"/>
      <c r="B145" s="298"/>
      <c r="C145" s="298"/>
      <c r="D145" s="148">
        <v>12</v>
      </c>
      <c r="E145" s="149" t="s">
        <v>4269</v>
      </c>
      <c r="F145" s="148"/>
      <c r="G145" s="150"/>
      <c r="H145" s="151"/>
      <c r="L145" s="29"/>
    </row>
    <row r="146" spans="1:12" ht="20.149999999999999" customHeight="1">
      <c r="A146" s="306"/>
      <c r="B146" s="298"/>
      <c r="C146" s="298"/>
      <c r="D146" s="148">
        <v>13</v>
      </c>
      <c r="E146" s="149" t="s">
        <v>4270</v>
      </c>
      <c r="F146" s="148"/>
      <c r="G146" s="150"/>
      <c r="H146" s="151"/>
      <c r="L146" s="29"/>
    </row>
    <row r="147" spans="1:12" ht="20.149999999999999" customHeight="1">
      <c r="A147" s="306"/>
      <c r="B147" s="298"/>
      <c r="C147" s="298"/>
      <c r="D147" s="148">
        <v>14</v>
      </c>
      <c r="E147" s="149" t="s">
        <v>4271</v>
      </c>
      <c r="F147" s="148"/>
      <c r="G147" s="150"/>
      <c r="H147" s="151"/>
      <c r="L147" s="29"/>
    </row>
    <row r="148" spans="1:12" ht="20.149999999999999" customHeight="1">
      <c r="A148" s="306"/>
      <c r="B148" s="298"/>
      <c r="C148" s="298"/>
      <c r="D148" s="148">
        <v>15</v>
      </c>
      <c r="E148" s="149" t="s">
        <v>4272</v>
      </c>
      <c r="F148" s="148"/>
      <c r="G148" s="150"/>
      <c r="H148" s="151"/>
      <c r="L148" s="29"/>
    </row>
    <row r="149" spans="1:12" ht="20.149999999999999" customHeight="1">
      <c r="A149" s="306"/>
      <c r="B149" s="298"/>
      <c r="C149" s="298"/>
      <c r="D149" s="148">
        <v>21</v>
      </c>
      <c r="E149" s="149" t="s">
        <v>4273</v>
      </c>
      <c r="F149" s="148"/>
      <c r="G149" s="150"/>
      <c r="H149" s="151"/>
      <c r="L149" s="29"/>
    </row>
    <row r="150" spans="1:12" ht="20.149999999999999" customHeight="1">
      <c r="A150" s="306"/>
      <c r="B150" s="298"/>
      <c r="C150" s="298"/>
      <c r="D150" s="148">
        <v>22</v>
      </c>
      <c r="E150" s="149" t="s">
        <v>4274</v>
      </c>
      <c r="F150" s="148"/>
      <c r="G150" s="150"/>
      <c r="H150" s="151"/>
      <c r="L150" s="29"/>
    </row>
    <row r="151" spans="1:12" ht="20.149999999999999" customHeight="1">
      <c r="A151" s="306"/>
      <c r="B151" s="298"/>
      <c r="C151" s="298"/>
      <c r="D151" s="148">
        <v>23</v>
      </c>
      <c r="E151" s="149" t="s">
        <v>4275</v>
      </c>
      <c r="F151" s="148"/>
      <c r="G151" s="150"/>
      <c r="H151" s="151"/>
      <c r="L151" s="29"/>
    </row>
    <row r="152" spans="1:12" ht="20.149999999999999" customHeight="1">
      <c r="A152" s="306"/>
      <c r="B152" s="298"/>
      <c r="C152" s="298"/>
      <c r="D152" s="148">
        <v>24</v>
      </c>
      <c r="E152" s="149" t="s">
        <v>4276</v>
      </c>
      <c r="F152" s="148"/>
      <c r="G152" s="150"/>
      <c r="H152" s="151"/>
      <c r="L152" s="29"/>
    </row>
    <row r="153" spans="1:12" ht="20.149999999999999" customHeight="1">
      <c r="A153" s="306"/>
      <c r="B153" s="298"/>
      <c r="C153" s="298"/>
      <c r="D153" s="148">
        <v>25</v>
      </c>
      <c r="E153" s="149" t="s">
        <v>4277</v>
      </c>
      <c r="F153" s="148"/>
      <c r="G153" s="150"/>
      <c r="H153" s="151"/>
      <c r="L153" s="29"/>
    </row>
    <row r="154" spans="1:12" ht="20.149999999999999" customHeight="1">
      <c r="A154" s="306"/>
      <c r="B154" s="298"/>
      <c r="C154" s="298"/>
      <c r="D154" s="148">
        <v>26</v>
      </c>
      <c r="E154" s="149" t="s">
        <v>4278</v>
      </c>
      <c r="F154" s="148"/>
      <c r="G154" s="150"/>
      <c r="H154" s="151"/>
      <c r="L154" s="29"/>
    </row>
    <row r="155" spans="1:12" ht="20.149999999999999" customHeight="1">
      <c r="A155" s="306"/>
      <c r="B155" s="298"/>
      <c r="C155" s="298"/>
      <c r="D155" s="148">
        <v>27</v>
      </c>
      <c r="E155" s="149" t="s">
        <v>4279</v>
      </c>
      <c r="F155" s="148"/>
      <c r="G155" s="150"/>
      <c r="H155" s="151"/>
      <c r="L155" s="29"/>
    </row>
    <row r="156" spans="1:12" ht="20.149999999999999" customHeight="1">
      <c r="A156" s="306"/>
      <c r="B156" s="298"/>
      <c r="C156" s="298"/>
      <c r="D156" s="148">
        <v>28</v>
      </c>
      <c r="E156" s="149" t="s">
        <v>4280</v>
      </c>
      <c r="F156" s="148"/>
      <c r="G156" s="150"/>
      <c r="H156" s="151"/>
      <c r="L156" s="29"/>
    </row>
    <row r="157" spans="1:12" ht="20.149999999999999" customHeight="1">
      <c r="A157" s="306"/>
      <c r="B157" s="298"/>
      <c r="C157" s="298"/>
      <c r="D157" s="148">
        <v>31</v>
      </c>
      <c r="E157" s="149" t="s">
        <v>4281</v>
      </c>
      <c r="F157" s="148"/>
      <c r="G157" s="150"/>
      <c r="H157" s="151"/>
      <c r="L157" s="29"/>
    </row>
    <row r="158" spans="1:12" ht="20.149999999999999" customHeight="1">
      <c r="A158" s="306"/>
      <c r="B158" s="298"/>
      <c r="C158" s="298"/>
      <c r="D158" s="148">
        <v>32</v>
      </c>
      <c r="E158" s="149" t="s">
        <v>4282</v>
      </c>
      <c r="F158" s="148"/>
      <c r="G158" s="150"/>
      <c r="H158" s="151"/>
      <c r="L158" s="29"/>
    </row>
    <row r="159" spans="1:12" ht="20.149999999999999" customHeight="1">
      <c r="A159" s="306"/>
      <c r="B159" s="298"/>
      <c r="C159" s="298"/>
      <c r="D159" s="148">
        <v>33</v>
      </c>
      <c r="E159" s="149" t="s">
        <v>4283</v>
      </c>
      <c r="F159" s="148"/>
      <c r="G159" s="150"/>
      <c r="H159" s="151"/>
      <c r="L159" s="29"/>
    </row>
    <row r="160" spans="1:12" ht="20.149999999999999" customHeight="1">
      <c r="A160" s="306"/>
      <c r="B160" s="298"/>
      <c r="C160" s="298"/>
      <c r="D160" s="148">
        <v>39</v>
      </c>
      <c r="E160" s="149" t="s">
        <v>4284</v>
      </c>
      <c r="F160" s="148"/>
      <c r="G160" s="150"/>
      <c r="H160" s="151"/>
      <c r="L160" s="29"/>
    </row>
    <row r="161" spans="1:12" ht="20.149999999999999" customHeight="1">
      <c r="A161" s="306"/>
      <c r="B161" s="298"/>
      <c r="C161" s="298"/>
      <c r="D161" s="148">
        <v>41</v>
      </c>
      <c r="E161" s="149" t="s">
        <v>4285</v>
      </c>
      <c r="F161" s="148"/>
      <c r="G161" s="150"/>
      <c r="H161" s="151"/>
      <c r="L161" s="29"/>
    </row>
    <row r="162" spans="1:12" ht="20.149999999999999" customHeight="1">
      <c r="A162" s="306"/>
      <c r="B162" s="298"/>
      <c r="C162" s="298"/>
      <c r="D162" s="148">
        <v>42</v>
      </c>
      <c r="E162" s="149" t="s">
        <v>4286</v>
      </c>
      <c r="F162" s="148"/>
      <c r="G162" s="150"/>
      <c r="H162" s="151"/>
      <c r="L162" s="29"/>
    </row>
    <row r="163" spans="1:12" ht="20.149999999999999" customHeight="1">
      <c r="A163" s="306"/>
      <c r="B163" s="298"/>
      <c r="C163" s="298"/>
      <c r="D163" s="148">
        <v>43</v>
      </c>
      <c r="E163" s="149" t="s">
        <v>4287</v>
      </c>
      <c r="F163" s="148"/>
      <c r="G163" s="150"/>
      <c r="H163" s="151"/>
      <c r="L163" s="29"/>
    </row>
    <row r="164" spans="1:12" ht="20.149999999999999" customHeight="1">
      <c r="A164" s="306"/>
      <c r="B164" s="298"/>
      <c r="C164" s="298"/>
      <c r="D164" s="148">
        <v>44</v>
      </c>
      <c r="E164" s="149" t="s">
        <v>4288</v>
      </c>
      <c r="F164" s="148"/>
      <c r="G164" s="150"/>
      <c r="H164" s="151"/>
      <c r="L164" s="29"/>
    </row>
    <row r="165" spans="1:12" ht="20.149999999999999" customHeight="1">
      <c r="A165" s="306"/>
      <c r="B165" s="298"/>
      <c r="C165" s="298"/>
      <c r="D165" s="148">
        <v>51</v>
      </c>
      <c r="E165" s="149" t="s">
        <v>4289</v>
      </c>
      <c r="F165" s="148"/>
      <c r="G165" s="150"/>
      <c r="H165" s="151"/>
      <c r="L165" s="29"/>
    </row>
    <row r="166" spans="1:12" ht="20.149999999999999" customHeight="1">
      <c r="A166" s="306"/>
      <c r="B166" s="298"/>
      <c r="C166" s="298"/>
      <c r="D166" s="148">
        <v>52</v>
      </c>
      <c r="E166" s="149" t="s">
        <v>4290</v>
      </c>
      <c r="F166" s="148"/>
      <c r="G166" s="150"/>
      <c r="H166" s="151"/>
      <c r="L166" s="29"/>
    </row>
    <row r="167" spans="1:12" ht="20.149999999999999" customHeight="1">
      <c r="A167" s="306"/>
      <c r="B167" s="298"/>
      <c r="C167" s="298"/>
      <c r="D167" s="148">
        <v>53</v>
      </c>
      <c r="E167" s="149" t="s">
        <v>4291</v>
      </c>
      <c r="F167" s="148"/>
      <c r="G167" s="150"/>
      <c r="H167" s="151"/>
      <c r="L167" s="29"/>
    </row>
    <row r="168" spans="1:12" ht="20.149999999999999" customHeight="1">
      <c r="A168" s="306"/>
      <c r="B168" s="298"/>
      <c r="C168" s="298"/>
      <c r="D168" s="148">
        <v>61</v>
      </c>
      <c r="E168" s="149" t="s">
        <v>4292</v>
      </c>
      <c r="F168" s="148"/>
      <c r="G168" s="150"/>
      <c r="H168" s="151"/>
      <c r="L168" s="29"/>
    </row>
    <row r="169" spans="1:12" ht="20.149999999999999" customHeight="1">
      <c r="A169" s="306"/>
      <c r="B169" s="298"/>
      <c r="C169" s="298"/>
      <c r="D169" s="148">
        <v>62</v>
      </c>
      <c r="E169" s="149" t="s">
        <v>4293</v>
      </c>
      <c r="F169" s="148"/>
      <c r="G169" s="150"/>
      <c r="H169" s="151"/>
      <c r="L169" s="29"/>
    </row>
    <row r="170" spans="1:12" ht="20.149999999999999" customHeight="1">
      <c r="A170" s="306"/>
      <c r="B170" s="298"/>
      <c r="C170" s="298"/>
      <c r="D170" s="148">
        <v>63</v>
      </c>
      <c r="E170" s="149" t="s">
        <v>4294</v>
      </c>
      <c r="F170" s="148"/>
      <c r="G170" s="150"/>
      <c r="H170" s="151"/>
      <c r="L170" s="29"/>
    </row>
    <row r="171" spans="1:12" ht="20.149999999999999" customHeight="1">
      <c r="A171" s="306"/>
      <c r="B171" s="298"/>
      <c r="C171" s="298"/>
      <c r="D171" s="148">
        <v>71</v>
      </c>
      <c r="E171" s="149" t="s">
        <v>4295</v>
      </c>
      <c r="F171" s="148"/>
      <c r="G171" s="150"/>
      <c r="H171" s="151"/>
      <c r="L171" s="29"/>
    </row>
    <row r="172" spans="1:12" ht="20.149999999999999" customHeight="1">
      <c r="A172" s="306"/>
      <c r="B172" s="298"/>
      <c r="C172" s="298"/>
      <c r="D172" s="148">
        <v>72</v>
      </c>
      <c r="E172" s="149" t="s">
        <v>4296</v>
      </c>
      <c r="F172" s="148"/>
      <c r="G172" s="150"/>
      <c r="H172" s="151"/>
      <c r="L172" s="29"/>
    </row>
    <row r="173" spans="1:12" ht="20.149999999999999" customHeight="1">
      <c r="A173" s="306"/>
      <c r="B173" s="298"/>
      <c r="C173" s="298"/>
      <c r="D173" s="148">
        <v>73</v>
      </c>
      <c r="E173" s="149" t="s">
        <v>4297</v>
      </c>
      <c r="F173" s="148"/>
      <c r="G173" s="150"/>
      <c r="H173" s="151"/>
      <c r="L173" s="29"/>
    </row>
    <row r="174" spans="1:12" ht="20.149999999999999" customHeight="1">
      <c r="A174" s="306"/>
      <c r="B174" s="298"/>
      <c r="C174" s="298"/>
      <c r="D174" s="148">
        <v>74</v>
      </c>
      <c r="E174" s="149" t="s">
        <v>4298</v>
      </c>
      <c r="F174" s="148"/>
      <c r="G174" s="150"/>
      <c r="H174" s="151"/>
      <c r="L174" s="29"/>
    </row>
    <row r="175" spans="1:12" ht="20.149999999999999" customHeight="1">
      <c r="A175" s="306"/>
      <c r="B175" s="298"/>
      <c r="C175" s="298"/>
      <c r="D175" s="148">
        <v>75</v>
      </c>
      <c r="E175" s="149" t="s">
        <v>4299</v>
      </c>
      <c r="F175" s="148"/>
      <c r="G175" s="150"/>
      <c r="H175" s="151"/>
      <c r="L175" s="29"/>
    </row>
    <row r="176" spans="1:12" ht="20.149999999999999" customHeight="1">
      <c r="A176" s="306"/>
      <c r="B176" s="298"/>
      <c r="C176" s="298"/>
      <c r="D176" s="148">
        <v>76</v>
      </c>
      <c r="E176" s="149" t="s">
        <v>4300</v>
      </c>
      <c r="F176" s="148"/>
      <c r="G176" s="150"/>
      <c r="H176" s="151"/>
      <c r="L176" s="29"/>
    </row>
    <row r="177" spans="1:12" ht="20.149999999999999" customHeight="1">
      <c r="A177" s="306"/>
      <c r="B177" s="298"/>
      <c r="C177" s="298"/>
      <c r="D177" s="148">
        <v>77</v>
      </c>
      <c r="E177" s="149" t="s">
        <v>4301</v>
      </c>
      <c r="F177" s="148"/>
      <c r="G177" s="150"/>
      <c r="H177" s="151"/>
      <c r="L177" s="29"/>
    </row>
    <row r="178" spans="1:12" ht="20.149999999999999" customHeight="1">
      <c r="A178" s="306"/>
      <c r="B178" s="298"/>
      <c r="C178" s="298"/>
      <c r="D178" s="148">
        <v>78</v>
      </c>
      <c r="E178" s="149" t="s">
        <v>4302</v>
      </c>
      <c r="F178" s="148"/>
      <c r="G178" s="150"/>
      <c r="H178" s="151"/>
      <c r="L178" s="29"/>
    </row>
    <row r="179" spans="1:12" ht="20.149999999999999" customHeight="1">
      <c r="A179" s="306"/>
      <c r="B179" s="298"/>
      <c r="C179" s="298"/>
      <c r="D179" s="148">
        <v>79</v>
      </c>
      <c r="E179" s="149" t="s">
        <v>4303</v>
      </c>
      <c r="F179" s="148"/>
      <c r="G179" s="150"/>
      <c r="H179" s="151"/>
      <c r="L179" s="29"/>
    </row>
    <row r="180" spans="1:12" ht="20.149999999999999" customHeight="1">
      <c r="A180" s="306"/>
      <c r="B180" s="298"/>
      <c r="C180" s="298"/>
      <c r="D180" s="148">
        <v>81</v>
      </c>
      <c r="E180" s="149" t="s">
        <v>4304</v>
      </c>
      <c r="F180" s="148"/>
      <c r="G180" s="150"/>
      <c r="H180" s="151"/>
      <c r="L180" s="29"/>
    </row>
    <row r="181" spans="1:12" ht="20.149999999999999" customHeight="1">
      <c r="A181" s="306"/>
      <c r="B181" s="298"/>
      <c r="C181" s="298"/>
      <c r="D181" s="148">
        <v>82</v>
      </c>
      <c r="E181" s="149" t="s">
        <v>4305</v>
      </c>
      <c r="F181" s="148"/>
      <c r="G181" s="150"/>
      <c r="H181" s="151"/>
      <c r="L181" s="29"/>
    </row>
    <row r="182" spans="1:12" ht="20.149999999999999" customHeight="1">
      <c r="A182" s="306"/>
      <c r="B182" s="298"/>
      <c r="C182" s="298"/>
      <c r="D182" s="148">
        <v>83</v>
      </c>
      <c r="E182" s="149" t="s">
        <v>4306</v>
      </c>
      <c r="F182" s="148"/>
      <c r="G182" s="150"/>
      <c r="H182" s="151"/>
      <c r="L182" s="29"/>
    </row>
    <row r="183" spans="1:12" ht="20.149999999999999" customHeight="1">
      <c r="A183" s="306"/>
      <c r="B183" s="298"/>
      <c r="C183" s="298"/>
      <c r="D183" s="148">
        <v>84</v>
      </c>
      <c r="E183" s="149" t="s">
        <v>4307</v>
      </c>
      <c r="F183" s="148"/>
      <c r="G183" s="150"/>
      <c r="H183" s="151"/>
      <c r="L183" s="29"/>
    </row>
    <row r="184" spans="1:12" ht="20.149999999999999" customHeight="1">
      <c r="A184" s="306"/>
      <c r="B184" s="298"/>
      <c r="C184" s="298"/>
      <c r="D184" s="148">
        <v>85</v>
      </c>
      <c r="E184" s="149" t="s">
        <v>4308</v>
      </c>
      <c r="F184" s="148"/>
      <c r="G184" s="150"/>
      <c r="H184" s="151"/>
      <c r="L184" s="29"/>
    </row>
    <row r="185" spans="1:12" ht="20.149999999999999" customHeight="1">
      <c r="A185" s="306"/>
      <c r="B185" s="298"/>
      <c r="C185" s="298"/>
      <c r="D185" s="148">
        <v>86</v>
      </c>
      <c r="E185" s="149" t="s">
        <v>4309</v>
      </c>
      <c r="F185" s="148"/>
      <c r="G185" s="150"/>
      <c r="H185" s="151"/>
      <c r="L185" s="29"/>
    </row>
    <row r="186" spans="1:12" ht="20.149999999999999" customHeight="1">
      <c r="A186" s="306"/>
      <c r="B186" s="298"/>
      <c r="C186" s="298"/>
      <c r="D186" s="148">
        <v>87</v>
      </c>
      <c r="E186" s="149" t="s">
        <v>4310</v>
      </c>
      <c r="F186" s="148"/>
      <c r="G186" s="150"/>
      <c r="H186" s="151"/>
      <c r="L186" s="29"/>
    </row>
    <row r="187" spans="1:12" ht="20.149999999999999" customHeight="1">
      <c r="A187" s="306"/>
      <c r="B187" s="298"/>
      <c r="C187" s="298"/>
      <c r="D187" s="148">
        <v>88</v>
      </c>
      <c r="E187" s="149" t="s">
        <v>4311</v>
      </c>
      <c r="F187" s="148"/>
      <c r="G187" s="150"/>
      <c r="H187" s="151"/>
      <c r="L187" s="29"/>
    </row>
    <row r="188" spans="1:12" ht="20.149999999999999" customHeight="1">
      <c r="A188" s="306"/>
      <c r="B188" s="298"/>
      <c r="C188" s="298"/>
      <c r="D188" s="148">
        <v>89</v>
      </c>
      <c r="E188" s="149" t="s">
        <v>4312</v>
      </c>
      <c r="F188" s="148"/>
      <c r="G188" s="150"/>
      <c r="H188" s="151"/>
      <c r="L188" s="29"/>
    </row>
    <row r="189" spans="1:12" ht="20.149999999999999" customHeight="1">
      <c r="A189" s="306"/>
      <c r="B189" s="298"/>
      <c r="C189" s="298"/>
      <c r="D189" s="148">
        <v>91</v>
      </c>
      <c r="E189" s="149" t="s">
        <v>4313</v>
      </c>
      <c r="F189" s="148"/>
      <c r="G189" s="150"/>
      <c r="H189" s="151"/>
      <c r="L189" s="29"/>
    </row>
    <row r="190" spans="1:12" ht="20.149999999999999" customHeight="1">
      <c r="A190" s="306"/>
      <c r="B190" s="298"/>
      <c r="C190" s="298"/>
      <c r="D190" s="148">
        <v>92</v>
      </c>
      <c r="E190" s="149" t="s">
        <v>4314</v>
      </c>
      <c r="F190" s="148"/>
      <c r="G190" s="150"/>
      <c r="H190" s="151"/>
      <c r="L190" s="29"/>
    </row>
    <row r="191" spans="1:12" ht="20.149999999999999" customHeight="1">
      <c r="A191" s="306"/>
      <c r="B191" s="298"/>
      <c r="C191" s="298"/>
      <c r="D191" s="148">
        <v>93</v>
      </c>
      <c r="E191" s="149" t="s">
        <v>4315</v>
      </c>
      <c r="F191" s="148"/>
      <c r="G191" s="150"/>
      <c r="H191" s="151"/>
      <c r="L191" s="29"/>
    </row>
    <row r="192" spans="1:12" ht="20.149999999999999" customHeight="1">
      <c r="A192" s="306"/>
      <c r="B192" s="298"/>
      <c r="C192" s="298"/>
      <c r="D192" s="148">
        <v>94</v>
      </c>
      <c r="E192" s="149" t="s">
        <v>4316</v>
      </c>
      <c r="F192" s="148"/>
      <c r="G192" s="150"/>
      <c r="H192" s="151"/>
      <c r="L192" s="29"/>
    </row>
    <row r="193" spans="1:12" ht="20.149999999999999" customHeight="1">
      <c r="A193" s="306"/>
      <c r="B193" s="298"/>
      <c r="C193" s="298"/>
      <c r="D193" s="148">
        <v>95</v>
      </c>
      <c r="E193" s="149" t="s">
        <v>4317</v>
      </c>
      <c r="F193" s="148"/>
      <c r="G193" s="150"/>
      <c r="H193" s="151"/>
      <c r="L193" s="29"/>
    </row>
    <row r="194" spans="1:12" ht="20.149999999999999" customHeight="1">
      <c r="A194" s="307"/>
      <c r="B194" s="299"/>
      <c r="C194" s="299"/>
      <c r="D194" s="148">
        <v>99</v>
      </c>
      <c r="E194" s="149" t="s">
        <v>4318</v>
      </c>
      <c r="F194" s="148"/>
      <c r="G194" s="150"/>
      <c r="H194" s="151"/>
      <c r="L194" s="29"/>
    </row>
    <row r="195" spans="1:12" ht="20.149999999999999" customHeight="1">
      <c r="A195" s="67" t="s">
        <v>4265</v>
      </c>
      <c r="B195" s="34" t="s">
        <v>4533</v>
      </c>
      <c r="C195" s="35" t="s">
        <v>4171</v>
      </c>
      <c r="D195" s="33"/>
      <c r="E195" s="34"/>
      <c r="F195" s="32"/>
      <c r="G195" s="125">
        <v>1047</v>
      </c>
      <c r="H195" s="60"/>
    </row>
    <row r="196" spans="1:12" ht="20.149999999999999" customHeight="1">
      <c r="A196" s="67" t="s">
        <v>1775</v>
      </c>
      <c r="B196" s="34" t="s">
        <v>1043</v>
      </c>
      <c r="C196" s="35" t="s">
        <v>1976</v>
      </c>
      <c r="D196" s="33"/>
      <c r="E196" s="34"/>
      <c r="F196" s="32"/>
      <c r="G196" s="125">
        <v>1047</v>
      </c>
      <c r="H196" s="60"/>
    </row>
    <row r="197" spans="1:12" ht="20.149999999999999" customHeight="1">
      <c r="A197" s="360" t="s">
        <v>1776</v>
      </c>
      <c r="B197" s="345" t="s">
        <v>146</v>
      </c>
      <c r="C197" s="345" t="s">
        <v>1976</v>
      </c>
      <c r="D197" s="33"/>
      <c r="E197" s="34"/>
      <c r="F197" s="341"/>
      <c r="G197" s="125">
        <v>1047</v>
      </c>
      <c r="H197" s="60"/>
    </row>
    <row r="198" spans="1:12" ht="20.149999999999999" customHeight="1">
      <c r="A198" s="361"/>
      <c r="B198" s="346"/>
      <c r="C198" s="346"/>
      <c r="D198" s="33">
        <v>1</v>
      </c>
      <c r="E198" s="34" t="s">
        <v>1415</v>
      </c>
      <c r="F198" s="342"/>
      <c r="G198" s="36">
        <v>162</v>
      </c>
      <c r="H198" s="60">
        <v>15.472779369627506</v>
      </c>
    </row>
    <row r="199" spans="1:12" ht="20.149999999999999" customHeight="1">
      <c r="A199" s="361"/>
      <c r="B199" s="346"/>
      <c r="C199" s="346"/>
      <c r="D199" s="33">
        <v>2</v>
      </c>
      <c r="E199" s="34" t="s">
        <v>1416</v>
      </c>
      <c r="F199" s="342"/>
      <c r="G199" s="36">
        <v>675</v>
      </c>
      <c r="H199" s="60">
        <v>64.469914040114617</v>
      </c>
    </row>
    <row r="200" spans="1:12" ht="20.149999999999999" customHeight="1">
      <c r="A200" s="361"/>
      <c r="B200" s="346"/>
      <c r="C200" s="346"/>
      <c r="D200" s="33">
        <v>3</v>
      </c>
      <c r="E200" s="34" t="s">
        <v>1417</v>
      </c>
      <c r="F200" s="342"/>
      <c r="G200" s="36">
        <v>187</v>
      </c>
      <c r="H200" s="60">
        <v>17.860553963705826</v>
      </c>
    </row>
    <row r="201" spans="1:12" ht="20.149999999999999" customHeight="1">
      <c r="A201" s="361"/>
      <c r="B201" s="346"/>
      <c r="C201" s="346"/>
      <c r="D201" s="33">
        <v>4</v>
      </c>
      <c r="E201" s="34" t="s">
        <v>1418</v>
      </c>
      <c r="F201" s="342"/>
      <c r="G201" s="36">
        <v>19</v>
      </c>
      <c r="H201" s="60">
        <v>1.8147086914995225</v>
      </c>
    </row>
    <row r="202" spans="1:12" ht="20.149999999999999" customHeight="1">
      <c r="A202" s="363"/>
      <c r="B202" s="348"/>
      <c r="C202" s="348"/>
      <c r="D202" s="33">
        <v>5</v>
      </c>
      <c r="E202" s="34" t="s">
        <v>1419</v>
      </c>
      <c r="F202" s="343"/>
      <c r="G202" s="36">
        <v>4</v>
      </c>
      <c r="H202" s="60">
        <v>0.38204393505253104</v>
      </c>
    </row>
    <row r="203" spans="1:12" ht="20.149999999999999" customHeight="1">
      <c r="A203" s="360" t="s">
        <v>2005</v>
      </c>
      <c r="B203" s="345" t="s">
        <v>147</v>
      </c>
      <c r="C203" s="345" t="s">
        <v>1976</v>
      </c>
      <c r="D203" s="33"/>
      <c r="E203" s="34"/>
      <c r="F203" s="341"/>
      <c r="G203" s="125">
        <v>1047</v>
      </c>
      <c r="H203" s="60"/>
    </row>
    <row r="204" spans="1:12" ht="20.149999999999999" customHeight="1">
      <c r="A204" s="361"/>
      <c r="B204" s="346"/>
      <c r="C204" s="346"/>
      <c r="D204" s="33">
        <v>1</v>
      </c>
      <c r="E204" s="34" t="s">
        <v>1420</v>
      </c>
      <c r="F204" s="342"/>
      <c r="G204" s="36">
        <v>476</v>
      </c>
      <c r="H204" s="60">
        <v>45.463228271251197</v>
      </c>
    </row>
    <row r="205" spans="1:12" ht="20.149999999999999" customHeight="1">
      <c r="A205" s="361"/>
      <c r="B205" s="346"/>
      <c r="C205" s="346"/>
      <c r="D205" s="33">
        <v>2</v>
      </c>
      <c r="E205" s="34" t="s">
        <v>1421</v>
      </c>
      <c r="F205" s="342"/>
      <c r="G205" s="36">
        <v>60</v>
      </c>
      <c r="H205" s="60">
        <v>5.7306590257879657</v>
      </c>
    </row>
    <row r="206" spans="1:12" ht="20.149999999999999" customHeight="1">
      <c r="A206" s="361"/>
      <c r="B206" s="346"/>
      <c r="C206" s="346"/>
      <c r="D206" s="33">
        <v>3</v>
      </c>
      <c r="E206" s="34" t="s">
        <v>1422</v>
      </c>
      <c r="F206" s="342"/>
      <c r="G206" s="36">
        <v>16</v>
      </c>
      <c r="H206" s="60">
        <v>1.5281757402101241</v>
      </c>
    </row>
    <row r="207" spans="1:12" ht="20.149999999999999" customHeight="1">
      <c r="A207" s="361"/>
      <c r="B207" s="346"/>
      <c r="C207" s="346"/>
      <c r="D207" s="33">
        <v>4</v>
      </c>
      <c r="E207" s="34" t="s">
        <v>1423</v>
      </c>
      <c r="F207" s="342"/>
      <c r="G207" s="36">
        <v>28</v>
      </c>
      <c r="H207" s="60">
        <v>2.6743075453677174</v>
      </c>
    </row>
    <row r="208" spans="1:12" ht="20.149999999999999" customHeight="1">
      <c r="A208" s="361"/>
      <c r="B208" s="346"/>
      <c r="C208" s="346"/>
      <c r="D208" s="33">
        <v>5</v>
      </c>
      <c r="E208" s="34" t="s">
        <v>1424</v>
      </c>
      <c r="F208" s="342"/>
      <c r="G208" s="36">
        <v>24</v>
      </c>
      <c r="H208" s="60">
        <v>2.2922636103151861</v>
      </c>
    </row>
    <row r="209" spans="1:8" ht="20.149999999999999" customHeight="1">
      <c r="A209" s="361"/>
      <c r="B209" s="346"/>
      <c r="C209" s="346"/>
      <c r="D209" s="33">
        <v>6</v>
      </c>
      <c r="E209" s="34" t="s">
        <v>1425</v>
      </c>
      <c r="F209" s="342"/>
      <c r="G209" s="36">
        <v>3</v>
      </c>
      <c r="H209" s="60">
        <v>0.28653295128939826</v>
      </c>
    </row>
    <row r="210" spans="1:8" ht="20.149999999999999" customHeight="1">
      <c r="A210" s="361"/>
      <c r="B210" s="346"/>
      <c r="C210" s="346"/>
      <c r="D210" s="33">
        <v>7</v>
      </c>
      <c r="E210" s="34" t="s">
        <v>1426</v>
      </c>
      <c r="F210" s="342"/>
      <c r="G210" s="36">
        <v>3</v>
      </c>
      <c r="H210" s="60">
        <v>0.28653295128939826</v>
      </c>
    </row>
    <row r="211" spans="1:8" ht="20.149999999999999" customHeight="1">
      <c r="A211" s="361"/>
      <c r="B211" s="346"/>
      <c r="C211" s="346"/>
      <c r="D211" s="33">
        <v>8</v>
      </c>
      <c r="E211" s="34" t="s">
        <v>326</v>
      </c>
      <c r="F211" s="342"/>
      <c r="G211" s="36">
        <v>3</v>
      </c>
      <c r="H211" s="60">
        <v>0.28653295128939826</v>
      </c>
    </row>
    <row r="212" spans="1:8" ht="20.149999999999999" customHeight="1">
      <c r="A212" s="363"/>
      <c r="B212" s="348"/>
      <c r="C212" s="348"/>
      <c r="D212" s="33">
        <v>9</v>
      </c>
      <c r="E212" s="34" t="s">
        <v>1427</v>
      </c>
      <c r="F212" s="343"/>
      <c r="G212" s="36">
        <v>434</v>
      </c>
      <c r="H212" s="60">
        <v>41.451766953199623</v>
      </c>
    </row>
    <row r="213" spans="1:8" ht="20.149999999999999" customHeight="1">
      <c r="A213" s="67" t="s">
        <v>4526</v>
      </c>
      <c r="B213" s="34" t="s">
        <v>1777</v>
      </c>
      <c r="C213" s="34" t="s">
        <v>2006</v>
      </c>
      <c r="D213" s="33"/>
      <c r="E213" s="34"/>
      <c r="F213" s="32"/>
      <c r="G213" s="125">
        <v>3</v>
      </c>
      <c r="H213" s="60"/>
    </row>
    <row r="214" spans="1:8" ht="20.149999999999999" customHeight="1">
      <c r="A214" s="360" t="s">
        <v>2007</v>
      </c>
      <c r="B214" s="345" t="s">
        <v>1778</v>
      </c>
      <c r="C214" s="345" t="s">
        <v>1976</v>
      </c>
      <c r="D214" s="33"/>
      <c r="E214" s="34"/>
      <c r="F214" s="341"/>
      <c r="G214" s="125">
        <v>1047</v>
      </c>
      <c r="H214" s="60"/>
    </row>
    <row r="215" spans="1:8" ht="20.149999999999999" customHeight="1">
      <c r="A215" s="361"/>
      <c r="B215" s="346"/>
      <c r="C215" s="346"/>
      <c r="D215" s="33">
        <v>1</v>
      </c>
      <c r="E215" s="34" t="s">
        <v>1779</v>
      </c>
      <c r="F215" s="342"/>
      <c r="G215" s="36">
        <v>936</v>
      </c>
      <c r="H215" s="60">
        <v>89.398280802292263</v>
      </c>
    </row>
    <row r="216" spans="1:8" ht="20.149999999999999" customHeight="1">
      <c r="A216" s="361"/>
      <c r="B216" s="346"/>
      <c r="C216" s="346"/>
      <c r="D216" s="33">
        <v>2</v>
      </c>
      <c r="E216" s="34" t="s">
        <v>1051</v>
      </c>
      <c r="F216" s="342"/>
      <c r="G216" s="36"/>
      <c r="H216" s="60" t="s">
        <v>2040</v>
      </c>
    </row>
    <row r="217" spans="1:8" ht="20.149999999999999" customHeight="1">
      <c r="A217" s="361"/>
      <c r="B217" s="346"/>
      <c r="C217" s="346"/>
      <c r="D217" s="33">
        <v>3</v>
      </c>
      <c r="E217" s="34" t="s">
        <v>1780</v>
      </c>
      <c r="F217" s="342"/>
      <c r="G217" s="36">
        <v>17</v>
      </c>
      <c r="H217" s="60">
        <v>1.6236867239732569</v>
      </c>
    </row>
    <row r="218" spans="1:8" ht="20.149999999999999" customHeight="1">
      <c r="A218" s="361"/>
      <c r="B218" s="346"/>
      <c r="C218" s="346"/>
      <c r="D218" s="33">
        <v>4</v>
      </c>
      <c r="E218" s="34" t="s">
        <v>1781</v>
      </c>
      <c r="F218" s="342"/>
      <c r="G218" s="36">
        <v>14</v>
      </c>
      <c r="H218" s="60">
        <v>1.3371537726838587</v>
      </c>
    </row>
    <row r="219" spans="1:8" ht="20.149999999999999" customHeight="1">
      <c r="A219" s="361"/>
      <c r="B219" s="346"/>
      <c r="C219" s="346"/>
      <c r="D219" s="33">
        <v>5</v>
      </c>
      <c r="E219" s="34" t="s">
        <v>1054</v>
      </c>
      <c r="F219" s="342"/>
      <c r="G219" s="36">
        <v>33</v>
      </c>
      <c r="H219" s="60">
        <v>3.151862464183381</v>
      </c>
    </row>
    <row r="220" spans="1:8" ht="20.149999999999999" customHeight="1">
      <c r="A220" s="361"/>
      <c r="B220" s="346"/>
      <c r="C220" s="346"/>
      <c r="D220" s="33">
        <v>6</v>
      </c>
      <c r="E220" s="34" t="s">
        <v>1782</v>
      </c>
      <c r="F220" s="342"/>
      <c r="G220" s="36">
        <v>20</v>
      </c>
      <c r="H220" s="60">
        <v>1.9102196752626552</v>
      </c>
    </row>
    <row r="221" spans="1:8" ht="20.149999999999999" customHeight="1">
      <c r="A221" s="361"/>
      <c r="B221" s="346"/>
      <c r="C221" s="346"/>
      <c r="D221" s="33">
        <v>7</v>
      </c>
      <c r="E221" s="34" t="s">
        <v>1056</v>
      </c>
      <c r="F221" s="342"/>
      <c r="G221" s="36">
        <v>26</v>
      </c>
      <c r="H221" s="60">
        <v>2.483285577841452</v>
      </c>
    </row>
    <row r="222" spans="1:8" ht="20.149999999999999" customHeight="1">
      <c r="A222" s="361"/>
      <c r="B222" s="346"/>
      <c r="C222" s="346"/>
      <c r="D222" s="33">
        <v>8</v>
      </c>
      <c r="E222" s="34" t="s">
        <v>1057</v>
      </c>
      <c r="F222" s="342"/>
      <c r="G222" s="36">
        <v>1</v>
      </c>
      <c r="H222" s="60">
        <v>9.5510983763132759E-2</v>
      </c>
    </row>
    <row r="223" spans="1:8" ht="20.149999999999999" customHeight="1">
      <c r="A223" s="363"/>
      <c r="B223" s="348"/>
      <c r="C223" s="348"/>
      <c r="D223" s="33">
        <v>9</v>
      </c>
      <c r="E223" s="34" t="s">
        <v>326</v>
      </c>
      <c r="F223" s="343"/>
      <c r="G223" s="36"/>
      <c r="H223" s="60" t="s">
        <v>2040</v>
      </c>
    </row>
    <row r="224" spans="1:8" ht="20.149999999999999" customHeight="1">
      <c r="A224" s="67" t="s">
        <v>1783</v>
      </c>
      <c r="B224" s="34" t="s">
        <v>1784</v>
      </c>
      <c r="C224" s="34" t="s">
        <v>2008</v>
      </c>
      <c r="D224" s="33"/>
      <c r="E224" s="34"/>
      <c r="F224" s="32"/>
      <c r="G224" s="36" t="s">
        <v>577</v>
      </c>
      <c r="H224" s="60" t="s">
        <v>2040</v>
      </c>
    </row>
    <row r="225" spans="1:8" ht="20.149999999999999" customHeight="1">
      <c r="A225" s="360" t="s">
        <v>2009</v>
      </c>
      <c r="B225" s="345" t="s">
        <v>1785</v>
      </c>
      <c r="C225" s="345" t="s">
        <v>1976</v>
      </c>
      <c r="D225" s="33"/>
      <c r="E225" s="34"/>
      <c r="F225" s="341"/>
      <c r="G225" s="125">
        <v>1047</v>
      </c>
      <c r="H225" s="60"/>
    </row>
    <row r="226" spans="1:8" ht="20.149999999999999" customHeight="1">
      <c r="A226" s="361"/>
      <c r="B226" s="346"/>
      <c r="C226" s="346"/>
      <c r="D226" s="33">
        <v>1</v>
      </c>
      <c r="E226" s="34" t="s">
        <v>1786</v>
      </c>
      <c r="F226" s="342"/>
      <c r="G226" s="36">
        <v>89</v>
      </c>
      <c r="H226" s="60">
        <v>8.500477554918815</v>
      </c>
    </row>
    <row r="227" spans="1:8" ht="20.149999999999999" customHeight="1">
      <c r="A227" s="361"/>
      <c r="B227" s="346"/>
      <c r="C227" s="346"/>
      <c r="D227" s="33">
        <v>2</v>
      </c>
      <c r="E227" s="34" t="s">
        <v>1787</v>
      </c>
      <c r="F227" s="342"/>
      <c r="G227" s="36">
        <v>133</v>
      </c>
      <c r="H227" s="60">
        <v>12.702960840496658</v>
      </c>
    </row>
    <row r="228" spans="1:8" ht="20.149999999999999" customHeight="1">
      <c r="A228" s="361"/>
      <c r="B228" s="346"/>
      <c r="C228" s="346"/>
      <c r="D228" s="33">
        <v>3</v>
      </c>
      <c r="E228" s="34" t="s">
        <v>1788</v>
      </c>
      <c r="F228" s="342"/>
      <c r="G228" s="36">
        <v>7</v>
      </c>
      <c r="H228" s="60">
        <v>0.66857688634192936</v>
      </c>
    </row>
    <row r="229" spans="1:8" ht="20.149999999999999" customHeight="1">
      <c r="A229" s="361"/>
      <c r="B229" s="346"/>
      <c r="C229" s="346"/>
      <c r="D229" s="33">
        <v>4</v>
      </c>
      <c r="E229" s="34" t="s">
        <v>1789</v>
      </c>
      <c r="F229" s="342"/>
      <c r="G229" s="36">
        <v>17</v>
      </c>
      <c r="H229" s="60">
        <v>1.6236867239732569</v>
      </c>
    </row>
    <row r="230" spans="1:8" ht="20.149999999999999" customHeight="1">
      <c r="A230" s="361"/>
      <c r="B230" s="346"/>
      <c r="C230" s="346"/>
      <c r="D230" s="33">
        <v>5</v>
      </c>
      <c r="E230" s="34" t="s">
        <v>1790</v>
      </c>
      <c r="F230" s="342"/>
      <c r="G230" s="36">
        <v>1</v>
      </c>
      <c r="H230" s="60">
        <v>9.5510983763132759E-2</v>
      </c>
    </row>
    <row r="231" spans="1:8" ht="20.149999999999999" customHeight="1">
      <c r="A231" s="361"/>
      <c r="B231" s="346"/>
      <c r="C231" s="346"/>
      <c r="D231" s="33">
        <v>6</v>
      </c>
      <c r="E231" s="34" t="s">
        <v>1791</v>
      </c>
      <c r="F231" s="342"/>
      <c r="G231" s="36">
        <v>548</v>
      </c>
      <c r="H231" s="60">
        <v>52.340019102196756</v>
      </c>
    </row>
    <row r="232" spans="1:8" ht="20.149999999999999" customHeight="1">
      <c r="A232" s="361"/>
      <c r="B232" s="346"/>
      <c r="C232" s="346"/>
      <c r="D232" s="33">
        <v>7</v>
      </c>
      <c r="E232" s="34" t="s">
        <v>1792</v>
      </c>
      <c r="F232" s="342"/>
      <c r="G232" s="36">
        <v>41</v>
      </c>
      <c r="H232" s="60">
        <v>3.9159503342884436</v>
      </c>
    </row>
    <row r="233" spans="1:8" ht="20.149999999999999" customHeight="1">
      <c r="A233" s="361"/>
      <c r="B233" s="346"/>
      <c r="C233" s="346"/>
      <c r="D233" s="33">
        <v>8</v>
      </c>
      <c r="E233" s="34" t="s">
        <v>1793</v>
      </c>
      <c r="F233" s="342"/>
      <c r="G233" s="36">
        <v>36</v>
      </c>
      <c r="H233" s="60">
        <v>3.4383954154727796</v>
      </c>
    </row>
    <row r="234" spans="1:8" ht="20.149999999999999" customHeight="1">
      <c r="A234" s="361"/>
      <c r="B234" s="346"/>
      <c r="C234" s="346"/>
      <c r="D234" s="33">
        <v>9</v>
      </c>
      <c r="E234" s="34" t="s">
        <v>1794</v>
      </c>
      <c r="F234" s="342"/>
      <c r="G234" s="36">
        <v>173</v>
      </c>
      <c r="H234" s="60">
        <v>16.523400191021967</v>
      </c>
    </row>
    <row r="235" spans="1:8" ht="20.149999999999999" customHeight="1">
      <c r="A235" s="363"/>
      <c r="B235" s="348"/>
      <c r="C235" s="348"/>
      <c r="D235" s="33">
        <v>10</v>
      </c>
      <c r="E235" s="34" t="s">
        <v>326</v>
      </c>
      <c r="F235" s="343"/>
      <c r="G235" s="36">
        <v>2</v>
      </c>
      <c r="H235" s="60">
        <v>0.19102196752626552</v>
      </c>
    </row>
    <row r="236" spans="1:8" ht="20.149999999999999" customHeight="1">
      <c r="A236" s="67" t="s">
        <v>1795</v>
      </c>
      <c r="B236" s="34" t="s">
        <v>1796</v>
      </c>
      <c r="C236" s="34" t="s">
        <v>2010</v>
      </c>
      <c r="D236" s="33"/>
      <c r="E236" s="34"/>
      <c r="F236" s="32"/>
      <c r="G236" s="125">
        <v>2</v>
      </c>
      <c r="H236" s="60"/>
    </row>
    <row r="237" spans="1:8" ht="20.149999999999999" customHeight="1">
      <c r="A237" s="360" t="s">
        <v>2011</v>
      </c>
      <c r="B237" s="345" t="s">
        <v>1797</v>
      </c>
      <c r="C237" s="345" t="s">
        <v>1976</v>
      </c>
      <c r="D237" s="33"/>
      <c r="E237" s="34"/>
      <c r="F237" s="341"/>
      <c r="G237" s="125">
        <v>1047</v>
      </c>
      <c r="H237" s="60"/>
    </row>
    <row r="238" spans="1:8" ht="20.149999999999999" customHeight="1">
      <c r="A238" s="361"/>
      <c r="B238" s="346"/>
      <c r="C238" s="346"/>
      <c r="D238" s="33">
        <v>1</v>
      </c>
      <c r="E238" s="34" t="s">
        <v>1798</v>
      </c>
      <c r="F238" s="342"/>
      <c r="G238" s="36">
        <v>228</v>
      </c>
      <c r="H238" s="60">
        <v>21.776504297994272</v>
      </c>
    </row>
    <row r="239" spans="1:8" ht="20.149999999999999" customHeight="1">
      <c r="A239" s="361"/>
      <c r="B239" s="346"/>
      <c r="C239" s="346"/>
      <c r="D239" s="33">
        <v>2</v>
      </c>
      <c r="E239" s="34" t="s">
        <v>1799</v>
      </c>
      <c r="F239" s="342"/>
      <c r="G239" s="36">
        <v>30</v>
      </c>
      <c r="H239" s="60">
        <v>2.8653295128939829</v>
      </c>
    </row>
    <row r="240" spans="1:8" ht="20.149999999999999" customHeight="1">
      <c r="A240" s="361"/>
      <c r="B240" s="346"/>
      <c r="C240" s="346"/>
      <c r="D240" s="33">
        <v>3</v>
      </c>
      <c r="E240" s="34" t="s">
        <v>1800</v>
      </c>
      <c r="F240" s="342"/>
      <c r="G240" s="36">
        <v>15</v>
      </c>
      <c r="H240" s="60">
        <v>1.4326647564469914</v>
      </c>
    </row>
    <row r="241" spans="1:8" ht="20.149999999999999" customHeight="1">
      <c r="A241" s="361"/>
      <c r="B241" s="346"/>
      <c r="C241" s="346"/>
      <c r="D241" s="33">
        <v>4</v>
      </c>
      <c r="E241" s="34" t="s">
        <v>326</v>
      </c>
      <c r="F241" s="342"/>
      <c r="G241" s="36"/>
      <c r="H241" s="60" t="s">
        <v>2040</v>
      </c>
    </row>
    <row r="242" spans="1:8" ht="20.149999999999999" customHeight="1">
      <c r="A242" s="363"/>
      <c r="B242" s="348"/>
      <c r="C242" s="348"/>
      <c r="D242" s="33">
        <v>5</v>
      </c>
      <c r="E242" s="34" t="s">
        <v>1801</v>
      </c>
      <c r="F242" s="343"/>
      <c r="G242" s="36">
        <v>774</v>
      </c>
      <c r="H242" s="60">
        <v>73.92550143266476</v>
      </c>
    </row>
    <row r="243" spans="1:8" ht="20.149999999999999" customHeight="1">
      <c r="A243" s="67" t="s">
        <v>1802</v>
      </c>
      <c r="B243" s="34" t="s">
        <v>1803</v>
      </c>
      <c r="C243" s="34" t="s">
        <v>2012</v>
      </c>
      <c r="D243" s="33"/>
      <c r="E243" s="34"/>
      <c r="F243" s="32"/>
      <c r="G243" s="36"/>
      <c r="H243" s="60" t="s">
        <v>2040</v>
      </c>
    </row>
    <row r="244" spans="1:8" ht="20.149999999999999" customHeight="1">
      <c r="A244" s="360" t="s">
        <v>1804</v>
      </c>
      <c r="B244" s="345" t="s">
        <v>1805</v>
      </c>
      <c r="C244" s="345" t="s">
        <v>1976</v>
      </c>
      <c r="D244" s="33"/>
      <c r="E244" s="34"/>
      <c r="F244" s="341"/>
      <c r="G244" s="125">
        <v>1047</v>
      </c>
      <c r="H244" s="60"/>
    </row>
    <row r="245" spans="1:8" ht="20.149999999999999" customHeight="1">
      <c r="A245" s="361"/>
      <c r="B245" s="346"/>
      <c r="C245" s="346"/>
      <c r="D245" s="33">
        <v>1</v>
      </c>
      <c r="E245" s="34" t="s">
        <v>1806</v>
      </c>
      <c r="F245" s="342"/>
      <c r="G245" s="36">
        <v>538</v>
      </c>
      <c r="H245" s="60">
        <v>51.384909264565422</v>
      </c>
    </row>
    <row r="246" spans="1:8" ht="20.149999999999999" customHeight="1">
      <c r="A246" s="361"/>
      <c r="B246" s="346"/>
      <c r="C246" s="346"/>
      <c r="D246" s="33">
        <v>2</v>
      </c>
      <c r="E246" s="34" t="s">
        <v>1807</v>
      </c>
      <c r="F246" s="342"/>
      <c r="G246" s="36">
        <v>129</v>
      </c>
      <c r="H246" s="60">
        <v>12.320916905444127</v>
      </c>
    </row>
    <row r="247" spans="1:8" ht="20.149999999999999" customHeight="1">
      <c r="A247" s="361"/>
      <c r="B247" s="346"/>
      <c r="C247" s="346"/>
      <c r="D247" s="33">
        <v>3</v>
      </c>
      <c r="E247" s="34" t="s">
        <v>1808</v>
      </c>
      <c r="F247" s="342"/>
      <c r="G247" s="36">
        <v>57</v>
      </c>
      <c r="H247" s="60">
        <v>5.444126074498568</v>
      </c>
    </row>
    <row r="248" spans="1:8" ht="20.149999999999999" customHeight="1">
      <c r="A248" s="361"/>
      <c r="B248" s="346"/>
      <c r="C248" s="346"/>
      <c r="D248" s="33">
        <v>4</v>
      </c>
      <c r="E248" s="34" t="s">
        <v>1809</v>
      </c>
      <c r="F248" s="342"/>
      <c r="G248" s="36">
        <v>197</v>
      </c>
      <c r="H248" s="60">
        <v>18.815663801337156</v>
      </c>
    </row>
    <row r="249" spans="1:8" ht="20.149999999999999" customHeight="1">
      <c r="A249" s="361"/>
      <c r="B249" s="346"/>
      <c r="C249" s="346"/>
      <c r="D249" s="33">
        <v>5</v>
      </c>
      <c r="E249" s="34" t="s">
        <v>1810</v>
      </c>
      <c r="F249" s="342"/>
      <c r="G249" s="36">
        <v>35</v>
      </c>
      <c r="H249" s="60">
        <v>3.3428844317096464</v>
      </c>
    </row>
    <row r="250" spans="1:8" ht="20.149999999999999" customHeight="1">
      <c r="A250" s="361"/>
      <c r="B250" s="346"/>
      <c r="C250" s="346"/>
      <c r="D250" s="33">
        <v>6</v>
      </c>
      <c r="E250" s="34" t="s">
        <v>1811</v>
      </c>
      <c r="F250" s="342"/>
      <c r="G250" s="36">
        <v>8</v>
      </c>
      <c r="H250" s="60">
        <v>0.76408787010506207</v>
      </c>
    </row>
    <row r="251" spans="1:8" ht="20.149999999999999" customHeight="1">
      <c r="A251" s="361"/>
      <c r="B251" s="346"/>
      <c r="C251" s="346"/>
      <c r="D251" s="33">
        <v>7</v>
      </c>
      <c r="E251" s="34" t="s">
        <v>1812</v>
      </c>
      <c r="F251" s="342"/>
      <c r="G251" s="36">
        <v>18</v>
      </c>
      <c r="H251" s="60">
        <v>1.7191977077363898</v>
      </c>
    </row>
    <row r="252" spans="1:8" ht="20.149999999999999" customHeight="1">
      <c r="A252" s="361"/>
      <c r="B252" s="346"/>
      <c r="C252" s="346"/>
      <c r="D252" s="33">
        <v>8</v>
      </c>
      <c r="E252" s="34" t="s">
        <v>1813</v>
      </c>
      <c r="F252" s="342"/>
      <c r="G252" s="36">
        <v>24</v>
      </c>
      <c r="H252" s="60">
        <v>2.2922636103151861</v>
      </c>
    </row>
    <row r="253" spans="1:8" ht="20.149999999999999" customHeight="1">
      <c r="A253" s="361"/>
      <c r="B253" s="346"/>
      <c r="C253" s="346"/>
      <c r="D253" s="33">
        <v>9</v>
      </c>
      <c r="E253" s="34" t="s">
        <v>1814</v>
      </c>
      <c r="F253" s="342"/>
      <c r="G253" s="36">
        <v>27</v>
      </c>
      <c r="H253" s="60">
        <v>2.5787965616045847</v>
      </c>
    </row>
    <row r="254" spans="1:8" ht="20.149999999999999" customHeight="1">
      <c r="A254" s="361"/>
      <c r="B254" s="346"/>
      <c r="C254" s="346"/>
      <c r="D254" s="33">
        <v>10</v>
      </c>
      <c r="E254" s="34" t="s">
        <v>1815</v>
      </c>
      <c r="F254" s="342"/>
      <c r="G254" s="36">
        <v>1</v>
      </c>
      <c r="H254" s="60">
        <v>9.5510983763132759E-2</v>
      </c>
    </row>
    <row r="255" spans="1:8" ht="20.149999999999999" customHeight="1">
      <c r="A255" s="361"/>
      <c r="B255" s="346"/>
      <c r="C255" s="346"/>
      <c r="D255" s="33">
        <v>11</v>
      </c>
      <c r="E255" s="34" t="s">
        <v>1816</v>
      </c>
      <c r="F255" s="342"/>
      <c r="G255" s="36">
        <v>3</v>
      </c>
      <c r="H255" s="60">
        <v>0.28653295128939826</v>
      </c>
    </row>
    <row r="256" spans="1:8" ht="20.149999999999999" customHeight="1">
      <c r="A256" s="361"/>
      <c r="B256" s="346"/>
      <c r="C256" s="346"/>
      <c r="D256" s="33">
        <v>12</v>
      </c>
      <c r="E256" s="34" t="s">
        <v>1817</v>
      </c>
      <c r="F256" s="342"/>
      <c r="G256" s="36">
        <v>10</v>
      </c>
      <c r="H256" s="60">
        <v>0.95510983763132762</v>
      </c>
    </row>
    <row r="257" spans="1:8" ht="20.149999999999999" customHeight="1">
      <c r="A257" s="363"/>
      <c r="B257" s="348"/>
      <c r="C257" s="348"/>
      <c r="D257" s="33">
        <v>13</v>
      </c>
      <c r="E257" s="34" t="s">
        <v>326</v>
      </c>
      <c r="F257" s="343"/>
      <c r="G257" s="36"/>
      <c r="H257" s="60" t="s">
        <v>2040</v>
      </c>
    </row>
    <row r="258" spans="1:8" ht="20.149999999999999" customHeight="1">
      <c r="A258" s="360" t="s">
        <v>2013</v>
      </c>
      <c r="B258" s="345" t="s">
        <v>1818</v>
      </c>
      <c r="C258" s="345" t="s">
        <v>1976</v>
      </c>
      <c r="D258" s="33"/>
      <c r="E258" s="34"/>
      <c r="F258" s="341"/>
      <c r="G258" s="125">
        <v>1047</v>
      </c>
      <c r="H258" s="60"/>
    </row>
    <row r="259" spans="1:8" ht="20.149999999999999" customHeight="1">
      <c r="A259" s="361"/>
      <c r="B259" s="346"/>
      <c r="C259" s="346"/>
      <c r="D259" s="33">
        <v>1</v>
      </c>
      <c r="E259" s="34" t="s">
        <v>1806</v>
      </c>
      <c r="F259" s="342"/>
      <c r="G259" s="36">
        <v>173</v>
      </c>
      <c r="H259" s="60">
        <v>16.523400191021967</v>
      </c>
    </row>
    <row r="260" spans="1:8" ht="20.149999999999999" customHeight="1">
      <c r="A260" s="361"/>
      <c r="B260" s="346"/>
      <c r="C260" s="346"/>
      <c r="D260" s="33">
        <v>2</v>
      </c>
      <c r="E260" s="34" t="s">
        <v>1807</v>
      </c>
      <c r="F260" s="342"/>
      <c r="G260" s="36">
        <v>244</v>
      </c>
      <c r="H260" s="60">
        <v>23.304680038204392</v>
      </c>
    </row>
    <row r="261" spans="1:8" ht="20.149999999999999" customHeight="1">
      <c r="A261" s="361"/>
      <c r="B261" s="346"/>
      <c r="C261" s="346"/>
      <c r="D261" s="33">
        <v>3</v>
      </c>
      <c r="E261" s="34" t="s">
        <v>1808</v>
      </c>
      <c r="F261" s="342"/>
      <c r="G261" s="36">
        <v>156</v>
      </c>
      <c r="H261" s="60">
        <v>14.899713467048711</v>
      </c>
    </row>
    <row r="262" spans="1:8" ht="20.149999999999999" customHeight="1">
      <c r="A262" s="361"/>
      <c r="B262" s="346"/>
      <c r="C262" s="346"/>
      <c r="D262" s="33">
        <v>4</v>
      </c>
      <c r="E262" s="34" t="s">
        <v>1809</v>
      </c>
      <c r="F262" s="342"/>
      <c r="G262" s="36">
        <v>181</v>
      </c>
      <c r="H262" s="60">
        <v>17.287488061127029</v>
      </c>
    </row>
    <row r="263" spans="1:8" ht="20.149999999999999" customHeight="1">
      <c r="A263" s="361"/>
      <c r="B263" s="346"/>
      <c r="C263" s="346"/>
      <c r="D263" s="33">
        <v>5</v>
      </c>
      <c r="E263" s="34" t="s">
        <v>1810</v>
      </c>
      <c r="F263" s="342"/>
      <c r="G263" s="36">
        <v>74</v>
      </c>
      <c r="H263" s="60">
        <v>7.0678127984718246</v>
      </c>
    </row>
    <row r="264" spans="1:8" ht="20.149999999999999" customHeight="1">
      <c r="A264" s="361"/>
      <c r="B264" s="346"/>
      <c r="C264" s="346"/>
      <c r="D264" s="33">
        <v>6</v>
      </c>
      <c r="E264" s="34" t="s">
        <v>1811</v>
      </c>
      <c r="F264" s="342"/>
      <c r="G264" s="36">
        <v>22</v>
      </c>
      <c r="H264" s="60">
        <v>2.1012416427889207</v>
      </c>
    </row>
    <row r="265" spans="1:8" ht="20.149999999999999" customHeight="1">
      <c r="A265" s="361"/>
      <c r="B265" s="346"/>
      <c r="C265" s="346"/>
      <c r="D265" s="33">
        <v>7</v>
      </c>
      <c r="E265" s="34" t="s">
        <v>1812</v>
      </c>
      <c r="F265" s="342"/>
      <c r="G265" s="36">
        <v>34</v>
      </c>
      <c r="H265" s="60">
        <v>3.2473734479465137</v>
      </c>
    </row>
    <row r="266" spans="1:8" ht="20.149999999999999" customHeight="1">
      <c r="A266" s="361"/>
      <c r="B266" s="346"/>
      <c r="C266" s="346"/>
      <c r="D266" s="33">
        <v>8</v>
      </c>
      <c r="E266" s="34" t="s">
        <v>1813</v>
      </c>
      <c r="F266" s="342"/>
      <c r="G266" s="36">
        <v>58</v>
      </c>
      <c r="H266" s="60">
        <v>5.5396370582617003</v>
      </c>
    </row>
    <row r="267" spans="1:8" ht="20.149999999999999" customHeight="1">
      <c r="A267" s="361"/>
      <c r="B267" s="346"/>
      <c r="C267" s="346"/>
      <c r="D267" s="33">
        <v>9</v>
      </c>
      <c r="E267" s="34" t="s">
        <v>1814</v>
      </c>
      <c r="F267" s="342"/>
      <c r="G267" s="36">
        <v>75</v>
      </c>
      <c r="H267" s="60">
        <v>7.1633237822349569</v>
      </c>
    </row>
    <row r="268" spans="1:8" ht="20.149999999999999" customHeight="1">
      <c r="A268" s="361"/>
      <c r="B268" s="346"/>
      <c r="C268" s="346"/>
      <c r="D268" s="33">
        <v>10</v>
      </c>
      <c r="E268" s="34" t="s">
        <v>1815</v>
      </c>
      <c r="F268" s="342"/>
      <c r="G268" s="36">
        <v>7</v>
      </c>
      <c r="H268" s="60">
        <v>0.66857688634192936</v>
      </c>
    </row>
    <row r="269" spans="1:8" ht="20.149999999999999" customHeight="1">
      <c r="A269" s="361"/>
      <c r="B269" s="346"/>
      <c r="C269" s="346"/>
      <c r="D269" s="33">
        <v>11</v>
      </c>
      <c r="E269" s="34" t="s">
        <v>1816</v>
      </c>
      <c r="F269" s="342"/>
      <c r="G269" s="36">
        <v>9</v>
      </c>
      <c r="H269" s="60">
        <v>0.8595988538681949</v>
      </c>
    </row>
    <row r="270" spans="1:8" ht="20.149999999999999" customHeight="1">
      <c r="A270" s="361"/>
      <c r="B270" s="346"/>
      <c r="C270" s="346"/>
      <c r="D270" s="33">
        <v>12</v>
      </c>
      <c r="E270" s="34" t="s">
        <v>1817</v>
      </c>
      <c r="F270" s="342"/>
      <c r="G270" s="36">
        <v>10</v>
      </c>
      <c r="H270" s="60">
        <v>0.95510983763132762</v>
      </c>
    </row>
    <row r="271" spans="1:8" ht="20.149999999999999" customHeight="1">
      <c r="A271" s="363"/>
      <c r="B271" s="348"/>
      <c r="C271" s="348"/>
      <c r="D271" s="33">
        <v>13</v>
      </c>
      <c r="E271" s="34" t="s">
        <v>326</v>
      </c>
      <c r="F271" s="343"/>
      <c r="G271" s="36">
        <v>4</v>
      </c>
      <c r="H271" s="60">
        <v>0.38204393505253104</v>
      </c>
    </row>
    <row r="272" spans="1:8" ht="20.149999999999999" customHeight="1">
      <c r="A272" s="67" t="s">
        <v>4094</v>
      </c>
      <c r="B272" s="34" t="s">
        <v>1819</v>
      </c>
      <c r="C272" s="34" t="s">
        <v>2014</v>
      </c>
      <c r="D272" s="33"/>
      <c r="E272" s="34"/>
      <c r="F272" s="32"/>
      <c r="G272" s="125">
        <v>4</v>
      </c>
      <c r="H272" s="60"/>
    </row>
    <row r="273" spans="1:8" ht="20.149999999999999" customHeight="1">
      <c r="A273" s="360" t="s">
        <v>1820</v>
      </c>
      <c r="B273" s="345" t="s">
        <v>64</v>
      </c>
      <c r="C273" s="345" t="s">
        <v>1976</v>
      </c>
      <c r="D273" s="33"/>
      <c r="E273" s="34"/>
      <c r="F273" s="341"/>
      <c r="G273" s="125">
        <v>1047</v>
      </c>
      <c r="H273" s="60"/>
    </row>
    <row r="274" spans="1:8" ht="20.149999999999999" customHeight="1">
      <c r="A274" s="361"/>
      <c r="B274" s="346"/>
      <c r="C274" s="346"/>
      <c r="D274" s="33">
        <v>1</v>
      </c>
      <c r="E274" s="34" t="s">
        <v>1044</v>
      </c>
      <c r="F274" s="342"/>
      <c r="G274" s="36">
        <v>457</v>
      </c>
      <c r="H274" s="60">
        <v>43.648519579751671</v>
      </c>
    </row>
    <row r="275" spans="1:8" ht="20.149999999999999" customHeight="1">
      <c r="A275" s="361"/>
      <c r="B275" s="346"/>
      <c r="C275" s="346"/>
      <c r="D275" s="33">
        <v>2</v>
      </c>
      <c r="E275" s="34" t="s">
        <v>1045</v>
      </c>
      <c r="F275" s="342"/>
      <c r="G275" s="36">
        <v>208</v>
      </c>
      <c r="H275" s="60">
        <v>19.866284622731616</v>
      </c>
    </row>
    <row r="276" spans="1:8" ht="20.149999999999999" customHeight="1">
      <c r="A276" s="363"/>
      <c r="B276" s="348"/>
      <c r="C276" s="348"/>
      <c r="D276" s="33">
        <v>3</v>
      </c>
      <c r="E276" s="34" t="s">
        <v>1046</v>
      </c>
      <c r="F276" s="343"/>
      <c r="G276" s="36">
        <v>382</v>
      </c>
      <c r="H276" s="60">
        <v>36.48519579751671</v>
      </c>
    </row>
    <row r="277" spans="1:8" ht="20.149999999999999" customHeight="1">
      <c r="A277" s="360" t="s">
        <v>2015</v>
      </c>
      <c r="B277" s="345" t="s">
        <v>291</v>
      </c>
      <c r="C277" s="345" t="s">
        <v>1976</v>
      </c>
      <c r="D277" s="33"/>
      <c r="E277" s="34"/>
      <c r="F277" s="341"/>
      <c r="G277" s="125">
        <v>1047</v>
      </c>
      <c r="H277" s="60"/>
    </row>
    <row r="278" spans="1:8" ht="20.149999999999999" customHeight="1">
      <c r="A278" s="361"/>
      <c r="B278" s="346"/>
      <c r="C278" s="346"/>
      <c r="D278" s="33">
        <v>1</v>
      </c>
      <c r="E278" s="34" t="s">
        <v>438</v>
      </c>
      <c r="F278" s="342"/>
      <c r="G278" s="36">
        <v>360</v>
      </c>
      <c r="H278" s="60">
        <v>34.383954154727789</v>
      </c>
    </row>
    <row r="279" spans="1:8" ht="20.149999999999999" customHeight="1">
      <c r="A279" s="363"/>
      <c r="B279" s="348"/>
      <c r="C279" s="348"/>
      <c r="D279" s="33">
        <v>2</v>
      </c>
      <c r="E279" s="34" t="s">
        <v>1059</v>
      </c>
      <c r="F279" s="343"/>
      <c r="G279" s="36">
        <v>687</v>
      </c>
      <c r="H279" s="60">
        <v>65.616045845272211</v>
      </c>
    </row>
    <row r="280" spans="1:8" ht="20.149999999999999" customHeight="1">
      <c r="A280" s="360" t="s">
        <v>4496</v>
      </c>
      <c r="B280" s="345" t="s">
        <v>120</v>
      </c>
      <c r="C280" s="345" t="s">
        <v>2017</v>
      </c>
      <c r="D280" s="33"/>
      <c r="E280" s="34"/>
      <c r="F280" s="341"/>
      <c r="G280" s="125">
        <v>360</v>
      </c>
      <c r="H280" s="60"/>
    </row>
    <row r="281" spans="1:8" ht="20.149999999999999" customHeight="1">
      <c r="A281" s="361"/>
      <c r="B281" s="346"/>
      <c r="C281" s="346"/>
      <c r="D281" s="33">
        <v>1</v>
      </c>
      <c r="E281" s="34" t="s">
        <v>295</v>
      </c>
      <c r="F281" s="342"/>
      <c r="G281" s="36">
        <v>79</v>
      </c>
      <c r="H281" s="60">
        <v>7.5453677172874878</v>
      </c>
    </row>
    <row r="282" spans="1:8" ht="20.149999999999999" customHeight="1">
      <c r="A282" s="361"/>
      <c r="B282" s="346"/>
      <c r="C282" s="346"/>
      <c r="D282" s="33">
        <v>2</v>
      </c>
      <c r="E282" s="34" t="s">
        <v>1060</v>
      </c>
      <c r="F282" s="342"/>
      <c r="G282" s="36">
        <v>33</v>
      </c>
      <c r="H282" s="60">
        <v>3.151862464183381</v>
      </c>
    </row>
    <row r="283" spans="1:8" ht="20.149999999999999" customHeight="1">
      <c r="A283" s="361"/>
      <c r="B283" s="346"/>
      <c r="C283" s="346"/>
      <c r="D283" s="33">
        <v>3</v>
      </c>
      <c r="E283" s="34" t="s">
        <v>1061</v>
      </c>
      <c r="F283" s="342"/>
      <c r="G283" s="36">
        <v>28</v>
      </c>
      <c r="H283" s="60">
        <v>2.6743075453677174</v>
      </c>
    </row>
    <row r="284" spans="1:8" ht="20.149999999999999" customHeight="1">
      <c r="A284" s="361"/>
      <c r="B284" s="346"/>
      <c r="C284" s="346"/>
      <c r="D284" s="33">
        <v>4</v>
      </c>
      <c r="E284" s="34" t="s">
        <v>1062</v>
      </c>
      <c r="F284" s="342"/>
      <c r="G284" s="36">
        <v>90</v>
      </c>
      <c r="H284" s="60">
        <v>8.5959885386819472</v>
      </c>
    </row>
    <row r="285" spans="1:8" ht="20.149999999999999" customHeight="1">
      <c r="A285" s="361"/>
      <c r="B285" s="346"/>
      <c r="C285" s="346"/>
      <c r="D285" s="33">
        <v>5</v>
      </c>
      <c r="E285" s="34" t="s">
        <v>1063</v>
      </c>
      <c r="F285" s="342"/>
      <c r="G285" s="36">
        <v>100</v>
      </c>
      <c r="H285" s="60">
        <v>9.5510983763132753</v>
      </c>
    </row>
    <row r="286" spans="1:8" ht="20.149999999999999" customHeight="1">
      <c r="A286" s="361"/>
      <c r="B286" s="346"/>
      <c r="C286" s="346"/>
      <c r="D286" s="33">
        <v>6</v>
      </c>
      <c r="E286" s="34" t="s">
        <v>353</v>
      </c>
      <c r="F286" s="342"/>
      <c r="G286" s="36">
        <v>13</v>
      </c>
      <c r="H286" s="60">
        <v>1.241642788920726</v>
      </c>
    </row>
    <row r="287" spans="1:8" ht="20.149999999999999" customHeight="1">
      <c r="A287" s="361"/>
      <c r="B287" s="346"/>
      <c r="C287" s="346"/>
      <c r="D287" s="33">
        <v>7</v>
      </c>
      <c r="E287" s="34" t="s">
        <v>4483</v>
      </c>
      <c r="F287" s="342"/>
      <c r="G287" s="36">
        <v>7</v>
      </c>
      <c r="H287" s="60">
        <v>0.66857688634192936</v>
      </c>
    </row>
    <row r="288" spans="1:8" ht="20.149999999999999" customHeight="1">
      <c r="A288" s="363"/>
      <c r="B288" s="348"/>
      <c r="C288" s="348"/>
      <c r="D288" s="33">
        <v>8</v>
      </c>
      <c r="E288" s="34" t="s">
        <v>4478</v>
      </c>
      <c r="F288" s="343"/>
      <c r="G288" s="36">
        <v>10</v>
      </c>
      <c r="H288" s="60">
        <v>0.95510983763132762</v>
      </c>
    </row>
    <row r="289" spans="1:8" ht="20.149999999999999" customHeight="1">
      <c r="A289" s="360" t="s">
        <v>1821</v>
      </c>
      <c r="B289" s="345" t="s">
        <v>1822</v>
      </c>
      <c r="C289" s="345" t="s">
        <v>2016</v>
      </c>
      <c r="D289" s="33"/>
      <c r="E289" s="34"/>
      <c r="F289" s="341"/>
      <c r="G289" s="125">
        <v>360</v>
      </c>
      <c r="H289" s="60"/>
    </row>
    <row r="290" spans="1:8" ht="20.149999999999999" customHeight="1">
      <c r="A290" s="361"/>
      <c r="B290" s="346"/>
      <c r="C290" s="346"/>
      <c r="D290" s="33">
        <v>1</v>
      </c>
      <c r="E290" s="34" t="s">
        <v>438</v>
      </c>
      <c r="F290" s="342"/>
      <c r="G290" s="36">
        <v>116</v>
      </c>
      <c r="H290" s="60">
        <v>32.222222222222221</v>
      </c>
    </row>
    <row r="291" spans="1:8" ht="20.149999999999999" customHeight="1">
      <c r="A291" s="363"/>
      <c r="B291" s="348"/>
      <c r="C291" s="348"/>
      <c r="D291" s="33">
        <v>2</v>
      </c>
      <c r="E291" s="34" t="s">
        <v>439</v>
      </c>
      <c r="F291" s="343"/>
      <c r="G291" s="36">
        <v>244</v>
      </c>
      <c r="H291" s="60">
        <v>67.777777777777786</v>
      </c>
    </row>
    <row r="292" spans="1:8" ht="20.149999999999999" customHeight="1">
      <c r="A292" s="360" t="s">
        <v>1823</v>
      </c>
      <c r="B292" s="345" t="s">
        <v>1067</v>
      </c>
      <c r="C292" s="345" t="s">
        <v>2019</v>
      </c>
      <c r="D292" s="33"/>
      <c r="E292" s="34"/>
      <c r="F292" s="341"/>
      <c r="G292" s="125">
        <v>687</v>
      </c>
      <c r="H292" s="60"/>
    </row>
    <row r="293" spans="1:8" ht="20.149999999999999" customHeight="1">
      <c r="A293" s="361"/>
      <c r="B293" s="346"/>
      <c r="C293" s="346"/>
      <c r="D293" s="33">
        <v>1</v>
      </c>
      <c r="E293" s="34" t="s">
        <v>295</v>
      </c>
      <c r="F293" s="342"/>
      <c r="G293" s="36">
        <v>76</v>
      </c>
      <c r="H293" s="60">
        <v>11.06259097525473</v>
      </c>
    </row>
    <row r="294" spans="1:8" ht="20.149999999999999" customHeight="1">
      <c r="A294" s="361"/>
      <c r="B294" s="346"/>
      <c r="C294" s="346"/>
      <c r="D294" s="33">
        <v>2</v>
      </c>
      <c r="E294" s="34" t="s">
        <v>1060</v>
      </c>
      <c r="F294" s="342"/>
      <c r="G294" s="36">
        <v>35</v>
      </c>
      <c r="H294" s="60">
        <v>5.094614264919942</v>
      </c>
    </row>
    <row r="295" spans="1:8" ht="20.149999999999999" customHeight="1">
      <c r="A295" s="361"/>
      <c r="B295" s="346"/>
      <c r="C295" s="346"/>
      <c r="D295" s="33">
        <v>3</v>
      </c>
      <c r="E295" s="34" t="s">
        <v>1061</v>
      </c>
      <c r="F295" s="342"/>
      <c r="G295" s="36">
        <v>18</v>
      </c>
      <c r="H295" s="60">
        <v>2.6200873362445414</v>
      </c>
    </row>
    <row r="296" spans="1:8" ht="20.149999999999999" customHeight="1">
      <c r="A296" s="361"/>
      <c r="B296" s="346"/>
      <c r="C296" s="346"/>
      <c r="D296" s="33">
        <v>4</v>
      </c>
      <c r="E296" s="34" t="s">
        <v>1062</v>
      </c>
      <c r="F296" s="342"/>
      <c r="G296" s="36">
        <v>47</v>
      </c>
      <c r="H296" s="60">
        <v>6.8413391557496359</v>
      </c>
    </row>
    <row r="297" spans="1:8" ht="20.149999999999999" customHeight="1">
      <c r="A297" s="361"/>
      <c r="B297" s="346"/>
      <c r="C297" s="346"/>
      <c r="D297" s="33">
        <v>5</v>
      </c>
      <c r="E297" s="34" t="s">
        <v>1063</v>
      </c>
      <c r="F297" s="342"/>
      <c r="G297" s="36">
        <v>23</v>
      </c>
      <c r="H297" s="60">
        <v>3.3478893740902476</v>
      </c>
    </row>
    <row r="298" spans="1:8" ht="20.149999999999999" customHeight="1">
      <c r="A298" s="361"/>
      <c r="B298" s="346"/>
      <c r="C298" s="346"/>
      <c r="D298" s="33">
        <v>6</v>
      </c>
      <c r="E298" s="34" t="s">
        <v>353</v>
      </c>
      <c r="F298" s="342"/>
      <c r="G298" s="36">
        <v>15</v>
      </c>
      <c r="H298" s="60">
        <v>2.1834061135371177</v>
      </c>
    </row>
    <row r="299" spans="1:8" ht="20.149999999999999" customHeight="1">
      <c r="A299" s="361"/>
      <c r="B299" s="346"/>
      <c r="C299" s="346"/>
      <c r="D299" s="33">
        <v>7</v>
      </c>
      <c r="E299" s="34" t="s">
        <v>4483</v>
      </c>
      <c r="F299" s="342"/>
      <c r="G299" s="36">
        <v>11</v>
      </c>
      <c r="H299" s="60">
        <v>1.6011644832605532</v>
      </c>
    </row>
    <row r="300" spans="1:8" ht="20.149999999999999" customHeight="1">
      <c r="A300" s="361"/>
      <c r="B300" s="346"/>
      <c r="C300" s="346"/>
      <c r="D300" s="33">
        <v>8</v>
      </c>
      <c r="E300" s="34" t="s">
        <v>4478</v>
      </c>
      <c r="F300" s="342"/>
      <c r="G300" s="36">
        <v>7</v>
      </c>
      <c r="H300" s="60">
        <v>1.0189228529839884</v>
      </c>
    </row>
    <row r="301" spans="1:8" ht="20.149999999999999" customHeight="1">
      <c r="A301" s="363"/>
      <c r="B301" s="348"/>
      <c r="C301" s="348"/>
      <c r="D301" s="33">
        <v>9</v>
      </c>
      <c r="E301" s="34" t="s">
        <v>1068</v>
      </c>
      <c r="F301" s="343"/>
      <c r="G301" s="36">
        <v>455</v>
      </c>
      <c r="H301" s="60">
        <v>66.229985443959237</v>
      </c>
    </row>
    <row r="302" spans="1:8" ht="20.149999999999999" customHeight="1">
      <c r="A302" s="360" t="s">
        <v>2020</v>
      </c>
      <c r="B302" s="345" t="s">
        <v>122</v>
      </c>
      <c r="C302" s="345" t="s">
        <v>2018</v>
      </c>
      <c r="D302" s="33"/>
      <c r="E302" s="34"/>
      <c r="F302" s="341"/>
      <c r="G302" s="125">
        <v>687</v>
      </c>
      <c r="H302" s="60"/>
    </row>
    <row r="303" spans="1:8" ht="20.149999999999999" customHeight="1">
      <c r="A303" s="361"/>
      <c r="B303" s="346"/>
      <c r="C303" s="346"/>
      <c r="D303" s="33">
        <v>1</v>
      </c>
      <c r="E303" s="34" t="s">
        <v>438</v>
      </c>
      <c r="F303" s="342"/>
      <c r="G303" s="36">
        <v>230</v>
      </c>
      <c r="H303" s="60">
        <v>33.478893740902478</v>
      </c>
    </row>
    <row r="304" spans="1:8" ht="20.149999999999999" customHeight="1">
      <c r="A304" s="363"/>
      <c r="B304" s="348"/>
      <c r="C304" s="348"/>
      <c r="D304" s="33">
        <v>2</v>
      </c>
      <c r="E304" s="34" t="s">
        <v>439</v>
      </c>
      <c r="F304" s="343"/>
      <c r="G304" s="36">
        <v>457</v>
      </c>
      <c r="H304" s="60">
        <v>66.521106259097536</v>
      </c>
    </row>
    <row r="305" spans="1:8" ht="20.149999999999999" customHeight="1">
      <c r="A305" s="360" t="s">
        <v>2022</v>
      </c>
      <c r="B305" s="345" t="s">
        <v>123</v>
      </c>
      <c r="C305" s="345" t="s">
        <v>2021</v>
      </c>
      <c r="D305" s="33"/>
      <c r="E305" s="34"/>
      <c r="F305" s="341"/>
      <c r="G305" s="125">
        <v>817</v>
      </c>
      <c r="H305" s="60"/>
    </row>
    <row r="306" spans="1:8" ht="20.149999999999999" customHeight="1">
      <c r="A306" s="361"/>
      <c r="B306" s="346"/>
      <c r="C306" s="346"/>
      <c r="D306" s="33">
        <v>1</v>
      </c>
      <c r="E306" s="34" t="s">
        <v>438</v>
      </c>
      <c r="F306" s="342"/>
      <c r="G306" s="36">
        <v>576</v>
      </c>
      <c r="H306" s="60">
        <v>70.501835985312127</v>
      </c>
    </row>
    <row r="307" spans="1:8" ht="20.149999999999999" customHeight="1">
      <c r="A307" s="363"/>
      <c r="B307" s="348"/>
      <c r="C307" s="348"/>
      <c r="D307" s="33">
        <v>2</v>
      </c>
      <c r="E307" s="34" t="s">
        <v>439</v>
      </c>
      <c r="F307" s="343"/>
      <c r="G307" s="36">
        <v>241</v>
      </c>
      <c r="H307" s="60">
        <v>29.498164014687884</v>
      </c>
    </row>
    <row r="308" spans="1:8" ht="20.149999999999999" customHeight="1">
      <c r="A308" s="360" t="s">
        <v>1824</v>
      </c>
      <c r="B308" s="345" t="s">
        <v>124</v>
      </c>
      <c r="C308" s="345" t="s">
        <v>2023</v>
      </c>
      <c r="D308" s="33"/>
      <c r="E308" s="34"/>
      <c r="F308" s="341"/>
      <c r="G308" s="125">
        <v>576</v>
      </c>
      <c r="H308" s="60"/>
    </row>
    <row r="309" spans="1:8" ht="20.149999999999999" customHeight="1">
      <c r="A309" s="361"/>
      <c r="B309" s="346"/>
      <c r="C309" s="346"/>
      <c r="D309" s="33">
        <v>1</v>
      </c>
      <c r="E309" s="34" t="s">
        <v>1070</v>
      </c>
      <c r="F309" s="342"/>
      <c r="G309" s="36">
        <v>260</v>
      </c>
      <c r="H309" s="60">
        <v>45.138888888888893</v>
      </c>
    </row>
    <row r="310" spans="1:8" ht="20.149999999999999" customHeight="1">
      <c r="A310" s="361"/>
      <c r="B310" s="346"/>
      <c r="C310" s="346"/>
      <c r="D310" s="33">
        <v>2</v>
      </c>
      <c r="E310" s="34" t="s">
        <v>1431</v>
      </c>
      <c r="F310" s="342"/>
      <c r="G310" s="36">
        <v>189</v>
      </c>
      <c r="H310" s="60">
        <v>32.8125</v>
      </c>
    </row>
    <row r="311" spans="1:8" ht="20.149999999999999" customHeight="1">
      <c r="A311" s="363"/>
      <c r="B311" s="348"/>
      <c r="C311" s="348"/>
      <c r="D311" s="33">
        <v>3</v>
      </c>
      <c r="E311" s="34" t="s">
        <v>1072</v>
      </c>
      <c r="F311" s="343"/>
      <c r="G311" s="36">
        <v>127</v>
      </c>
      <c r="H311" s="60">
        <v>22.048611111111111</v>
      </c>
    </row>
    <row r="312" spans="1:8" ht="20.149999999999999" customHeight="1">
      <c r="A312" s="360" t="s">
        <v>2024</v>
      </c>
      <c r="B312" s="345" t="s">
        <v>149</v>
      </c>
      <c r="C312" s="345" t="s">
        <v>2027</v>
      </c>
      <c r="D312" s="33"/>
      <c r="E312" s="34"/>
      <c r="F312" s="341"/>
      <c r="G312" s="125">
        <v>241</v>
      </c>
      <c r="H312" s="60"/>
    </row>
    <row r="313" spans="1:8" ht="20.149999999999999" customHeight="1">
      <c r="A313" s="361"/>
      <c r="B313" s="346"/>
      <c r="C313" s="346"/>
      <c r="D313" s="33">
        <v>1</v>
      </c>
      <c r="E313" s="34" t="s">
        <v>1074</v>
      </c>
      <c r="F313" s="342"/>
      <c r="G313" s="36">
        <v>169</v>
      </c>
      <c r="H313" s="60">
        <v>70.124481327800822</v>
      </c>
    </row>
    <row r="314" spans="1:8" ht="20.149999999999999" customHeight="1">
      <c r="A314" s="361"/>
      <c r="B314" s="346"/>
      <c r="C314" s="346"/>
      <c r="D314" s="33">
        <v>2</v>
      </c>
      <c r="E314" s="34" t="s">
        <v>1075</v>
      </c>
      <c r="F314" s="342"/>
      <c r="G314" s="36">
        <v>46</v>
      </c>
      <c r="H314" s="60">
        <v>19.087136929460581</v>
      </c>
    </row>
    <row r="315" spans="1:8" ht="20.149999999999999" customHeight="1">
      <c r="A315" s="363"/>
      <c r="B315" s="348"/>
      <c r="C315" s="348"/>
      <c r="D315" s="33">
        <v>3</v>
      </c>
      <c r="E315" s="34" t="s">
        <v>354</v>
      </c>
      <c r="F315" s="343"/>
      <c r="G315" s="36">
        <v>26</v>
      </c>
      <c r="H315" s="60">
        <v>10.78838174273859</v>
      </c>
    </row>
    <row r="316" spans="1:8" ht="20.149999999999999" customHeight="1">
      <c r="A316" s="67" t="s">
        <v>1825</v>
      </c>
      <c r="B316" s="34" t="s">
        <v>150</v>
      </c>
      <c r="C316" s="34" t="s">
        <v>2025</v>
      </c>
      <c r="D316" s="33"/>
      <c r="E316" s="34"/>
      <c r="F316" s="32"/>
      <c r="G316" s="125">
        <v>169</v>
      </c>
      <c r="H316" s="60"/>
    </row>
    <row r="317" spans="1:8" ht="20.149999999999999" customHeight="1">
      <c r="A317" s="360" t="s">
        <v>2028</v>
      </c>
      <c r="B317" s="345" t="s">
        <v>151</v>
      </c>
      <c r="C317" s="345" t="s">
        <v>2026</v>
      </c>
      <c r="D317" s="33"/>
      <c r="E317" s="34"/>
      <c r="F317" s="341"/>
      <c r="G317" s="125">
        <v>241</v>
      </c>
      <c r="H317" s="60"/>
    </row>
    <row r="318" spans="1:8" ht="20.149999999999999" customHeight="1">
      <c r="A318" s="361"/>
      <c r="B318" s="346"/>
      <c r="C318" s="346"/>
      <c r="D318" s="33">
        <v>1</v>
      </c>
      <c r="E318" s="34" t="s">
        <v>1433</v>
      </c>
      <c r="F318" s="342"/>
      <c r="G318" s="36">
        <v>113</v>
      </c>
      <c r="H318" s="60">
        <v>46.88796680497925</v>
      </c>
    </row>
    <row r="319" spans="1:8" ht="20.149999999999999" customHeight="1">
      <c r="A319" s="361"/>
      <c r="B319" s="346"/>
      <c r="C319" s="346"/>
      <c r="D319" s="33">
        <v>2</v>
      </c>
      <c r="E319" s="34" t="s">
        <v>1434</v>
      </c>
      <c r="F319" s="342"/>
      <c r="G319" s="36">
        <v>13</v>
      </c>
      <c r="H319" s="60">
        <v>5.394190871369295</v>
      </c>
    </row>
    <row r="320" spans="1:8" ht="20.149999999999999" customHeight="1">
      <c r="A320" s="361"/>
      <c r="B320" s="346"/>
      <c r="C320" s="346"/>
      <c r="D320" s="33">
        <v>3</v>
      </c>
      <c r="E320" s="34" t="s">
        <v>1082</v>
      </c>
      <c r="F320" s="342"/>
      <c r="G320" s="36">
        <v>33</v>
      </c>
      <c r="H320" s="60">
        <v>13.692946058091287</v>
      </c>
    </row>
    <row r="321" spans="1:12" ht="20.149999999999999" customHeight="1">
      <c r="A321" s="361"/>
      <c r="B321" s="346"/>
      <c r="C321" s="346"/>
      <c r="D321" s="33">
        <v>4</v>
      </c>
      <c r="E321" s="34" t="s">
        <v>1435</v>
      </c>
      <c r="F321" s="342"/>
      <c r="G321" s="36">
        <v>66</v>
      </c>
      <c r="H321" s="60">
        <v>27.385892116182575</v>
      </c>
    </row>
    <row r="322" spans="1:12" ht="20.149999999999999" customHeight="1">
      <c r="A322" s="361"/>
      <c r="B322" s="346"/>
      <c r="C322" s="346"/>
      <c r="D322" s="33">
        <v>5</v>
      </c>
      <c r="E322" s="34" t="s">
        <v>1436</v>
      </c>
      <c r="F322" s="342"/>
      <c r="G322" s="36"/>
      <c r="H322" s="60" t="s">
        <v>2040</v>
      </c>
    </row>
    <row r="323" spans="1:12" ht="20.149999999999999" customHeight="1">
      <c r="A323" s="361"/>
      <c r="B323" s="346"/>
      <c r="C323" s="346"/>
      <c r="D323" s="33">
        <v>6</v>
      </c>
      <c r="E323" s="34" t="s">
        <v>1437</v>
      </c>
      <c r="F323" s="342"/>
      <c r="G323" s="36">
        <v>5</v>
      </c>
      <c r="H323" s="60">
        <v>2.0746887966804977</v>
      </c>
    </row>
    <row r="324" spans="1:12" ht="20.149999999999999" customHeight="1">
      <c r="A324" s="361"/>
      <c r="B324" s="346"/>
      <c r="C324" s="346"/>
      <c r="D324" s="33">
        <v>7</v>
      </c>
      <c r="E324" s="34" t="s">
        <v>1438</v>
      </c>
      <c r="F324" s="342"/>
      <c r="G324" s="36">
        <v>6</v>
      </c>
      <c r="H324" s="60">
        <v>2.4896265560165975</v>
      </c>
    </row>
    <row r="325" spans="1:12" ht="20.149999999999999" customHeight="1">
      <c r="A325" s="361"/>
      <c r="B325" s="346"/>
      <c r="C325" s="346"/>
      <c r="D325" s="33">
        <v>8</v>
      </c>
      <c r="E325" s="34" t="s">
        <v>1439</v>
      </c>
      <c r="F325" s="342"/>
      <c r="G325" s="36"/>
      <c r="H325" s="60" t="s">
        <v>2040</v>
      </c>
    </row>
    <row r="326" spans="1:12" ht="20.149999999999999" customHeight="1">
      <c r="A326" s="361"/>
      <c r="B326" s="346"/>
      <c r="C326" s="346"/>
      <c r="D326" s="33">
        <v>9</v>
      </c>
      <c r="E326" s="34" t="s">
        <v>1440</v>
      </c>
      <c r="F326" s="342"/>
      <c r="G326" s="36">
        <v>4</v>
      </c>
      <c r="H326" s="60">
        <v>1.6597510373443984</v>
      </c>
    </row>
    <row r="327" spans="1:12" ht="20.149999999999999" customHeight="1">
      <c r="A327" s="361"/>
      <c r="B327" s="346"/>
      <c r="C327" s="346"/>
      <c r="D327" s="33">
        <v>10</v>
      </c>
      <c r="E327" s="34" t="s">
        <v>1441</v>
      </c>
      <c r="F327" s="342"/>
      <c r="G327" s="36">
        <v>1</v>
      </c>
      <c r="H327" s="60">
        <v>0.41493775933609961</v>
      </c>
    </row>
    <row r="328" spans="1:12" ht="20.149999999999999" customHeight="1">
      <c r="A328" s="363"/>
      <c r="B328" s="348"/>
      <c r="C328" s="348"/>
      <c r="D328" s="33">
        <v>11</v>
      </c>
      <c r="E328" s="34" t="s">
        <v>326</v>
      </c>
      <c r="F328" s="343"/>
      <c r="G328" s="36"/>
      <c r="H328" s="60" t="s">
        <v>2040</v>
      </c>
    </row>
    <row r="329" spans="1:12" ht="20.149999999999999" customHeight="1">
      <c r="A329" s="67" t="s">
        <v>1826</v>
      </c>
      <c r="B329" s="34" t="s">
        <v>152</v>
      </c>
      <c r="C329" s="34" t="s">
        <v>2029</v>
      </c>
      <c r="D329" s="33"/>
      <c r="E329" s="34"/>
      <c r="F329" s="32"/>
      <c r="G329" s="124" t="s">
        <v>577</v>
      </c>
      <c r="H329" s="60"/>
    </row>
    <row r="330" spans="1:12" ht="20.149999999999999" customHeight="1">
      <c r="A330" s="360" t="s">
        <v>4497</v>
      </c>
      <c r="B330" s="293" t="s">
        <v>4475</v>
      </c>
      <c r="C330" s="345" t="s">
        <v>1976</v>
      </c>
      <c r="D330" s="33"/>
      <c r="E330" s="34"/>
      <c r="F330" s="341"/>
      <c r="G330" s="125">
        <v>1047</v>
      </c>
      <c r="H330" s="60"/>
    </row>
    <row r="331" spans="1:12" ht="20.149999999999999" customHeight="1">
      <c r="A331" s="361"/>
      <c r="B331" s="321"/>
      <c r="C331" s="346"/>
      <c r="D331" s="33">
        <v>1</v>
      </c>
      <c r="E331" s="34" t="s">
        <v>438</v>
      </c>
      <c r="F331" s="342"/>
      <c r="G331" s="36">
        <v>21</v>
      </c>
      <c r="H331" s="60">
        <v>2.005730659025788</v>
      </c>
    </row>
    <row r="332" spans="1:12" ht="20.149999999999999" customHeight="1">
      <c r="A332" s="363"/>
      <c r="B332" s="326"/>
      <c r="C332" s="348"/>
      <c r="D332" s="33">
        <v>2</v>
      </c>
      <c r="E332" s="34" t="s">
        <v>439</v>
      </c>
      <c r="F332" s="343"/>
      <c r="G332" s="36">
        <v>1026</v>
      </c>
      <c r="H332" s="60">
        <v>97.994269340974213</v>
      </c>
      <c r="I332" s="165"/>
      <c r="J332" s="165"/>
      <c r="K332" s="165"/>
      <c r="L332" s="136"/>
    </row>
    <row r="333" spans="1:12" ht="20.149999999999999" customHeight="1">
      <c r="A333" s="366" t="s">
        <v>1827</v>
      </c>
      <c r="B333" s="357" t="s">
        <v>65</v>
      </c>
      <c r="C333" s="357" t="s">
        <v>1976</v>
      </c>
      <c r="D333" s="225"/>
      <c r="E333" s="224"/>
      <c r="F333" s="354"/>
      <c r="G333" s="159">
        <v>1047</v>
      </c>
      <c r="H333" s="163"/>
      <c r="I333" s="165"/>
      <c r="J333" s="165"/>
      <c r="K333" s="165"/>
      <c r="L333" s="136"/>
    </row>
    <row r="334" spans="1:12" ht="20.149999999999999" customHeight="1">
      <c r="A334" s="367"/>
      <c r="B334" s="358"/>
      <c r="C334" s="358"/>
      <c r="D334" s="225">
        <v>1</v>
      </c>
      <c r="E334" s="224" t="s">
        <v>1092</v>
      </c>
      <c r="F334" s="355"/>
      <c r="G334" s="227">
        <v>916</v>
      </c>
      <c r="H334" s="163">
        <v>87.48806112702961</v>
      </c>
      <c r="I334" s="165"/>
      <c r="J334" s="165"/>
      <c r="K334" s="165"/>
      <c r="L334" s="136"/>
    </row>
    <row r="335" spans="1:12" ht="20.149999999999999" customHeight="1">
      <c r="A335" s="368"/>
      <c r="B335" s="359"/>
      <c r="C335" s="359"/>
      <c r="D335" s="225">
        <v>2</v>
      </c>
      <c r="E335" s="224" t="s">
        <v>1093</v>
      </c>
      <c r="F335" s="356"/>
      <c r="G335" s="227">
        <v>131</v>
      </c>
      <c r="H335" s="163">
        <v>12.51193887297039</v>
      </c>
      <c r="I335" s="165"/>
      <c r="J335" s="165"/>
      <c r="K335" s="165"/>
      <c r="L335" s="136"/>
    </row>
    <row r="336" spans="1:12" ht="20.149999999999999" customHeight="1">
      <c r="A336" s="360" t="s">
        <v>2032</v>
      </c>
      <c r="B336" s="345" t="s">
        <v>66</v>
      </c>
      <c r="C336" s="345" t="s">
        <v>1976</v>
      </c>
      <c r="D336" s="33"/>
      <c r="E336" s="34"/>
      <c r="F336" s="341"/>
      <c r="G336" s="125">
        <v>1047</v>
      </c>
      <c r="H336" s="60"/>
      <c r="I336" s="165"/>
      <c r="J336" s="165"/>
      <c r="K336" s="165"/>
      <c r="L336" s="136"/>
    </row>
    <row r="337" spans="1:12" ht="20.149999999999999" customHeight="1">
      <c r="A337" s="361"/>
      <c r="B337" s="346"/>
      <c r="C337" s="346"/>
      <c r="D337" s="33">
        <v>1</v>
      </c>
      <c r="E337" s="34" t="s">
        <v>438</v>
      </c>
      <c r="F337" s="342"/>
      <c r="G337" s="36">
        <v>77</v>
      </c>
      <c r="H337" s="60">
        <v>7.3543457497612224</v>
      </c>
      <c r="I337" s="165"/>
      <c r="J337" s="165"/>
      <c r="K337" s="165"/>
      <c r="L337" s="136"/>
    </row>
    <row r="338" spans="1:12" ht="20.149999999999999" customHeight="1">
      <c r="A338" s="363"/>
      <c r="B338" s="348"/>
      <c r="C338" s="348"/>
      <c r="D338" s="33">
        <v>2</v>
      </c>
      <c r="E338" s="34" t="s">
        <v>439</v>
      </c>
      <c r="F338" s="343"/>
      <c r="G338" s="36">
        <v>970</v>
      </c>
      <c r="H338" s="60">
        <v>92.645654250238778</v>
      </c>
      <c r="I338" s="165"/>
      <c r="J338" s="165"/>
      <c r="K338" s="165"/>
      <c r="L338" s="136"/>
    </row>
    <row r="339" spans="1:12" ht="20.149999999999999" customHeight="1">
      <c r="A339" s="360" t="s">
        <v>2030</v>
      </c>
      <c r="B339" s="345" t="s">
        <v>67</v>
      </c>
      <c r="C339" s="345" t="s">
        <v>2033</v>
      </c>
      <c r="D339" s="33"/>
      <c r="E339" s="34"/>
      <c r="F339" s="341"/>
      <c r="G339" s="125">
        <v>77</v>
      </c>
      <c r="H339" s="60"/>
    </row>
    <row r="340" spans="1:12" ht="20.149999999999999" customHeight="1">
      <c r="A340" s="361"/>
      <c r="B340" s="346"/>
      <c r="C340" s="346"/>
      <c r="D340" s="33">
        <v>1</v>
      </c>
      <c r="E340" s="34" t="s">
        <v>1094</v>
      </c>
      <c r="F340" s="342"/>
      <c r="G340" s="36">
        <v>62</v>
      </c>
      <c r="H340" s="60">
        <v>80.519480519480524</v>
      </c>
    </row>
    <row r="341" spans="1:12" ht="20.149999999999999" customHeight="1">
      <c r="A341" s="361"/>
      <c r="B341" s="346"/>
      <c r="C341" s="346"/>
      <c r="D341" s="33">
        <v>2</v>
      </c>
      <c r="E341" s="34" t="s">
        <v>1095</v>
      </c>
      <c r="F341" s="342"/>
      <c r="G341" s="36">
        <v>10</v>
      </c>
      <c r="H341" s="60">
        <v>12.987012987012985</v>
      </c>
    </row>
    <row r="342" spans="1:12" ht="20.149999999999999" customHeight="1">
      <c r="A342" s="361"/>
      <c r="B342" s="346"/>
      <c r="C342" s="346"/>
      <c r="D342" s="33">
        <v>3</v>
      </c>
      <c r="E342" s="34" t="s">
        <v>1096</v>
      </c>
      <c r="F342" s="342"/>
      <c r="G342" s="36">
        <v>1</v>
      </c>
      <c r="H342" s="60">
        <v>1.2987012987012987</v>
      </c>
    </row>
    <row r="343" spans="1:12" ht="20.149999999999999" customHeight="1">
      <c r="A343" s="361"/>
      <c r="B343" s="346"/>
      <c r="C343" s="346"/>
      <c r="D343" s="33">
        <v>4</v>
      </c>
      <c r="E343" s="34" t="s">
        <v>1097</v>
      </c>
      <c r="F343" s="342"/>
      <c r="G343" s="36">
        <v>2</v>
      </c>
      <c r="H343" s="60">
        <v>2.5974025974025974</v>
      </c>
    </row>
    <row r="344" spans="1:12" ht="20.149999999999999" customHeight="1">
      <c r="A344" s="361"/>
      <c r="B344" s="346"/>
      <c r="C344" s="346"/>
      <c r="D344" s="33">
        <v>5</v>
      </c>
      <c r="E344" s="34" t="s">
        <v>1098</v>
      </c>
      <c r="F344" s="342"/>
      <c r="G344" s="36">
        <v>1</v>
      </c>
      <c r="H344" s="60">
        <v>1.2987012987012987</v>
      </c>
    </row>
    <row r="345" spans="1:12" ht="20.149999999999999" customHeight="1">
      <c r="A345" s="363"/>
      <c r="B345" s="348"/>
      <c r="C345" s="348"/>
      <c r="D345" s="33">
        <v>6</v>
      </c>
      <c r="E345" s="34" t="s">
        <v>326</v>
      </c>
      <c r="F345" s="343"/>
      <c r="G345" s="36">
        <v>1</v>
      </c>
      <c r="H345" s="60">
        <v>1.2987012987012987</v>
      </c>
    </row>
    <row r="346" spans="1:12" ht="20.149999999999999" customHeight="1">
      <c r="A346" s="67" t="s">
        <v>1828</v>
      </c>
      <c r="B346" s="34" t="s">
        <v>68</v>
      </c>
      <c r="C346" s="34" t="s">
        <v>2031</v>
      </c>
      <c r="D346" s="33"/>
      <c r="E346" s="34"/>
      <c r="F346" s="32"/>
      <c r="G346" s="125">
        <v>1</v>
      </c>
      <c r="H346" s="60"/>
    </row>
    <row r="347" spans="1:12" ht="20.149999999999999" customHeight="1">
      <c r="A347" s="360" t="s">
        <v>2034</v>
      </c>
      <c r="B347" s="345" t="s">
        <v>69</v>
      </c>
      <c r="C347" s="345" t="s">
        <v>1976</v>
      </c>
      <c r="D347" s="33"/>
      <c r="E347" s="34"/>
      <c r="F347" s="341"/>
      <c r="G347" s="125">
        <v>1047</v>
      </c>
      <c r="H347" s="60"/>
    </row>
    <row r="348" spans="1:12" ht="20.149999999999999" customHeight="1">
      <c r="A348" s="361"/>
      <c r="B348" s="346"/>
      <c r="C348" s="346"/>
      <c r="D348" s="33">
        <v>1</v>
      </c>
      <c r="E348" s="34" t="s">
        <v>438</v>
      </c>
      <c r="F348" s="342"/>
      <c r="G348" s="36">
        <v>48</v>
      </c>
      <c r="H348" s="60">
        <v>4.5845272206303722</v>
      </c>
    </row>
    <row r="349" spans="1:12" ht="20.149999999999999" customHeight="1">
      <c r="A349" s="361"/>
      <c r="B349" s="346"/>
      <c r="C349" s="346"/>
      <c r="D349" s="33">
        <v>2</v>
      </c>
      <c r="E349" s="34" t="s">
        <v>439</v>
      </c>
      <c r="F349" s="342"/>
      <c r="G349" s="36">
        <v>921</v>
      </c>
      <c r="H349" s="60">
        <v>87.96561604584528</v>
      </c>
    </row>
    <row r="350" spans="1:12" ht="20.149999999999999" customHeight="1">
      <c r="A350" s="363"/>
      <c r="B350" s="348"/>
      <c r="C350" s="348"/>
      <c r="D350" s="33">
        <v>3</v>
      </c>
      <c r="E350" s="34" t="s">
        <v>812</v>
      </c>
      <c r="F350" s="343"/>
      <c r="G350" s="36">
        <v>78</v>
      </c>
      <c r="H350" s="60">
        <v>7.4498567335243555</v>
      </c>
    </row>
    <row r="351" spans="1:12" ht="20.149999999999999" customHeight="1">
      <c r="A351" s="360" t="s">
        <v>1829</v>
      </c>
      <c r="B351" s="345" t="s">
        <v>70</v>
      </c>
      <c r="C351" s="345" t="s">
        <v>2035</v>
      </c>
      <c r="D351" s="33"/>
      <c r="E351" s="34"/>
      <c r="F351" s="341"/>
      <c r="G351" s="125">
        <v>48</v>
      </c>
      <c r="H351" s="60"/>
    </row>
    <row r="352" spans="1:12" ht="20.149999999999999" customHeight="1">
      <c r="A352" s="361"/>
      <c r="B352" s="346"/>
      <c r="C352" s="346"/>
      <c r="D352" s="33">
        <v>1</v>
      </c>
      <c r="E352" s="34" t="s">
        <v>438</v>
      </c>
      <c r="F352" s="342"/>
      <c r="G352" s="36">
        <v>24</v>
      </c>
      <c r="H352" s="60">
        <v>50</v>
      </c>
    </row>
    <row r="353" spans="1:8" ht="20.149999999999999" customHeight="1">
      <c r="A353" s="363"/>
      <c r="B353" s="348"/>
      <c r="C353" s="348"/>
      <c r="D353" s="33">
        <v>2</v>
      </c>
      <c r="E353" s="34" t="s">
        <v>439</v>
      </c>
      <c r="F353" s="343"/>
      <c r="G353" s="36">
        <v>24</v>
      </c>
      <c r="H353" s="60">
        <v>50</v>
      </c>
    </row>
    <row r="354" spans="1:8" ht="20.149999999999999" customHeight="1">
      <c r="A354" s="360" t="s">
        <v>1830</v>
      </c>
      <c r="B354" s="345" t="s">
        <v>71</v>
      </c>
      <c r="C354" s="345" t="s">
        <v>2036</v>
      </c>
      <c r="D354" s="33"/>
      <c r="E354" s="34"/>
      <c r="F354" s="341"/>
      <c r="G354" s="125">
        <v>24</v>
      </c>
      <c r="H354" s="60"/>
    </row>
    <row r="355" spans="1:8" ht="20.149999999999999" customHeight="1">
      <c r="A355" s="361"/>
      <c r="B355" s="346"/>
      <c r="C355" s="346"/>
      <c r="D355" s="33">
        <v>1</v>
      </c>
      <c r="E355" s="34" t="s">
        <v>1099</v>
      </c>
      <c r="F355" s="342"/>
      <c r="G355" s="36">
        <v>11</v>
      </c>
      <c r="H355" s="60">
        <v>45.833333333333329</v>
      </c>
    </row>
    <row r="356" spans="1:8" ht="20.149999999999999" customHeight="1">
      <c r="A356" s="361"/>
      <c r="B356" s="346"/>
      <c r="C356" s="346"/>
      <c r="D356" s="33">
        <v>2</v>
      </c>
      <c r="E356" s="34" t="s">
        <v>1100</v>
      </c>
      <c r="F356" s="342"/>
      <c r="G356" s="36">
        <v>12</v>
      </c>
      <c r="H356" s="60">
        <v>50</v>
      </c>
    </row>
    <row r="357" spans="1:8" ht="20.149999999999999" customHeight="1">
      <c r="A357" s="361"/>
      <c r="B357" s="346"/>
      <c r="C357" s="346"/>
      <c r="D357" s="33">
        <v>3</v>
      </c>
      <c r="E357" s="34" t="s">
        <v>1101</v>
      </c>
      <c r="F357" s="342"/>
      <c r="G357" s="36">
        <v>1</v>
      </c>
      <c r="H357" s="60">
        <v>4.1666666666666661</v>
      </c>
    </row>
    <row r="358" spans="1:8" ht="20.149999999999999" customHeight="1">
      <c r="A358" s="361"/>
      <c r="B358" s="346"/>
      <c r="C358" s="346"/>
      <c r="D358" s="33">
        <v>4</v>
      </c>
      <c r="E358" s="34" t="s">
        <v>1102</v>
      </c>
      <c r="F358" s="342"/>
      <c r="G358" s="36"/>
      <c r="H358" s="60" t="s">
        <v>2040</v>
      </c>
    </row>
    <row r="359" spans="1:8" ht="20.149999999999999" customHeight="1">
      <c r="A359" s="363"/>
      <c r="B359" s="348"/>
      <c r="C359" s="348"/>
      <c r="D359" s="33">
        <v>5</v>
      </c>
      <c r="E359" s="34" t="s">
        <v>326</v>
      </c>
      <c r="F359" s="343"/>
      <c r="G359" s="36"/>
      <c r="H359" s="60" t="s">
        <v>2040</v>
      </c>
    </row>
    <row r="360" spans="1:8" ht="20.149999999999999" customHeight="1">
      <c r="A360" s="67" t="s">
        <v>1831</v>
      </c>
      <c r="B360" s="34" t="s">
        <v>72</v>
      </c>
      <c r="C360" s="34" t="s">
        <v>2037</v>
      </c>
      <c r="D360" s="33"/>
      <c r="E360" s="34"/>
      <c r="F360" s="32"/>
      <c r="G360" s="124" t="s">
        <v>577</v>
      </c>
      <c r="H360" s="60"/>
    </row>
    <row r="361" spans="1:8" ht="20.149999999999999" customHeight="1">
      <c r="A361" s="360" t="s">
        <v>1832</v>
      </c>
      <c r="B361" s="345" t="s">
        <v>73</v>
      </c>
      <c r="C361" s="345" t="s">
        <v>1976</v>
      </c>
      <c r="D361" s="33"/>
      <c r="E361" s="34"/>
      <c r="F361" s="341"/>
      <c r="G361" s="125">
        <v>1047</v>
      </c>
      <c r="H361" s="60"/>
    </row>
    <row r="362" spans="1:8" ht="20.149999999999999" customHeight="1">
      <c r="A362" s="361"/>
      <c r="B362" s="346"/>
      <c r="C362" s="346"/>
      <c r="D362" s="33">
        <v>1</v>
      </c>
      <c r="E362" s="34" t="s">
        <v>1833</v>
      </c>
      <c r="F362" s="342"/>
      <c r="G362" s="36">
        <v>509</v>
      </c>
      <c r="H362" s="60">
        <v>48.615090735434578</v>
      </c>
    </row>
    <row r="363" spans="1:8" ht="20.149999999999999" customHeight="1">
      <c r="A363" s="361"/>
      <c r="B363" s="346"/>
      <c r="C363" s="346"/>
      <c r="D363" s="33">
        <v>2</v>
      </c>
      <c r="E363" s="34" t="s">
        <v>1450</v>
      </c>
      <c r="F363" s="342"/>
      <c r="G363" s="36">
        <v>467</v>
      </c>
      <c r="H363" s="60">
        <v>44.603629417382997</v>
      </c>
    </row>
    <row r="364" spans="1:8" ht="20.149999999999999" customHeight="1">
      <c r="A364" s="363"/>
      <c r="B364" s="348"/>
      <c r="C364" s="348"/>
      <c r="D364" s="33">
        <v>3</v>
      </c>
      <c r="E364" s="34" t="s">
        <v>692</v>
      </c>
      <c r="F364" s="343"/>
      <c r="G364" s="36">
        <v>71</v>
      </c>
      <c r="H364" s="60">
        <v>6.7812798471824252</v>
      </c>
    </row>
    <row r="365" spans="1:8" ht="20.149999999999999" customHeight="1">
      <c r="A365" s="360" t="s">
        <v>4109</v>
      </c>
      <c r="B365" s="345" t="s">
        <v>74</v>
      </c>
      <c r="C365" s="345" t="s">
        <v>2068</v>
      </c>
      <c r="D365" s="33"/>
      <c r="E365" s="34"/>
      <c r="F365" s="341"/>
      <c r="G365" s="125">
        <v>509</v>
      </c>
      <c r="H365" s="60"/>
    </row>
    <row r="366" spans="1:8" ht="20.149999999999999" customHeight="1">
      <c r="A366" s="361"/>
      <c r="B366" s="346"/>
      <c r="C366" s="346"/>
      <c r="D366" s="33">
        <v>1</v>
      </c>
      <c r="E366" s="34" t="s">
        <v>1834</v>
      </c>
      <c r="F366" s="342"/>
      <c r="G366" s="36">
        <v>480</v>
      </c>
      <c r="H366" s="60">
        <v>94.117647058823522</v>
      </c>
    </row>
    <row r="367" spans="1:8" ht="20.149999999999999" customHeight="1">
      <c r="A367" s="363"/>
      <c r="B367" s="348"/>
      <c r="C367" s="348"/>
      <c r="D367" s="33">
        <v>2</v>
      </c>
      <c r="E367" s="34" t="s">
        <v>1835</v>
      </c>
      <c r="F367" s="343"/>
      <c r="G367" s="36">
        <v>29</v>
      </c>
      <c r="H367" s="60">
        <v>5.6862745098039218</v>
      </c>
    </row>
    <row r="368" spans="1:8" ht="20.149999999999999" customHeight="1">
      <c r="A368" s="360" t="s">
        <v>1836</v>
      </c>
      <c r="B368" s="345" t="s">
        <v>75</v>
      </c>
      <c r="C368" s="345" t="s">
        <v>1976</v>
      </c>
      <c r="D368" s="33"/>
      <c r="E368" s="34"/>
      <c r="F368" s="341"/>
      <c r="G368" s="125">
        <v>1047</v>
      </c>
      <c r="H368" s="60"/>
    </row>
    <row r="369" spans="1:8" ht="20.149999999999999" customHeight="1">
      <c r="A369" s="361"/>
      <c r="B369" s="346"/>
      <c r="C369" s="346"/>
      <c r="D369" s="33">
        <v>1</v>
      </c>
      <c r="E369" s="34" t="s">
        <v>1833</v>
      </c>
      <c r="F369" s="342"/>
      <c r="G369" s="36">
        <v>161</v>
      </c>
      <c r="H369" s="60">
        <v>15.377268385864372</v>
      </c>
    </row>
    <row r="370" spans="1:8" ht="20.149999999999999" customHeight="1">
      <c r="A370" s="361"/>
      <c r="B370" s="346"/>
      <c r="C370" s="346"/>
      <c r="D370" s="33">
        <v>2</v>
      </c>
      <c r="E370" s="34" t="s">
        <v>1450</v>
      </c>
      <c r="F370" s="342"/>
      <c r="G370" s="36">
        <v>734</v>
      </c>
      <c r="H370" s="60">
        <v>70.10506208213944</v>
      </c>
    </row>
    <row r="371" spans="1:8" ht="20.149999999999999" customHeight="1">
      <c r="A371" s="363"/>
      <c r="B371" s="348"/>
      <c r="C371" s="348"/>
      <c r="D371" s="33">
        <v>3</v>
      </c>
      <c r="E371" s="34" t="s">
        <v>692</v>
      </c>
      <c r="F371" s="343"/>
      <c r="G371" s="36">
        <v>152</v>
      </c>
      <c r="H371" s="60">
        <v>14.51766953199618</v>
      </c>
    </row>
    <row r="372" spans="1:8" ht="20.149999999999999" customHeight="1">
      <c r="A372" s="360" t="s">
        <v>1837</v>
      </c>
      <c r="B372" s="345" t="s">
        <v>76</v>
      </c>
      <c r="C372" s="345" t="s">
        <v>2069</v>
      </c>
      <c r="D372" s="33"/>
      <c r="E372" s="34"/>
      <c r="F372" s="341"/>
      <c r="G372" s="125">
        <v>161</v>
      </c>
      <c r="H372" s="60"/>
    </row>
    <row r="373" spans="1:8" ht="20.149999999999999" customHeight="1">
      <c r="A373" s="361"/>
      <c r="B373" s="346"/>
      <c r="C373" s="346"/>
      <c r="D373" s="33">
        <v>1</v>
      </c>
      <c r="E373" s="34" t="s">
        <v>1834</v>
      </c>
      <c r="F373" s="342"/>
      <c r="G373" s="36">
        <v>151</v>
      </c>
      <c r="H373" s="60">
        <v>93.788819875776397</v>
      </c>
    </row>
    <row r="374" spans="1:8" ht="20.149999999999999" customHeight="1">
      <c r="A374" s="363"/>
      <c r="B374" s="348"/>
      <c r="C374" s="348"/>
      <c r="D374" s="33">
        <v>2</v>
      </c>
      <c r="E374" s="34" t="s">
        <v>1835</v>
      </c>
      <c r="F374" s="343"/>
      <c r="G374" s="36">
        <v>10</v>
      </c>
      <c r="H374" s="60">
        <v>6.2111801242236027</v>
      </c>
    </row>
    <row r="375" spans="1:8" ht="20.149999999999999" customHeight="1">
      <c r="A375" s="360" t="s">
        <v>1838</v>
      </c>
      <c r="B375" s="345" t="s">
        <v>77</v>
      </c>
      <c r="C375" s="345" t="s">
        <v>1976</v>
      </c>
      <c r="D375" s="33"/>
      <c r="E375" s="34"/>
      <c r="F375" s="341"/>
      <c r="G375" s="125">
        <v>1047</v>
      </c>
      <c r="H375" s="60"/>
    </row>
    <row r="376" spans="1:8" ht="20.149999999999999" customHeight="1">
      <c r="A376" s="361"/>
      <c r="B376" s="346"/>
      <c r="C376" s="346"/>
      <c r="D376" s="33">
        <v>1</v>
      </c>
      <c r="E376" s="34" t="s">
        <v>1833</v>
      </c>
      <c r="F376" s="342"/>
      <c r="G376" s="36">
        <v>323</v>
      </c>
      <c r="H376" s="60">
        <v>30.850047755491882</v>
      </c>
    </row>
    <row r="377" spans="1:8" ht="20.149999999999999" customHeight="1">
      <c r="A377" s="361"/>
      <c r="B377" s="346"/>
      <c r="C377" s="346"/>
      <c r="D377" s="33">
        <v>2</v>
      </c>
      <c r="E377" s="34" t="s">
        <v>1450</v>
      </c>
      <c r="F377" s="342"/>
      <c r="G377" s="36">
        <v>626</v>
      </c>
      <c r="H377" s="60">
        <v>59.789875835721105</v>
      </c>
    </row>
    <row r="378" spans="1:8" ht="20.149999999999999" customHeight="1">
      <c r="A378" s="363"/>
      <c r="B378" s="348"/>
      <c r="C378" s="348"/>
      <c r="D378" s="33">
        <v>3</v>
      </c>
      <c r="E378" s="34" t="s">
        <v>692</v>
      </c>
      <c r="F378" s="343"/>
      <c r="G378" s="36">
        <v>98</v>
      </c>
      <c r="H378" s="60">
        <v>9.3600764087870107</v>
      </c>
    </row>
    <row r="379" spans="1:8" ht="20.149999999999999" customHeight="1">
      <c r="A379" s="360" t="s">
        <v>1839</v>
      </c>
      <c r="B379" s="345" t="s">
        <v>78</v>
      </c>
      <c r="C379" s="345" t="s">
        <v>2070</v>
      </c>
      <c r="D379" s="33"/>
      <c r="E379" s="34"/>
      <c r="F379" s="341"/>
      <c r="G379" s="125">
        <v>323</v>
      </c>
      <c r="H379" s="60"/>
    </row>
    <row r="380" spans="1:8" ht="20.149999999999999" customHeight="1">
      <c r="A380" s="361"/>
      <c r="B380" s="346"/>
      <c r="C380" s="346"/>
      <c r="D380" s="33">
        <v>1</v>
      </c>
      <c r="E380" s="34" t="s">
        <v>1834</v>
      </c>
      <c r="F380" s="342"/>
      <c r="G380" s="36">
        <v>300</v>
      </c>
      <c r="H380" s="60">
        <v>92.879256965944265</v>
      </c>
    </row>
    <row r="381" spans="1:8" ht="20.149999999999999" customHeight="1">
      <c r="A381" s="363"/>
      <c r="B381" s="348"/>
      <c r="C381" s="348"/>
      <c r="D381" s="33">
        <v>2</v>
      </c>
      <c r="E381" s="34" t="s">
        <v>1835</v>
      </c>
      <c r="F381" s="343"/>
      <c r="G381" s="36">
        <v>23</v>
      </c>
      <c r="H381" s="60">
        <v>7.1207430340557281</v>
      </c>
    </row>
    <row r="382" spans="1:8" ht="20.149999999999999" customHeight="1">
      <c r="A382" s="360" t="s">
        <v>1840</v>
      </c>
      <c r="B382" s="345" t="s">
        <v>79</v>
      </c>
      <c r="C382" s="345" t="s">
        <v>1976</v>
      </c>
      <c r="D382" s="33"/>
      <c r="E382" s="34"/>
      <c r="F382" s="341"/>
      <c r="G382" s="125">
        <v>1047</v>
      </c>
      <c r="H382" s="60"/>
    </row>
    <row r="383" spans="1:8" ht="20.149999999999999" customHeight="1">
      <c r="A383" s="361"/>
      <c r="B383" s="346"/>
      <c r="C383" s="346"/>
      <c r="D383" s="33">
        <v>1</v>
      </c>
      <c r="E383" s="34" t="s">
        <v>1833</v>
      </c>
      <c r="F383" s="342"/>
      <c r="G383" s="36">
        <v>67</v>
      </c>
      <c r="H383" s="60">
        <v>6.3992359121298952</v>
      </c>
    </row>
    <row r="384" spans="1:8" ht="20.149999999999999" customHeight="1">
      <c r="A384" s="361"/>
      <c r="B384" s="346"/>
      <c r="C384" s="346"/>
      <c r="D384" s="33">
        <v>2</v>
      </c>
      <c r="E384" s="34" t="s">
        <v>1450</v>
      </c>
      <c r="F384" s="342"/>
      <c r="G384" s="36">
        <v>778</v>
      </c>
      <c r="H384" s="60">
        <v>74.307545367717282</v>
      </c>
    </row>
    <row r="385" spans="1:12" ht="20.149999999999999" customHeight="1">
      <c r="A385" s="363"/>
      <c r="B385" s="348"/>
      <c r="C385" s="348"/>
      <c r="D385" s="33">
        <v>3</v>
      </c>
      <c r="E385" s="34" t="s">
        <v>692</v>
      </c>
      <c r="F385" s="343"/>
      <c r="G385" s="36">
        <v>202</v>
      </c>
      <c r="H385" s="60">
        <v>19.293218720152819</v>
      </c>
    </row>
    <row r="386" spans="1:12" ht="20.149999999999999" customHeight="1">
      <c r="A386" s="366" t="s">
        <v>1841</v>
      </c>
      <c r="B386" s="357" t="s">
        <v>80</v>
      </c>
      <c r="C386" s="357" t="s">
        <v>2071</v>
      </c>
      <c r="D386" s="225"/>
      <c r="E386" s="224"/>
      <c r="F386" s="354"/>
      <c r="G386" s="159">
        <v>67</v>
      </c>
      <c r="H386" s="163"/>
      <c r="I386" s="165"/>
      <c r="J386" s="165"/>
      <c r="K386" s="165"/>
      <c r="L386" s="136"/>
    </row>
    <row r="387" spans="1:12" ht="20.149999999999999" customHeight="1">
      <c r="A387" s="367"/>
      <c r="B387" s="358"/>
      <c r="C387" s="358"/>
      <c r="D387" s="225">
        <v>1</v>
      </c>
      <c r="E387" s="224" t="s">
        <v>1834</v>
      </c>
      <c r="F387" s="355"/>
      <c r="G387" s="227">
        <v>12</v>
      </c>
      <c r="H387" s="163">
        <v>17.910447761194028</v>
      </c>
      <c r="I387" s="165"/>
      <c r="J387" s="165"/>
      <c r="K387" s="165"/>
      <c r="L387" s="136"/>
    </row>
    <row r="388" spans="1:12" ht="20.149999999999999" customHeight="1">
      <c r="A388" s="368"/>
      <c r="B388" s="359"/>
      <c r="C388" s="359"/>
      <c r="D388" s="225">
        <v>2</v>
      </c>
      <c r="E388" s="224" t="s">
        <v>1835</v>
      </c>
      <c r="F388" s="356"/>
      <c r="G388" s="227">
        <v>55</v>
      </c>
      <c r="H388" s="163">
        <v>82.089552238805979</v>
      </c>
      <c r="I388" s="165"/>
      <c r="J388" s="165"/>
      <c r="K388" s="165"/>
      <c r="L388" s="136"/>
    </row>
    <row r="389" spans="1:12" ht="20.149999999999999" customHeight="1">
      <c r="A389" s="360" t="s">
        <v>1842</v>
      </c>
      <c r="B389" s="345" t="s">
        <v>81</v>
      </c>
      <c r="C389" s="345" t="s">
        <v>1976</v>
      </c>
      <c r="D389" s="33"/>
      <c r="E389" s="34"/>
      <c r="F389" s="341"/>
      <c r="G389" s="125">
        <v>1047</v>
      </c>
      <c r="H389" s="60"/>
      <c r="I389" s="165"/>
      <c r="J389" s="165"/>
      <c r="K389" s="165"/>
      <c r="L389" s="136"/>
    </row>
    <row r="390" spans="1:12" ht="20.149999999999999" customHeight="1">
      <c r="A390" s="361"/>
      <c r="B390" s="346"/>
      <c r="C390" s="346"/>
      <c r="D390" s="33">
        <v>1</v>
      </c>
      <c r="E390" s="34" t="s">
        <v>1833</v>
      </c>
      <c r="F390" s="342"/>
      <c r="G390" s="36">
        <v>77</v>
      </c>
      <c r="H390" s="60">
        <v>7.3543457497612224</v>
      </c>
      <c r="I390" s="165"/>
      <c r="J390" s="165"/>
      <c r="K390" s="165"/>
      <c r="L390" s="136"/>
    </row>
    <row r="391" spans="1:12" ht="20.149999999999999" customHeight="1">
      <c r="A391" s="361"/>
      <c r="B391" s="346"/>
      <c r="C391" s="346"/>
      <c r="D391" s="33">
        <v>2</v>
      </c>
      <c r="E391" s="34" t="s">
        <v>1450</v>
      </c>
      <c r="F391" s="342"/>
      <c r="G391" s="36">
        <v>766</v>
      </c>
      <c r="H391" s="60">
        <v>73.161413562559702</v>
      </c>
      <c r="I391" s="165"/>
      <c r="J391" s="165"/>
      <c r="K391" s="165"/>
      <c r="L391" s="136"/>
    </row>
    <row r="392" spans="1:12" ht="20.149999999999999" customHeight="1">
      <c r="A392" s="363"/>
      <c r="B392" s="348"/>
      <c r="C392" s="348"/>
      <c r="D392" s="33">
        <v>3</v>
      </c>
      <c r="E392" s="34" t="s">
        <v>692</v>
      </c>
      <c r="F392" s="343"/>
      <c r="G392" s="36">
        <v>204</v>
      </c>
      <c r="H392" s="60">
        <v>19.484240687679083</v>
      </c>
      <c r="I392" s="165"/>
      <c r="J392" s="165"/>
      <c r="K392" s="165"/>
      <c r="L392" s="136"/>
    </row>
    <row r="393" spans="1:12" ht="20.149999999999999" customHeight="1">
      <c r="A393" s="360" t="s">
        <v>1843</v>
      </c>
      <c r="B393" s="345" t="s">
        <v>82</v>
      </c>
      <c r="C393" s="345" t="s">
        <v>2072</v>
      </c>
      <c r="D393" s="33"/>
      <c r="E393" s="34"/>
      <c r="F393" s="341"/>
      <c r="G393" s="125">
        <v>77</v>
      </c>
      <c r="H393" s="60"/>
    </row>
    <row r="394" spans="1:12" ht="20.149999999999999" customHeight="1">
      <c r="A394" s="361"/>
      <c r="B394" s="346"/>
      <c r="C394" s="346"/>
      <c r="D394" s="33">
        <v>1</v>
      </c>
      <c r="E394" s="34" t="s">
        <v>1834</v>
      </c>
      <c r="F394" s="342"/>
      <c r="G394" s="36">
        <v>54</v>
      </c>
      <c r="H394" s="60">
        <v>70.129870129870127</v>
      </c>
    </row>
    <row r="395" spans="1:12" ht="20.149999999999999" customHeight="1">
      <c r="A395" s="363"/>
      <c r="B395" s="348"/>
      <c r="C395" s="348"/>
      <c r="D395" s="33">
        <v>2</v>
      </c>
      <c r="E395" s="34" t="s">
        <v>1835</v>
      </c>
      <c r="F395" s="343"/>
      <c r="G395" s="36">
        <v>23</v>
      </c>
      <c r="H395" s="60">
        <v>29.870129870129869</v>
      </c>
    </row>
    <row r="396" spans="1:12" ht="20.149999999999999" customHeight="1">
      <c r="A396" s="360" t="s">
        <v>1844</v>
      </c>
      <c r="B396" s="345" t="s">
        <v>83</v>
      </c>
      <c r="C396" s="345" t="s">
        <v>1976</v>
      </c>
      <c r="D396" s="33"/>
      <c r="E396" s="34"/>
      <c r="F396" s="341"/>
      <c r="G396" s="125">
        <v>1047</v>
      </c>
      <c r="H396" s="60"/>
    </row>
    <row r="397" spans="1:12" ht="20.149999999999999" customHeight="1">
      <c r="A397" s="361"/>
      <c r="B397" s="346"/>
      <c r="C397" s="346"/>
      <c r="D397" s="33">
        <v>1</v>
      </c>
      <c r="E397" s="34" t="s">
        <v>1833</v>
      </c>
      <c r="F397" s="342"/>
      <c r="G397" s="36">
        <v>184</v>
      </c>
      <c r="H397" s="60">
        <v>17.574021012416427</v>
      </c>
    </row>
    <row r="398" spans="1:12" ht="20.149999999999999" customHeight="1">
      <c r="A398" s="361"/>
      <c r="B398" s="346"/>
      <c r="C398" s="346"/>
      <c r="D398" s="33">
        <v>2</v>
      </c>
      <c r="E398" s="34" t="s">
        <v>1450</v>
      </c>
      <c r="F398" s="342"/>
      <c r="G398" s="36">
        <v>709</v>
      </c>
      <c r="H398" s="60">
        <v>67.717287488061132</v>
      </c>
    </row>
    <row r="399" spans="1:12" ht="20.149999999999999" customHeight="1">
      <c r="A399" s="363"/>
      <c r="B399" s="348"/>
      <c r="C399" s="348"/>
      <c r="D399" s="33">
        <v>3</v>
      </c>
      <c r="E399" s="34" t="s">
        <v>692</v>
      </c>
      <c r="F399" s="343"/>
      <c r="G399" s="36">
        <v>154</v>
      </c>
      <c r="H399" s="60">
        <v>14.708691499522445</v>
      </c>
    </row>
    <row r="400" spans="1:12" ht="20.149999999999999" customHeight="1">
      <c r="A400" s="360" t="s">
        <v>1845</v>
      </c>
      <c r="B400" s="345" t="s">
        <v>84</v>
      </c>
      <c r="C400" s="345" t="s">
        <v>2073</v>
      </c>
      <c r="D400" s="33"/>
      <c r="E400" s="34"/>
      <c r="F400" s="341"/>
      <c r="G400" s="125">
        <v>184</v>
      </c>
      <c r="H400" s="60"/>
    </row>
    <row r="401" spans="1:8" ht="20.149999999999999" customHeight="1">
      <c r="A401" s="361"/>
      <c r="B401" s="346"/>
      <c r="C401" s="346"/>
      <c r="D401" s="33">
        <v>1</v>
      </c>
      <c r="E401" s="34" t="s">
        <v>1834</v>
      </c>
      <c r="F401" s="342"/>
      <c r="G401" s="36">
        <v>168</v>
      </c>
      <c r="H401" s="60">
        <v>91.304347826086953</v>
      </c>
    </row>
    <row r="402" spans="1:8" ht="20.149999999999999" customHeight="1">
      <c r="A402" s="363"/>
      <c r="B402" s="348"/>
      <c r="C402" s="348"/>
      <c r="D402" s="33">
        <v>2</v>
      </c>
      <c r="E402" s="34" t="s">
        <v>1835</v>
      </c>
      <c r="F402" s="343"/>
      <c r="G402" s="36">
        <v>17</v>
      </c>
      <c r="H402" s="60">
        <v>9.2391304347826075</v>
      </c>
    </row>
    <row r="403" spans="1:8" ht="20.149999999999999" customHeight="1">
      <c r="A403" s="360" t="s">
        <v>1846</v>
      </c>
      <c r="B403" s="345" t="s">
        <v>85</v>
      </c>
      <c r="C403" s="345" t="s">
        <v>1976</v>
      </c>
      <c r="D403" s="33"/>
      <c r="E403" s="34"/>
      <c r="F403" s="341"/>
      <c r="G403" s="125">
        <v>1047</v>
      </c>
      <c r="H403" s="60"/>
    </row>
    <row r="404" spans="1:8" ht="20.149999999999999" customHeight="1">
      <c r="A404" s="361"/>
      <c r="B404" s="346"/>
      <c r="C404" s="346"/>
      <c r="D404" s="33">
        <v>1</v>
      </c>
      <c r="E404" s="34" t="s">
        <v>1833</v>
      </c>
      <c r="F404" s="342"/>
      <c r="G404" s="36">
        <v>73</v>
      </c>
      <c r="H404" s="60">
        <v>6.9723018147086906</v>
      </c>
    </row>
    <row r="405" spans="1:8" ht="20.149999999999999" customHeight="1">
      <c r="A405" s="361"/>
      <c r="B405" s="346"/>
      <c r="C405" s="346"/>
      <c r="D405" s="33">
        <v>2</v>
      </c>
      <c r="E405" s="34" t="s">
        <v>1450</v>
      </c>
      <c r="F405" s="342"/>
      <c r="G405" s="36">
        <v>775</v>
      </c>
      <c r="H405" s="60">
        <v>74.021012416427894</v>
      </c>
    </row>
    <row r="406" spans="1:8" ht="20.149999999999999" customHeight="1">
      <c r="A406" s="363"/>
      <c r="B406" s="348"/>
      <c r="C406" s="348"/>
      <c r="D406" s="33">
        <v>3</v>
      </c>
      <c r="E406" s="34" t="s">
        <v>692</v>
      </c>
      <c r="F406" s="343"/>
      <c r="G406" s="36">
        <v>199</v>
      </c>
      <c r="H406" s="60">
        <v>19.00668576886342</v>
      </c>
    </row>
    <row r="407" spans="1:8" ht="20.149999999999999" customHeight="1">
      <c r="A407" s="360" t="s">
        <v>1847</v>
      </c>
      <c r="B407" s="345" t="s">
        <v>86</v>
      </c>
      <c r="C407" s="345" t="s">
        <v>2074</v>
      </c>
      <c r="D407" s="33"/>
      <c r="E407" s="34"/>
      <c r="F407" s="341"/>
      <c r="G407" s="125">
        <v>73</v>
      </c>
      <c r="H407" s="60"/>
    </row>
    <row r="408" spans="1:8" ht="20.149999999999999" customHeight="1">
      <c r="A408" s="361"/>
      <c r="B408" s="346"/>
      <c r="C408" s="346"/>
      <c r="D408" s="33">
        <v>1</v>
      </c>
      <c r="E408" s="34" t="s">
        <v>1834</v>
      </c>
      <c r="F408" s="342"/>
      <c r="G408" s="36">
        <v>50</v>
      </c>
      <c r="H408" s="60">
        <v>68.493150684931507</v>
      </c>
    </row>
    <row r="409" spans="1:8" ht="20.149999999999999" customHeight="1">
      <c r="A409" s="363"/>
      <c r="B409" s="348"/>
      <c r="C409" s="348"/>
      <c r="D409" s="33">
        <v>2</v>
      </c>
      <c r="E409" s="34" t="s">
        <v>1835</v>
      </c>
      <c r="F409" s="343"/>
      <c r="G409" s="36">
        <v>23</v>
      </c>
      <c r="H409" s="60">
        <v>31.506849315068493</v>
      </c>
    </row>
    <row r="410" spans="1:8" ht="20.149999999999999" customHeight="1">
      <c r="A410" s="360" t="s">
        <v>1848</v>
      </c>
      <c r="B410" s="345" t="s">
        <v>87</v>
      </c>
      <c r="C410" s="345" t="s">
        <v>1976</v>
      </c>
      <c r="D410" s="33"/>
      <c r="E410" s="34"/>
      <c r="F410" s="341"/>
      <c r="G410" s="125">
        <v>1047</v>
      </c>
      <c r="H410" s="60"/>
    </row>
    <row r="411" spans="1:8" ht="20.149999999999999" customHeight="1">
      <c r="A411" s="361"/>
      <c r="B411" s="346"/>
      <c r="C411" s="346"/>
      <c r="D411" s="33">
        <v>1</v>
      </c>
      <c r="E411" s="34" t="s">
        <v>1833</v>
      </c>
      <c r="F411" s="342"/>
      <c r="G411" s="36">
        <v>54</v>
      </c>
      <c r="H411" s="60">
        <v>5.1575931232091694</v>
      </c>
    </row>
    <row r="412" spans="1:8" ht="20.149999999999999" customHeight="1">
      <c r="A412" s="361"/>
      <c r="B412" s="346"/>
      <c r="C412" s="346"/>
      <c r="D412" s="33">
        <v>2</v>
      </c>
      <c r="E412" s="34" t="s">
        <v>1450</v>
      </c>
      <c r="F412" s="342"/>
      <c r="G412" s="36">
        <v>787</v>
      </c>
      <c r="H412" s="60">
        <v>75.167144221585474</v>
      </c>
    </row>
    <row r="413" spans="1:8" ht="20.149999999999999" customHeight="1">
      <c r="A413" s="363"/>
      <c r="B413" s="348"/>
      <c r="C413" s="348"/>
      <c r="D413" s="33">
        <v>3</v>
      </c>
      <c r="E413" s="34" t="s">
        <v>692</v>
      </c>
      <c r="F413" s="343"/>
      <c r="G413" s="36">
        <v>206</v>
      </c>
      <c r="H413" s="60">
        <v>19.675262655205348</v>
      </c>
    </row>
    <row r="414" spans="1:8" ht="20.149999999999999" customHeight="1">
      <c r="A414" s="360" t="s">
        <v>1849</v>
      </c>
      <c r="B414" s="345" t="s">
        <v>88</v>
      </c>
      <c r="C414" s="345" t="s">
        <v>2075</v>
      </c>
      <c r="D414" s="33"/>
      <c r="E414" s="34"/>
      <c r="F414" s="341"/>
      <c r="G414" s="125">
        <v>54</v>
      </c>
      <c r="H414" s="60"/>
    </row>
    <row r="415" spans="1:8" ht="20.149999999999999" customHeight="1">
      <c r="A415" s="361"/>
      <c r="B415" s="346"/>
      <c r="C415" s="346"/>
      <c r="D415" s="33">
        <v>1</v>
      </c>
      <c r="E415" s="34" t="s">
        <v>1834</v>
      </c>
      <c r="F415" s="342"/>
      <c r="G415" s="36">
        <v>45</v>
      </c>
      <c r="H415" s="60">
        <v>83.333333333333343</v>
      </c>
    </row>
    <row r="416" spans="1:8" ht="20.149999999999999" customHeight="1">
      <c r="A416" s="363"/>
      <c r="B416" s="348"/>
      <c r="C416" s="348"/>
      <c r="D416" s="33">
        <v>2</v>
      </c>
      <c r="E416" s="34" t="s">
        <v>1835</v>
      </c>
      <c r="F416" s="343"/>
      <c r="G416" s="36">
        <v>9</v>
      </c>
      <c r="H416" s="60">
        <v>16.666666666666664</v>
      </c>
    </row>
    <row r="417" spans="1:8" ht="20.149999999999999" customHeight="1">
      <c r="A417" s="360" t="s">
        <v>1850</v>
      </c>
      <c r="B417" s="345" t="s">
        <v>89</v>
      </c>
      <c r="C417" s="345" t="s">
        <v>1976</v>
      </c>
      <c r="D417" s="33"/>
      <c r="E417" s="34"/>
      <c r="F417" s="341"/>
      <c r="G417" s="125">
        <v>1047</v>
      </c>
      <c r="H417" s="60"/>
    </row>
    <row r="418" spans="1:8" ht="20.149999999999999" customHeight="1">
      <c r="A418" s="361"/>
      <c r="B418" s="346"/>
      <c r="C418" s="346"/>
      <c r="D418" s="33">
        <v>1</v>
      </c>
      <c r="E418" s="34" t="s">
        <v>1833</v>
      </c>
      <c r="F418" s="342"/>
      <c r="G418" s="36">
        <v>49</v>
      </c>
      <c r="H418" s="60">
        <v>4.6800382043935054</v>
      </c>
    </row>
    <row r="419" spans="1:8" ht="20.149999999999999" customHeight="1">
      <c r="A419" s="361"/>
      <c r="B419" s="346"/>
      <c r="C419" s="346"/>
      <c r="D419" s="33">
        <v>2</v>
      </c>
      <c r="E419" s="34" t="s">
        <v>1450</v>
      </c>
      <c r="F419" s="342"/>
      <c r="G419" s="36">
        <v>791</v>
      </c>
      <c r="H419" s="60">
        <v>75.54918815663801</v>
      </c>
    </row>
    <row r="420" spans="1:8" ht="20.149999999999999" customHeight="1">
      <c r="A420" s="363"/>
      <c r="B420" s="348"/>
      <c r="C420" s="348"/>
      <c r="D420" s="33">
        <v>3</v>
      </c>
      <c r="E420" s="34" t="s">
        <v>692</v>
      </c>
      <c r="F420" s="343"/>
      <c r="G420" s="36">
        <v>207</v>
      </c>
      <c r="H420" s="60">
        <v>19.770773638968482</v>
      </c>
    </row>
    <row r="421" spans="1:8" ht="20.149999999999999" customHeight="1">
      <c r="A421" s="360" t="s">
        <v>1851</v>
      </c>
      <c r="B421" s="345" t="s">
        <v>90</v>
      </c>
      <c r="C421" s="345" t="s">
        <v>2076</v>
      </c>
      <c r="D421" s="33"/>
      <c r="E421" s="34"/>
      <c r="F421" s="341"/>
      <c r="G421" s="125">
        <v>49</v>
      </c>
      <c r="H421" s="60"/>
    </row>
    <row r="422" spans="1:8" ht="20.149999999999999" customHeight="1">
      <c r="A422" s="361"/>
      <c r="B422" s="346"/>
      <c r="C422" s="346"/>
      <c r="D422" s="33">
        <v>1</v>
      </c>
      <c r="E422" s="34" t="s">
        <v>1834</v>
      </c>
      <c r="F422" s="342"/>
      <c r="G422" s="36">
        <v>40</v>
      </c>
      <c r="H422" s="60">
        <v>81.632653061224488</v>
      </c>
    </row>
    <row r="423" spans="1:8" ht="20.149999999999999" customHeight="1">
      <c r="A423" s="363"/>
      <c r="B423" s="348"/>
      <c r="C423" s="348"/>
      <c r="D423" s="33">
        <v>2</v>
      </c>
      <c r="E423" s="34" t="s">
        <v>1835</v>
      </c>
      <c r="F423" s="343"/>
      <c r="G423" s="36">
        <v>9</v>
      </c>
      <c r="H423" s="60">
        <v>18.367346938775512</v>
      </c>
    </row>
    <row r="424" spans="1:8" ht="20.149999999999999" customHeight="1">
      <c r="A424" s="360" t="s">
        <v>1852</v>
      </c>
      <c r="B424" s="345" t="s">
        <v>91</v>
      </c>
      <c r="C424" s="345" t="s">
        <v>1976</v>
      </c>
      <c r="D424" s="33"/>
      <c r="E424" s="34"/>
      <c r="F424" s="341"/>
      <c r="G424" s="125">
        <v>1047</v>
      </c>
      <c r="H424" s="60"/>
    </row>
    <row r="425" spans="1:8" ht="20.149999999999999" customHeight="1">
      <c r="A425" s="361"/>
      <c r="B425" s="346"/>
      <c r="C425" s="346"/>
      <c r="D425" s="33">
        <v>1</v>
      </c>
      <c r="E425" s="34" t="s">
        <v>1833</v>
      </c>
      <c r="F425" s="342"/>
      <c r="G425" s="36">
        <v>250</v>
      </c>
      <c r="H425" s="60">
        <v>23.877745940783189</v>
      </c>
    </row>
    <row r="426" spans="1:8" ht="20.149999999999999" customHeight="1">
      <c r="A426" s="361"/>
      <c r="B426" s="346"/>
      <c r="C426" s="346"/>
      <c r="D426" s="33">
        <v>2</v>
      </c>
      <c r="E426" s="34" t="s">
        <v>1450</v>
      </c>
      <c r="F426" s="342"/>
      <c r="G426" s="36">
        <v>650</v>
      </c>
      <c r="H426" s="60">
        <v>62.082139446036301</v>
      </c>
    </row>
    <row r="427" spans="1:8" ht="20.149999999999999" customHeight="1">
      <c r="A427" s="363"/>
      <c r="B427" s="348"/>
      <c r="C427" s="348"/>
      <c r="D427" s="33">
        <v>3</v>
      </c>
      <c r="E427" s="34" t="s">
        <v>692</v>
      </c>
      <c r="F427" s="343"/>
      <c r="G427" s="36">
        <v>147</v>
      </c>
      <c r="H427" s="60">
        <v>14.040114613180515</v>
      </c>
    </row>
    <row r="428" spans="1:8" ht="20.149999999999999" customHeight="1">
      <c r="A428" s="360" t="s">
        <v>1853</v>
      </c>
      <c r="B428" s="345" t="s">
        <v>92</v>
      </c>
      <c r="C428" s="345" t="s">
        <v>2077</v>
      </c>
      <c r="D428" s="33"/>
      <c r="E428" s="34"/>
      <c r="F428" s="341"/>
      <c r="G428" s="125">
        <v>250</v>
      </c>
      <c r="H428" s="60"/>
    </row>
    <row r="429" spans="1:8" ht="20.149999999999999" customHeight="1">
      <c r="A429" s="361"/>
      <c r="B429" s="346"/>
      <c r="C429" s="346"/>
      <c r="D429" s="33">
        <v>1</v>
      </c>
      <c r="E429" s="34" t="s">
        <v>1834</v>
      </c>
      <c r="F429" s="342"/>
      <c r="G429" s="36">
        <v>234</v>
      </c>
      <c r="H429" s="60">
        <v>93.600000000000009</v>
      </c>
    </row>
    <row r="430" spans="1:8" ht="20.149999999999999" customHeight="1">
      <c r="A430" s="363"/>
      <c r="B430" s="348"/>
      <c r="C430" s="348"/>
      <c r="D430" s="33">
        <v>2</v>
      </c>
      <c r="E430" s="34" t="s">
        <v>1835</v>
      </c>
      <c r="F430" s="343"/>
      <c r="G430" s="36">
        <v>16</v>
      </c>
      <c r="H430" s="60">
        <v>6.4</v>
      </c>
    </row>
    <row r="431" spans="1:8" ht="20.149999999999999" customHeight="1">
      <c r="A431" s="360" t="s">
        <v>1854</v>
      </c>
      <c r="B431" s="345" t="s">
        <v>93</v>
      </c>
      <c r="C431" s="345" t="s">
        <v>1976</v>
      </c>
      <c r="D431" s="33"/>
      <c r="E431" s="34"/>
      <c r="F431" s="341"/>
      <c r="G431" s="125">
        <v>1047</v>
      </c>
      <c r="H431" s="60"/>
    </row>
    <row r="432" spans="1:8" ht="20.149999999999999" customHeight="1">
      <c r="A432" s="361"/>
      <c r="B432" s="346"/>
      <c r="C432" s="346"/>
      <c r="D432" s="33">
        <v>1</v>
      </c>
      <c r="E432" s="34" t="s">
        <v>1833</v>
      </c>
      <c r="F432" s="342"/>
      <c r="G432" s="36">
        <v>636</v>
      </c>
      <c r="H432" s="60">
        <v>60.744985673352438</v>
      </c>
    </row>
    <row r="433" spans="1:8" ht="20.149999999999999" customHeight="1">
      <c r="A433" s="361"/>
      <c r="B433" s="346"/>
      <c r="C433" s="346"/>
      <c r="D433" s="33">
        <v>2</v>
      </c>
      <c r="E433" s="34" t="s">
        <v>1450</v>
      </c>
      <c r="F433" s="342"/>
      <c r="G433" s="36">
        <v>384</v>
      </c>
      <c r="H433" s="60">
        <v>36.676217765042978</v>
      </c>
    </row>
    <row r="434" spans="1:8" ht="20.149999999999999" customHeight="1">
      <c r="A434" s="363"/>
      <c r="B434" s="348"/>
      <c r="C434" s="348"/>
      <c r="D434" s="33">
        <v>3</v>
      </c>
      <c r="E434" s="34" t="s">
        <v>692</v>
      </c>
      <c r="F434" s="343"/>
      <c r="G434" s="36">
        <v>27</v>
      </c>
      <c r="H434" s="60">
        <v>2.5787965616045847</v>
      </c>
    </row>
    <row r="435" spans="1:8" ht="20.149999999999999" customHeight="1">
      <c r="A435" s="360" t="s">
        <v>1855</v>
      </c>
      <c r="B435" s="345" t="s">
        <v>94</v>
      </c>
      <c r="C435" s="345" t="s">
        <v>2078</v>
      </c>
      <c r="D435" s="33"/>
      <c r="E435" s="34"/>
      <c r="F435" s="341"/>
      <c r="G435" s="125">
        <v>636</v>
      </c>
      <c r="H435" s="60"/>
    </row>
    <row r="436" spans="1:8" ht="20.149999999999999" customHeight="1">
      <c r="A436" s="361"/>
      <c r="B436" s="346"/>
      <c r="C436" s="346"/>
      <c r="D436" s="33">
        <v>1</v>
      </c>
      <c r="E436" s="34" t="s">
        <v>1834</v>
      </c>
      <c r="F436" s="342"/>
      <c r="G436" s="36">
        <v>626</v>
      </c>
      <c r="H436" s="60">
        <v>98.427672955974842</v>
      </c>
    </row>
    <row r="437" spans="1:8" ht="20.149999999999999" customHeight="1">
      <c r="A437" s="363"/>
      <c r="B437" s="348"/>
      <c r="C437" s="348"/>
      <c r="D437" s="33">
        <v>2</v>
      </c>
      <c r="E437" s="34" t="s">
        <v>1835</v>
      </c>
      <c r="F437" s="343"/>
      <c r="G437" s="36">
        <v>10</v>
      </c>
      <c r="H437" s="60">
        <v>1.5723270440251573</v>
      </c>
    </row>
    <row r="438" spans="1:8" ht="20.149999999999999" customHeight="1">
      <c r="A438" s="360" t="s">
        <v>1856</v>
      </c>
      <c r="B438" s="345" t="s">
        <v>95</v>
      </c>
      <c r="C438" s="345" t="s">
        <v>1976</v>
      </c>
      <c r="D438" s="33"/>
      <c r="E438" s="34"/>
      <c r="F438" s="341"/>
      <c r="G438" s="125">
        <v>1047</v>
      </c>
      <c r="H438" s="60"/>
    </row>
    <row r="439" spans="1:8" ht="20.149999999999999" customHeight="1">
      <c r="A439" s="361"/>
      <c r="B439" s="346"/>
      <c r="C439" s="346"/>
      <c r="D439" s="33">
        <v>1</v>
      </c>
      <c r="E439" s="34" t="s">
        <v>1833</v>
      </c>
      <c r="F439" s="342"/>
      <c r="G439" s="36">
        <v>39</v>
      </c>
      <c r="H439" s="60">
        <v>3.7249283667621778</v>
      </c>
    </row>
    <row r="440" spans="1:8" ht="20.149999999999999" customHeight="1">
      <c r="A440" s="361"/>
      <c r="B440" s="346"/>
      <c r="C440" s="346"/>
      <c r="D440" s="33">
        <v>2</v>
      </c>
      <c r="E440" s="34" t="s">
        <v>1450</v>
      </c>
      <c r="F440" s="342"/>
      <c r="G440" s="36">
        <v>891</v>
      </c>
      <c r="H440" s="60">
        <v>85.100286532951287</v>
      </c>
    </row>
    <row r="441" spans="1:8" ht="20.149999999999999" customHeight="1">
      <c r="A441" s="363"/>
      <c r="B441" s="348"/>
      <c r="C441" s="348"/>
      <c r="D441" s="33">
        <v>3</v>
      </c>
      <c r="E441" s="34" t="s">
        <v>692</v>
      </c>
      <c r="F441" s="343"/>
      <c r="G441" s="36">
        <v>117</v>
      </c>
      <c r="H441" s="60">
        <v>11.174785100286533</v>
      </c>
    </row>
    <row r="442" spans="1:8" ht="20.149999999999999" customHeight="1">
      <c r="A442" s="360" t="s">
        <v>1857</v>
      </c>
      <c r="B442" s="345" t="s">
        <v>96</v>
      </c>
      <c r="C442" s="345" t="s">
        <v>2079</v>
      </c>
      <c r="D442" s="33"/>
      <c r="E442" s="34"/>
      <c r="F442" s="341"/>
      <c r="G442" s="125">
        <v>39</v>
      </c>
      <c r="H442" s="60"/>
    </row>
    <row r="443" spans="1:8" ht="20.149999999999999" customHeight="1">
      <c r="A443" s="361"/>
      <c r="B443" s="346"/>
      <c r="C443" s="346"/>
      <c r="D443" s="33">
        <v>1</v>
      </c>
      <c r="E443" s="34" t="s">
        <v>1834</v>
      </c>
      <c r="F443" s="342"/>
      <c r="G443" s="36">
        <v>32</v>
      </c>
      <c r="H443" s="60">
        <v>82.051282051282044</v>
      </c>
    </row>
    <row r="444" spans="1:8" ht="20.149999999999999" customHeight="1">
      <c r="A444" s="363"/>
      <c r="B444" s="348"/>
      <c r="C444" s="348"/>
      <c r="D444" s="33">
        <v>2</v>
      </c>
      <c r="E444" s="34" t="s">
        <v>1835</v>
      </c>
      <c r="F444" s="343"/>
      <c r="G444" s="36">
        <v>7</v>
      </c>
      <c r="H444" s="60">
        <v>17.948717948717949</v>
      </c>
    </row>
    <row r="445" spans="1:8" ht="20.149999999999999" customHeight="1">
      <c r="A445" s="360" t="s">
        <v>1858</v>
      </c>
      <c r="B445" s="345" t="s">
        <v>97</v>
      </c>
      <c r="C445" s="345" t="s">
        <v>1976</v>
      </c>
      <c r="D445" s="33"/>
      <c r="E445" s="34"/>
      <c r="F445" s="341"/>
      <c r="G445" s="125">
        <v>1047</v>
      </c>
      <c r="H445" s="60"/>
    </row>
    <row r="446" spans="1:8" ht="20.149999999999999" customHeight="1">
      <c r="A446" s="361"/>
      <c r="B446" s="346"/>
      <c r="C446" s="346"/>
      <c r="D446" s="33">
        <v>1</v>
      </c>
      <c r="E446" s="34" t="s">
        <v>1833</v>
      </c>
      <c r="F446" s="342"/>
      <c r="G446" s="36">
        <v>23</v>
      </c>
      <c r="H446" s="60">
        <v>2.1967526265520534</v>
      </c>
    </row>
    <row r="447" spans="1:8" ht="20.149999999999999" customHeight="1">
      <c r="A447" s="361"/>
      <c r="B447" s="346"/>
      <c r="C447" s="346"/>
      <c r="D447" s="33">
        <v>2</v>
      </c>
      <c r="E447" s="34" t="s">
        <v>1450</v>
      </c>
      <c r="F447" s="342"/>
      <c r="G447" s="36">
        <v>901</v>
      </c>
      <c r="H447" s="60">
        <v>86.055396370582613</v>
      </c>
    </row>
    <row r="448" spans="1:8" ht="20.149999999999999" customHeight="1">
      <c r="A448" s="363"/>
      <c r="B448" s="348"/>
      <c r="C448" s="348"/>
      <c r="D448" s="33">
        <v>3</v>
      </c>
      <c r="E448" s="34" t="s">
        <v>692</v>
      </c>
      <c r="F448" s="343"/>
      <c r="G448" s="36">
        <v>123</v>
      </c>
      <c r="H448" s="60">
        <v>11.74785100286533</v>
      </c>
    </row>
    <row r="449" spans="1:8" ht="20.149999999999999" customHeight="1">
      <c r="A449" s="360" t="s">
        <v>1859</v>
      </c>
      <c r="B449" s="345" t="s">
        <v>98</v>
      </c>
      <c r="C449" s="345" t="s">
        <v>2080</v>
      </c>
      <c r="D449" s="33"/>
      <c r="E449" s="34"/>
      <c r="F449" s="341"/>
      <c r="G449" s="125">
        <v>23</v>
      </c>
      <c r="H449" s="60"/>
    </row>
    <row r="450" spans="1:8" ht="20.149999999999999" customHeight="1">
      <c r="A450" s="361"/>
      <c r="B450" s="346"/>
      <c r="C450" s="346"/>
      <c r="D450" s="33">
        <v>1</v>
      </c>
      <c r="E450" s="34" t="s">
        <v>1834</v>
      </c>
      <c r="F450" s="342"/>
      <c r="G450" s="36">
        <v>18</v>
      </c>
      <c r="H450" s="60">
        <v>78.260869565217391</v>
      </c>
    </row>
    <row r="451" spans="1:8" ht="20.149999999999999" customHeight="1">
      <c r="A451" s="363"/>
      <c r="B451" s="348"/>
      <c r="C451" s="348"/>
      <c r="D451" s="33">
        <v>2</v>
      </c>
      <c r="E451" s="34" t="s">
        <v>1835</v>
      </c>
      <c r="F451" s="343"/>
      <c r="G451" s="36">
        <v>5</v>
      </c>
      <c r="H451" s="60">
        <v>21.739130434782609</v>
      </c>
    </row>
    <row r="452" spans="1:8" ht="20.149999999999999" customHeight="1">
      <c r="A452" s="360" t="s">
        <v>1860</v>
      </c>
      <c r="B452" s="345" t="s">
        <v>99</v>
      </c>
      <c r="C452" s="345" t="s">
        <v>1976</v>
      </c>
      <c r="D452" s="33"/>
      <c r="E452" s="34"/>
      <c r="F452" s="341"/>
      <c r="G452" s="125">
        <v>1047</v>
      </c>
      <c r="H452" s="60"/>
    </row>
    <row r="453" spans="1:8" ht="20.149999999999999" customHeight="1">
      <c r="A453" s="361"/>
      <c r="B453" s="346"/>
      <c r="C453" s="346"/>
      <c r="D453" s="33">
        <v>1</v>
      </c>
      <c r="E453" s="34" t="s">
        <v>1833</v>
      </c>
      <c r="F453" s="342"/>
      <c r="G453" s="36">
        <v>22</v>
      </c>
      <c r="H453" s="60">
        <v>2.1012416427889207</v>
      </c>
    </row>
    <row r="454" spans="1:8" ht="20.149999999999999" customHeight="1">
      <c r="A454" s="361"/>
      <c r="B454" s="346"/>
      <c r="C454" s="346"/>
      <c r="D454" s="33">
        <v>2</v>
      </c>
      <c r="E454" s="34" t="s">
        <v>1450</v>
      </c>
      <c r="F454" s="342"/>
      <c r="G454" s="36">
        <v>892</v>
      </c>
      <c r="H454" s="60">
        <v>85.195797516714421</v>
      </c>
    </row>
    <row r="455" spans="1:8" ht="20.149999999999999" customHeight="1">
      <c r="A455" s="363"/>
      <c r="B455" s="348"/>
      <c r="C455" s="348"/>
      <c r="D455" s="33">
        <v>3</v>
      </c>
      <c r="E455" s="34" t="s">
        <v>692</v>
      </c>
      <c r="F455" s="343"/>
      <c r="G455" s="36">
        <v>133</v>
      </c>
      <c r="H455" s="60">
        <v>12.702960840496658</v>
      </c>
    </row>
    <row r="456" spans="1:8" ht="20.149999999999999" customHeight="1">
      <c r="A456" s="360" t="s">
        <v>1861</v>
      </c>
      <c r="B456" s="345" t="s">
        <v>100</v>
      </c>
      <c r="C456" s="345" t="s">
        <v>2081</v>
      </c>
      <c r="D456" s="33"/>
      <c r="E456" s="34"/>
      <c r="F456" s="341"/>
      <c r="G456" s="125">
        <v>22</v>
      </c>
      <c r="H456" s="60"/>
    </row>
    <row r="457" spans="1:8" ht="20.149999999999999" customHeight="1">
      <c r="A457" s="361"/>
      <c r="B457" s="346"/>
      <c r="C457" s="346"/>
      <c r="D457" s="33">
        <v>1</v>
      </c>
      <c r="E457" s="34" t="s">
        <v>1834</v>
      </c>
      <c r="F457" s="342"/>
      <c r="G457" s="36">
        <v>18</v>
      </c>
      <c r="H457" s="60">
        <v>81.818181818181827</v>
      </c>
    </row>
    <row r="458" spans="1:8" ht="20.149999999999999" customHeight="1">
      <c r="A458" s="363"/>
      <c r="B458" s="348"/>
      <c r="C458" s="348"/>
      <c r="D458" s="33">
        <v>2</v>
      </c>
      <c r="E458" s="34" t="s">
        <v>1835</v>
      </c>
      <c r="F458" s="343"/>
      <c r="G458" s="36">
        <v>4</v>
      </c>
      <c r="H458" s="60">
        <v>18.181818181818183</v>
      </c>
    </row>
    <row r="459" spans="1:8" ht="20.149999999999999" customHeight="1">
      <c r="A459" s="360" t="s">
        <v>1862</v>
      </c>
      <c r="B459" s="345" t="s">
        <v>101</v>
      </c>
      <c r="C459" s="345" t="s">
        <v>1976</v>
      </c>
      <c r="D459" s="33"/>
      <c r="E459" s="34"/>
      <c r="F459" s="341"/>
      <c r="G459" s="125">
        <v>1047</v>
      </c>
      <c r="H459" s="60"/>
    </row>
    <row r="460" spans="1:8" ht="20.149999999999999" customHeight="1">
      <c r="A460" s="361"/>
      <c r="B460" s="346"/>
      <c r="C460" s="346"/>
      <c r="D460" s="33">
        <v>1</v>
      </c>
      <c r="E460" s="34" t="s">
        <v>1833</v>
      </c>
      <c r="F460" s="342"/>
      <c r="G460" s="36">
        <v>187</v>
      </c>
      <c r="H460" s="60">
        <v>17.860553963705826</v>
      </c>
    </row>
    <row r="461" spans="1:8" ht="20.149999999999999" customHeight="1">
      <c r="A461" s="361"/>
      <c r="B461" s="346"/>
      <c r="C461" s="346"/>
      <c r="D461" s="33">
        <v>2</v>
      </c>
      <c r="E461" s="34" t="s">
        <v>1450</v>
      </c>
      <c r="F461" s="342"/>
      <c r="G461" s="36">
        <v>759</v>
      </c>
      <c r="H461" s="60">
        <v>72.492836676217763</v>
      </c>
    </row>
    <row r="462" spans="1:8" ht="20.149999999999999" customHeight="1">
      <c r="A462" s="363"/>
      <c r="B462" s="348"/>
      <c r="C462" s="348"/>
      <c r="D462" s="33">
        <v>3</v>
      </c>
      <c r="E462" s="34" t="s">
        <v>692</v>
      </c>
      <c r="F462" s="343"/>
      <c r="G462" s="36">
        <v>101</v>
      </c>
      <c r="H462" s="60">
        <v>9.6466093600764093</v>
      </c>
    </row>
    <row r="463" spans="1:8" ht="20.149999999999999" customHeight="1">
      <c r="A463" s="360" t="s">
        <v>1863</v>
      </c>
      <c r="B463" s="345" t="s">
        <v>102</v>
      </c>
      <c r="C463" s="345" t="s">
        <v>2082</v>
      </c>
      <c r="D463" s="33"/>
      <c r="E463" s="34"/>
      <c r="F463" s="341"/>
      <c r="G463" s="125">
        <v>187</v>
      </c>
      <c r="H463" s="60"/>
    </row>
    <row r="464" spans="1:8" ht="20.149999999999999" customHeight="1">
      <c r="A464" s="361"/>
      <c r="B464" s="346"/>
      <c r="C464" s="346"/>
      <c r="D464" s="33">
        <v>1</v>
      </c>
      <c r="E464" s="34" t="s">
        <v>1834</v>
      </c>
      <c r="F464" s="342"/>
      <c r="G464" s="36">
        <v>171</v>
      </c>
      <c r="H464" s="60">
        <v>91.443850267379673</v>
      </c>
    </row>
    <row r="465" spans="1:8" ht="20.149999999999999" customHeight="1">
      <c r="A465" s="363"/>
      <c r="B465" s="348"/>
      <c r="C465" s="348"/>
      <c r="D465" s="33">
        <v>2</v>
      </c>
      <c r="E465" s="34" t="s">
        <v>1835</v>
      </c>
      <c r="F465" s="343"/>
      <c r="G465" s="36">
        <v>16</v>
      </c>
      <c r="H465" s="60">
        <v>8.5561497326203195</v>
      </c>
    </row>
    <row r="466" spans="1:8" ht="20.149999999999999" customHeight="1">
      <c r="A466" s="360" t="s">
        <v>1864</v>
      </c>
      <c r="B466" s="345" t="s">
        <v>103</v>
      </c>
      <c r="C466" s="345" t="s">
        <v>1976</v>
      </c>
      <c r="D466" s="33"/>
      <c r="E466" s="34"/>
      <c r="F466" s="341"/>
      <c r="G466" s="125">
        <v>1047</v>
      </c>
      <c r="H466" s="60"/>
    </row>
    <row r="467" spans="1:8" ht="20.149999999999999" customHeight="1">
      <c r="A467" s="361"/>
      <c r="B467" s="346"/>
      <c r="C467" s="346"/>
      <c r="D467" s="33">
        <v>1</v>
      </c>
      <c r="E467" s="34" t="s">
        <v>1833</v>
      </c>
      <c r="F467" s="342"/>
      <c r="G467" s="36">
        <v>43</v>
      </c>
      <c r="H467" s="60">
        <v>4.1069723018147082</v>
      </c>
    </row>
    <row r="468" spans="1:8" ht="20.149999999999999" customHeight="1">
      <c r="A468" s="361"/>
      <c r="B468" s="346"/>
      <c r="C468" s="346"/>
      <c r="D468" s="33">
        <v>2</v>
      </c>
      <c r="E468" s="34" t="s">
        <v>1450</v>
      </c>
      <c r="F468" s="342"/>
      <c r="G468" s="36">
        <v>885</v>
      </c>
      <c r="H468" s="60">
        <v>84.527220630372497</v>
      </c>
    </row>
    <row r="469" spans="1:8" ht="20.149999999999999" customHeight="1">
      <c r="A469" s="363"/>
      <c r="B469" s="348"/>
      <c r="C469" s="348"/>
      <c r="D469" s="33">
        <v>3</v>
      </c>
      <c r="E469" s="34" t="s">
        <v>692</v>
      </c>
      <c r="F469" s="343"/>
      <c r="G469" s="36">
        <v>119</v>
      </c>
      <c r="H469" s="60">
        <v>11.365807067812799</v>
      </c>
    </row>
    <row r="470" spans="1:8" ht="20.149999999999999" customHeight="1">
      <c r="A470" s="360" t="s">
        <v>1865</v>
      </c>
      <c r="B470" s="345" t="s">
        <v>104</v>
      </c>
      <c r="C470" s="345" t="s">
        <v>2083</v>
      </c>
      <c r="D470" s="33"/>
      <c r="E470" s="34"/>
      <c r="F470" s="341"/>
      <c r="G470" s="125">
        <v>43</v>
      </c>
      <c r="H470" s="60"/>
    </row>
    <row r="471" spans="1:8" ht="20.149999999999999" customHeight="1">
      <c r="A471" s="361"/>
      <c r="B471" s="346"/>
      <c r="C471" s="346"/>
      <c r="D471" s="33">
        <v>1</v>
      </c>
      <c r="E471" s="34" t="s">
        <v>1834</v>
      </c>
      <c r="F471" s="342"/>
      <c r="G471" s="36">
        <v>37</v>
      </c>
      <c r="H471" s="60">
        <v>86.04651162790698</v>
      </c>
    </row>
    <row r="472" spans="1:8" ht="20.149999999999999" customHeight="1">
      <c r="A472" s="363"/>
      <c r="B472" s="348"/>
      <c r="C472" s="348"/>
      <c r="D472" s="33">
        <v>2</v>
      </c>
      <c r="E472" s="34" t="s">
        <v>1835</v>
      </c>
      <c r="F472" s="343"/>
      <c r="G472" s="36">
        <v>6</v>
      </c>
      <c r="H472" s="60">
        <v>13.953488372093023</v>
      </c>
    </row>
    <row r="473" spans="1:8" ht="20.149999999999999" customHeight="1">
      <c r="A473" s="360" t="s">
        <v>1866</v>
      </c>
      <c r="B473" s="345" t="s">
        <v>105</v>
      </c>
      <c r="C473" s="345" t="s">
        <v>1976</v>
      </c>
      <c r="D473" s="33"/>
      <c r="E473" s="34"/>
      <c r="F473" s="341"/>
      <c r="G473" s="125">
        <v>1047</v>
      </c>
      <c r="H473" s="60"/>
    </row>
    <row r="474" spans="1:8" ht="20.149999999999999" customHeight="1">
      <c r="A474" s="361"/>
      <c r="B474" s="346"/>
      <c r="C474" s="346"/>
      <c r="D474" s="33">
        <v>1</v>
      </c>
      <c r="E474" s="34" t="s">
        <v>1833</v>
      </c>
      <c r="F474" s="342"/>
      <c r="G474" s="36">
        <v>23</v>
      </c>
      <c r="H474" s="60">
        <v>2.1967526265520534</v>
      </c>
    </row>
    <row r="475" spans="1:8" ht="20.149999999999999" customHeight="1">
      <c r="A475" s="361"/>
      <c r="B475" s="346"/>
      <c r="C475" s="346"/>
      <c r="D475" s="33">
        <v>2</v>
      </c>
      <c r="E475" s="34" t="s">
        <v>1450</v>
      </c>
      <c r="F475" s="342"/>
      <c r="G475" s="36">
        <v>901</v>
      </c>
      <c r="H475" s="60">
        <v>86.055396370582613</v>
      </c>
    </row>
    <row r="476" spans="1:8" ht="20.149999999999999" customHeight="1">
      <c r="A476" s="363"/>
      <c r="B476" s="348"/>
      <c r="C476" s="348"/>
      <c r="D476" s="33">
        <v>3</v>
      </c>
      <c r="E476" s="34" t="s">
        <v>692</v>
      </c>
      <c r="F476" s="343"/>
      <c r="G476" s="36">
        <v>123</v>
      </c>
      <c r="H476" s="60">
        <v>11.74785100286533</v>
      </c>
    </row>
    <row r="477" spans="1:8" ht="20.149999999999999" customHeight="1">
      <c r="A477" s="360" t="s">
        <v>1867</v>
      </c>
      <c r="B477" s="345" t="s">
        <v>106</v>
      </c>
      <c r="C477" s="345" t="s">
        <v>2084</v>
      </c>
      <c r="D477" s="33"/>
      <c r="E477" s="34"/>
      <c r="F477" s="341"/>
      <c r="G477" s="125">
        <v>23</v>
      </c>
      <c r="H477" s="60"/>
    </row>
    <row r="478" spans="1:8" ht="20.149999999999999" customHeight="1">
      <c r="A478" s="361"/>
      <c r="B478" s="346"/>
      <c r="C478" s="346"/>
      <c r="D478" s="33">
        <v>1</v>
      </c>
      <c r="E478" s="34" t="s">
        <v>1834</v>
      </c>
      <c r="F478" s="342"/>
      <c r="G478" s="36">
        <v>15</v>
      </c>
      <c r="H478" s="60">
        <v>65.217391304347828</v>
      </c>
    </row>
    <row r="479" spans="1:8" ht="20.149999999999999" customHeight="1">
      <c r="A479" s="363"/>
      <c r="B479" s="348"/>
      <c r="C479" s="348"/>
      <c r="D479" s="33">
        <v>2</v>
      </c>
      <c r="E479" s="34" t="s">
        <v>1835</v>
      </c>
      <c r="F479" s="343"/>
      <c r="G479" s="36">
        <v>8</v>
      </c>
      <c r="H479" s="60">
        <v>34.782608695652172</v>
      </c>
    </row>
    <row r="480" spans="1:8" ht="20.149999999999999" customHeight="1">
      <c r="A480" s="360" t="s">
        <v>1868</v>
      </c>
      <c r="B480" s="345" t="s">
        <v>107</v>
      </c>
      <c r="C480" s="345" t="s">
        <v>1976</v>
      </c>
      <c r="D480" s="33"/>
      <c r="E480" s="34"/>
      <c r="F480" s="341"/>
      <c r="G480" s="125">
        <v>1047</v>
      </c>
      <c r="H480" s="60"/>
    </row>
    <row r="481" spans="1:8" ht="20.149999999999999" customHeight="1">
      <c r="A481" s="361"/>
      <c r="B481" s="346"/>
      <c r="C481" s="346"/>
      <c r="D481" s="33">
        <v>1</v>
      </c>
      <c r="E481" s="34" t="s">
        <v>1833</v>
      </c>
      <c r="F481" s="342"/>
      <c r="G481" s="36">
        <v>13</v>
      </c>
      <c r="H481" s="60">
        <v>1.241642788920726</v>
      </c>
    </row>
    <row r="482" spans="1:8" ht="20.149999999999999" customHeight="1">
      <c r="A482" s="361"/>
      <c r="B482" s="346"/>
      <c r="C482" s="346"/>
      <c r="D482" s="33">
        <v>2</v>
      </c>
      <c r="E482" s="34" t="s">
        <v>1450</v>
      </c>
      <c r="F482" s="342"/>
      <c r="G482" s="36">
        <v>906</v>
      </c>
      <c r="H482" s="60">
        <v>86.532951289398284</v>
      </c>
    </row>
    <row r="483" spans="1:8" ht="20.149999999999999" customHeight="1">
      <c r="A483" s="363"/>
      <c r="B483" s="348"/>
      <c r="C483" s="348"/>
      <c r="D483" s="33">
        <v>3</v>
      </c>
      <c r="E483" s="34" t="s">
        <v>692</v>
      </c>
      <c r="F483" s="343"/>
      <c r="G483" s="36">
        <v>128</v>
      </c>
      <c r="H483" s="60">
        <v>12.225405921680993</v>
      </c>
    </row>
    <row r="484" spans="1:8" ht="20.149999999999999" customHeight="1">
      <c r="A484" s="360" t="s">
        <v>1869</v>
      </c>
      <c r="B484" s="345" t="s">
        <v>108</v>
      </c>
      <c r="C484" s="345" t="s">
        <v>2085</v>
      </c>
      <c r="D484" s="33"/>
      <c r="E484" s="34"/>
      <c r="F484" s="341"/>
      <c r="G484" s="125">
        <v>13</v>
      </c>
      <c r="H484" s="60"/>
    </row>
    <row r="485" spans="1:8" ht="20.149999999999999" customHeight="1">
      <c r="A485" s="361"/>
      <c r="B485" s="346"/>
      <c r="C485" s="346"/>
      <c r="D485" s="33">
        <v>1</v>
      </c>
      <c r="E485" s="34" t="s">
        <v>1834</v>
      </c>
      <c r="F485" s="342"/>
      <c r="G485" s="36">
        <v>9</v>
      </c>
      <c r="H485" s="60">
        <v>69.230769230769226</v>
      </c>
    </row>
    <row r="486" spans="1:8" ht="20.149999999999999" customHeight="1">
      <c r="A486" s="363"/>
      <c r="B486" s="348"/>
      <c r="C486" s="348"/>
      <c r="D486" s="33">
        <v>2</v>
      </c>
      <c r="E486" s="34" t="s">
        <v>1835</v>
      </c>
      <c r="F486" s="343"/>
      <c r="G486" s="36">
        <v>4</v>
      </c>
      <c r="H486" s="60">
        <v>30.76923076923077</v>
      </c>
    </row>
    <row r="487" spans="1:8" ht="20.149999999999999" customHeight="1">
      <c r="A487" s="360" t="s">
        <v>1870</v>
      </c>
      <c r="B487" s="345" t="s">
        <v>109</v>
      </c>
      <c r="C487" s="345" t="s">
        <v>1976</v>
      </c>
      <c r="D487" s="33"/>
      <c r="E487" s="34"/>
      <c r="F487" s="341"/>
      <c r="G487" s="125">
        <v>1047</v>
      </c>
      <c r="H487" s="60"/>
    </row>
    <row r="488" spans="1:8" ht="20.149999999999999" customHeight="1">
      <c r="A488" s="361"/>
      <c r="B488" s="346"/>
      <c r="C488" s="346"/>
      <c r="D488" s="33">
        <v>1</v>
      </c>
      <c r="E488" s="34" t="s">
        <v>1833</v>
      </c>
      <c r="F488" s="342"/>
      <c r="G488" s="36">
        <v>11</v>
      </c>
      <c r="H488" s="60">
        <v>1.0506208213944603</v>
      </c>
    </row>
    <row r="489" spans="1:8" ht="20.149999999999999" customHeight="1">
      <c r="A489" s="361"/>
      <c r="B489" s="346"/>
      <c r="C489" s="346"/>
      <c r="D489" s="33">
        <v>2</v>
      </c>
      <c r="E489" s="34" t="s">
        <v>1450</v>
      </c>
      <c r="F489" s="342"/>
      <c r="G489" s="36">
        <v>902</v>
      </c>
      <c r="H489" s="60">
        <v>86.150907354345748</v>
      </c>
    </row>
    <row r="490" spans="1:8" ht="20.149999999999999" customHeight="1">
      <c r="A490" s="363"/>
      <c r="B490" s="348"/>
      <c r="C490" s="348"/>
      <c r="D490" s="33">
        <v>3</v>
      </c>
      <c r="E490" s="34" t="s">
        <v>692</v>
      </c>
      <c r="F490" s="343"/>
      <c r="G490" s="36">
        <v>134</v>
      </c>
      <c r="H490" s="60">
        <v>12.79847182425979</v>
      </c>
    </row>
    <row r="491" spans="1:8" ht="20.149999999999999" customHeight="1">
      <c r="A491" s="360" t="s">
        <v>1871</v>
      </c>
      <c r="B491" s="345" t="s">
        <v>110</v>
      </c>
      <c r="C491" s="345" t="s">
        <v>2086</v>
      </c>
      <c r="D491" s="33"/>
      <c r="E491" s="34"/>
      <c r="F491" s="341"/>
      <c r="G491" s="125">
        <v>11</v>
      </c>
      <c r="H491" s="60"/>
    </row>
    <row r="492" spans="1:8" ht="20.149999999999999" customHeight="1">
      <c r="A492" s="361"/>
      <c r="B492" s="346"/>
      <c r="C492" s="346"/>
      <c r="D492" s="33">
        <v>1</v>
      </c>
      <c r="E492" s="34" t="s">
        <v>1834</v>
      </c>
      <c r="F492" s="342"/>
      <c r="G492" s="36">
        <v>7</v>
      </c>
      <c r="H492" s="60">
        <v>63.636363636363633</v>
      </c>
    </row>
    <row r="493" spans="1:8" ht="20.149999999999999" customHeight="1">
      <c r="A493" s="363"/>
      <c r="B493" s="348"/>
      <c r="C493" s="348"/>
      <c r="D493" s="33">
        <v>2</v>
      </c>
      <c r="E493" s="34" t="s">
        <v>1835</v>
      </c>
      <c r="F493" s="343"/>
      <c r="G493" s="36">
        <v>4</v>
      </c>
      <c r="H493" s="60">
        <v>36.363636363636367</v>
      </c>
    </row>
    <row r="494" spans="1:8" ht="20.149999999999999" customHeight="1">
      <c r="A494" s="360" t="s">
        <v>1872</v>
      </c>
      <c r="B494" s="345" t="s">
        <v>111</v>
      </c>
      <c r="C494" s="345" t="s">
        <v>1976</v>
      </c>
      <c r="D494" s="33"/>
      <c r="E494" s="34"/>
      <c r="F494" s="341"/>
      <c r="G494" s="125">
        <v>1047</v>
      </c>
      <c r="H494" s="60"/>
    </row>
    <row r="495" spans="1:8" ht="20.149999999999999" customHeight="1">
      <c r="A495" s="361"/>
      <c r="B495" s="346"/>
      <c r="C495" s="346"/>
      <c r="D495" s="33">
        <v>1</v>
      </c>
      <c r="E495" s="34" t="s">
        <v>1833</v>
      </c>
      <c r="F495" s="342"/>
      <c r="G495" s="36">
        <v>18</v>
      </c>
      <c r="H495" s="60">
        <v>1.7191977077363898</v>
      </c>
    </row>
    <row r="496" spans="1:8" ht="20.149999999999999" customHeight="1">
      <c r="A496" s="361"/>
      <c r="B496" s="346"/>
      <c r="C496" s="346"/>
      <c r="D496" s="33">
        <v>2</v>
      </c>
      <c r="E496" s="34" t="s">
        <v>1450</v>
      </c>
      <c r="F496" s="342"/>
      <c r="G496" s="36">
        <v>901</v>
      </c>
      <c r="H496" s="60">
        <v>86.055396370582613</v>
      </c>
    </row>
    <row r="497" spans="1:8" ht="20.149999999999999" customHeight="1">
      <c r="A497" s="363"/>
      <c r="B497" s="348"/>
      <c r="C497" s="348"/>
      <c r="D497" s="33">
        <v>3</v>
      </c>
      <c r="E497" s="34" t="s">
        <v>692</v>
      </c>
      <c r="F497" s="343"/>
      <c r="G497" s="36">
        <v>128</v>
      </c>
      <c r="H497" s="60">
        <v>12.225405921680993</v>
      </c>
    </row>
    <row r="498" spans="1:8" ht="20.149999999999999" customHeight="1">
      <c r="A498" s="360" t="s">
        <v>1873</v>
      </c>
      <c r="B498" s="345" t="s">
        <v>112</v>
      </c>
      <c r="C498" s="345" t="s">
        <v>2087</v>
      </c>
      <c r="D498" s="33"/>
      <c r="E498" s="34"/>
      <c r="F498" s="341"/>
      <c r="G498" s="125">
        <v>18</v>
      </c>
      <c r="H498" s="60"/>
    </row>
    <row r="499" spans="1:8" ht="20.149999999999999" customHeight="1">
      <c r="A499" s="361"/>
      <c r="B499" s="346"/>
      <c r="C499" s="346"/>
      <c r="D499" s="33">
        <v>1</v>
      </c>
      <c r="E499" s="34" t="s">
        <v>1834</v>
      </c>
      <c r="F499" s="342"/>
      <c r="G499" s="36">
        <v>13</v>
      </c>
      <c r="H499" s="60">
        <v>72.222222222222214</v>
      </c>
    </row>
    <row r="500" spans="1:8" ht="20.149999999999999" customHeight="1">
      <c r="A500" s="363"/>
      <c r="B500" s="348"/>
      <c r="C500" s="348"/>
      <c r="D500" s="33">
        <v>2</v>
      </c>
      <c r="E500" s="34" t="s">
        <v>1835</v>
      </c>
      <c r="F500" s="343"/>
      <c r="G500" s="36">
        <v>5</v>
      </c>
      <c r="H500" s="60">
        <v>27.777777777777779</v>
      </c>
    </row>
    <row r="501" spans="1:8" ht="20.149999999999999" customHeight="1">
      <c r="A501" s="360" t="s">
        <v>1874</v>
      </c>
      <c r="B501" s="345" t="s">
        <v>113</v>
      </c>
      <c r="C501" s="345" t="s">
        <v>1976</v>
      </c>
      <c r="D501" s="33"/>
      <c r="E501" s="34"/>
      <c r="F501" s="341"/>
      <c r="G501" s="125">
        <v>1047</v>
      </c>
      <c r="H501" s="60"/>
    </row>
    <row r="502" spans="1:8" ht="20.149999999999999" customHeight="1">
      <c r="A502" s="361"/>
      <c r="B502" s="346"/>
      <c r="C502" s="346"/>
      <c r="D502" s="33">
        <v>1</v>
      </c>
      <c r="E502" s="34" t="s">
        <v>1833</v>
      </c>
      <c r="F502" s="342"/>
      <c r="G502" s="36">
        <v>12</v>
      </c>
      <c r="H502" s="60">
        <v>1.1461318051575931</v>
      </c>
    </row>
    <row r="503" spans="1:8" ht="20.149999999999999" customHeight="1">
      <c r="A503" s="361"/>
      <c r="B503" s="346"/>
      <c r="C503" s="346"/>
      <c r="D503" s="33">
        <v>2</v>
      </c>
      <c r="E503" s="34" t="s">
        <v>1450</v>
      </c>
      <c r="F503" s="342"/>
      <c r="G503" s="36">
        <v>904</v>
      </c>
      <c r="H503" s="60">
        <v>86.341929321872016</v>
      </c>
    </row>
    <row r="504" spans="1:8" ht="20.149999999999999" customHeight="1">
      <c r="A504" s="363"/>
      <c r="B504" s="348"/>
      <c r="C504" s="348"/>
      <c r="D504" s="33">
        <v>3</v>
      </c>
      <c r="E504" s="34" t="s">
        <v>692</v>
      </c>
      <c r="F504" s="343"/>
      <c r="G504" s="36">
        <v>131</v>
      </c>
      <c r="H504" s="60">
        <v>12.51193887297039</v>
      </c>
    </row>
    <row r="505" spans="1:8" ht="20.149999999999999" customHeight="1">
      <c r="A505" s="360" t="s">
        <v>1875</v>
      </c>
      <c r="B505" s="345" t="s">
        <v>114</v>
      </c>
      <c r="C505" s="345" t="s">
        <v>2088</v>
      </c>
      <c r="D505" s="33"/>
      <c r="E505" s="34"/>
      <c r="F505" s="341"/>
      <c r="G505" s="125">
        <v>12</v>
      </c>
      <c r="H505" s="60"/>
    </row>
    <row r="506" spans="1:8" ht="20.149999999999999" customHeight="1">
      <c r="A506" s="361"/>
      <c r="B506" s="346"/>
      <c r="C506" s="346"/>
      <c r="D506" s="33">
        <v>1</v>
      </c>
      <c r="E506" s="34" t="s">
        <v>1834</v>
      </c>
      <c r="F506" s="342"/>
      <c r="G506" s="36">
        <v>9</v>
      </c>
      <c r="H506" s="60">
        <v>75</v>
      </c>
    </row>
    <row r="507" spans="1:8" ht="20.149999999999999" customHeight="1">
      <c r="A507" s="363"/>
      <c r="B507" s="348"/>
      <c r="C507" s="348"/>
      <c r="D507" s="33">
        <v>2</v>
      </c>
      <c r="E507" s="34" t="s">
        <v>1835</v>
      </c>
      <c r="F507" s="343"/>
      <c r="G507" s="36">
        <v>3</v>
      </c>
      <c r="H507" s="60">
        <v>25</v>
      </c>
    </row>
    <row r="508" spans="1:8" ht="20.149999999999999" customHeight="1">
      <c r="A508" s="360" t="s">
        <v>1876</v>
      </c>
      <c r="B508" s="345" t="s">
        <v>1137</v>
      </c>
      <c r="C508" s="345" t="s">
        <v>1976</v>
      </c>
      <c r="D508" s="33"/>
      <c r="E508" s="34"/>
      <c r="F508" s="341"/>
      <c r="G508" s="125">
        <v>1047</v>
      </c>
      <c r="H508" s="60"/>
    </row>
    <row r="509" spans="1:8" ht="20.149999999999999" customHeight="1">
      <c r="A509" s="361"/>
      <c r="B509" s="346"/>
      <c r="C509" s="346"/>
      <c r="D509" s="33">
        <v>1</v>
      </c>
      <c r="E509" s="34" t="s">
        <v>1833</v>
      </c>
      <c r="F509" s="342"/>
      <c r="G509" s="36">
        <v>23</v>
      </c>
      <c r="H509" s="60">
        <v>2.1967526265520534</v>
      </c>
    </row>
    <row r="510" spans="1:8" ht="20.149999999999999" customHeight="1">
      <c r="A510" s="361"/>
      <c r="B510" s="346"/>
      <c r="C510" s="346"/>
      <c r="D510" s="33">
        <v>2</v>
      </c>
      <c r="E510" s="34" t="s">
        <v>1450</v>
      </c>
      <c r="F510" s="342"/>
      <c r="G510" s="36">
        <v>897</v>
      </c>
      <c r="H510" s="60">
        <v>85.673352435530077</v>
      </c>
    </row>
    <row r="511" spans="1:8" ht="20.149999999999999" customHeight="1">
      <c r="A511" s="363"/>
      <c r="B511" s="348"/>
      <c r="C511" s="348"/>
      <c r="D511" s="33">
        <v>3</v>
      </c>
      <c r="E511" s="34" t="s">
        <v>692</v>
      </c>
      <c r="F511" s="343"/>
      <c r="G511" s="36">
        <v>127</v>
      </c>
      <c r="H511" s="60">
        <v>12.129894937917861</v>
      </c>
    </row>
    <row r="512" spans="1:8" ht="20.149999999999999" customHeight="1">
      <c r="A512" s="360" t="s">
        <v>1877</v>
      </c>
      <c r="B512" s="345" t="s">
        <v>1138</v>
      </c>
      <c r="C512" s="345" t="s">
        <v>2089</v>
      </c>
      <c r="D512" s="33"/>
      <c r="E512" s="34"/>
      <c r="F512" s="341"/>
      <c r="G512" s="125">
        <v>23</v>
      </c>
      <c r="H512" s="60"/>
    </row>
    <row r="513" spans="1:8" ht="20.149999999999999" customHeight="1">
      <c r="A513" s="361"/>
      <c r="B513" s="346"/>
      <c r="C513" s="346"/>
      <c r="D513" s="33">
        <v>1</v>
      </c>
      <c r="E513" s="34" t="s">
        <v>1834</v>
      </c>
      <c r="F513" s="342"/>
      <c r="G513" s="36">
        <v>20</v>
      </c>
      <c r="H513" s="60">
        <v>86.956521739130437</v>
      </c>
    </row>
    <row r="514" spans="1:8" ht="20.149999999999999" customHeight="1">
      <c r="A514" s="363"/>
      <c r="B514" s="348"/>
      <c r="C514" s="348"/>
      <c r="D514" s="33">
        <v>2</v>
      </c>
      <c r="E514" s="34" t="s">
        <v>1835</v>
      </c>
      <c r="F514" s="343"/>
      <c r="G514" s="36">
        <v>3</v>
      </c>
      <c r="H514" s="60">
        <v>13.043478260869565</v>
      </c>
    </row>
    <row r="515" spans="1:8" ht="20.149999999999999" customHeight="1">
      <c r="A515" s="360" t="s">
        <v>1878</v>
      </c>
      <c r="B515" s="345" t="s">
        <v>115</v>
      </c>
      <c r="C515" s="345" t="s">
        <v>1976</v>
      </c>
      <c r="D515" s="33"/>
      <c r="E515" s="34"/>
      <c r="F515" s="341"/>
      <c r="G515" s="125">
        <v>1047</v>
      </c>
      <c r="H515" s="60"/>
    </row>
    <row r="516" spans="1:8" ht="20.149999999999999" customHeight="1">
      <c r="A516" s="361"/>
      <c r="B516" s="346"/>
      <c r="C516" s="346"/>
      <c r="D516" s="33">
        <v>1</v>
      </c>
      <c r="E516" s="34" t="s">
        <v>1833</v>
      </c>
      <c r="F516" s="342"/>
      <c r="G516" s="36">
        <v>290</v>
      </c>
      <c r="H516" s="60">
        <v>27.698185291308501</v>
      </c>
    </row>
    <row r="517" spans="1:8" ht="20.149999999999999" customHeight="1">
      <c r="A517" s="361"/>
      <c r="B517" s="346"/>
      <c r="C517" s="346"/>
      <c r="D517" s="33">
        <v>2</v>
      </c>
      <c r="E517" s="34" t="s">
        <v>1450</v>
      </c>
      <c r="F517" s="342"/>
      <c r="G517" s="36">
        <v>667</v>
      </c>
      <c r="H517" s="60">
        <v>63.705826170009551</v>
      </c>
    </row>
    <row r="518" spans="1:8" ht="20.149999999999999" customHeight="1">
      <c r="A518" s="363"/>
      <c r="B518" s="348"/>
      <c r="C518" s="348"/>
      <c r="D518" s="33">
        <v>3</v>
      </c>
      <c r="E518" s="34" t="s">
        <v>692</v>
      </c>
      <c r="F518" s="343"/>
      <c r="G518" s="36">
        <v>90</v>
      </c>
      <c r="H518" s="60">
        <v>8.5959885386819472</v>
      </c>
    </row>
    <row r="519" spans="1:8" ht="20.149999999999999" customHeight="1">
      <c r="A519" s="360" t="s">
        <v>1879</v>
      </c>
      <c r="B519" s="345" t="s">
        <v>116</v>
      </c>
      <c r="C519" s="345" t="s">
        <v>2090</v>
      </c>
      <c r="D519" s="33"/>
      <c r="E519" s="34"/>
      <c r="F519" s="341"/>
      <c r="G519" s="125">
        <v>290</v>
      </c>
      <c r="H519" s="60"/>
    </row>
    <row r="520" spans="1:8" ht="20.149999999999999" customHeight="1">
      <c r="A520" s="361"/>
      <c r="B520" s="346"/>
      <c r="C520" s="346"/>
      <c r="D520" s="33">
        <v>1</v>
      </c>
      <c r="E520" s="34" t="s">
        <v>1834</v>
      </c>
      <c r="F520" s="342"/>
      <c r="G520" s="36">
        <v>278</v>
      </c>
      <c r="H520" s="60">
        <v>95.862068965517238</v>
      </c>
    </row>
    <row r="521" spans="1:8" ht="20.149999999999999" customHeight="1">
      <c r="A521" s="363"/>
      <c r="B521" s="348"/>
      <c r="C521" s="348"/>
      <c r="D521" s="33">
        <v>2</v>
      </c>
      <c r="E521" s="34" t="s">
        <v>1835</v>
      </c>
      <c r="F521" s="343"/>
      <c r="G521" s="36">
        <v>12</v>
      </c>
      <c r="H521" s="60">
        <v>4.1379310344827589</v>
      </c>
    </row>
    <row r="522" spans="1:8" ht="20.149999999999999" customHeight="1">
      <c r="A522" s="360" t="s">
        <v>1880</v>
      </c>
      <c r="B522" s="345" t="s">
        <v>117</v>
      </c>
      <c r="C522" s="345" t="s">
        <v>1976</v>
      </c>
      <c r="D522" s="33"/>
      <c r="E522" s="34"/>
      <c r="F522" s="341"/>
      <c r="G522" s="125">
        <v>1047</v>
      </c>
      <c r="H522" s="60"/>
    </row>
    <row r="523" spans="1:8" ht="20.149999999999999" customHeight="1">
      <c r="A523" s="361"/>
      <c r="B523" s="346"/>
      <c r="C523" s="346"/>
      <c r="D523" s="33">
        <v>1</v>
      </c>
      <c r="E523" s="34" t="s">
        <v>810</v>
      </c>
      <c r="F523" s="342"/>
      <c r="G523" s="36">
        <v>599</v>
      </c>
      <c r="H523" s="60">
        <v>57.211079274116528</v>
      </c>
    </row>
    <row r="524" spans="1:8" ht="20.149999999999999" customHeight="1">
      <c r="A524" s="363"/>
      <c r="B524" s="348"/>
      <c r="C524" s="348"/>
      <c r="D524" s="33">
        <v>2</v>
      </c>
      <c r="E524" s="34" t="s">
        <v>811</v>
      </c>
      <c r="F524" s="343"/>
      <c r="G524" s="36">
        <v>448</v>
      </c>
      <c r="H524" s="60">
        <v>42.788920725883479</v>
      </c>
    </row>
    <row r="525" spans="1:8" ht="20.149999999999999" customHeight="1">
      <c r="A525" s="360" t="s">
        <v>1881</v>
      </c>
      <c r="B525" s="345" t="s">
        <v>118</v>
      </c>
      <c r="C525" s="345" t="s">
        <v>1976</v>
      </c>
      <c r="D525" s="33"/>
      <c r="E525" s="34"/>
      <c r="F525" s="341"/>
      <c r="G525" s="125">
        <v>1047</v>
      </c>
      <c r="H525" s="60"/>
    </row>
    <row r="526" spans="1:8" ht="20.149999999999999" customHeight="1">
      <c r="A526" s="361"/>
      <c r="B526" s="346"/>
      <c r="C526" s="346"/>
      <c r="D526" s="33">
        <v>1</v>
      </c>
      <c r="E526" s="34" t="s">
        <v>810</v>
      </c>
      <c r="F526" s="342"/>
      <c r="G526" s="36">
        <v>705</v>
      </c>
      <c r="H526" s="60">
        <v>67.335243553008596</v>
      </c>
    </row>
    <row r="527" spans="1:8" ht="20.149999999999999" customHeight="1">
      <c r="A527" s="363"/>
      <c r="B527" s="348"/>
      <c r="C527" s="348"/>
      <c r="D527" s="33">
        <v>2</v>
      </c>
      <c r="E527" s="34" t="s">
        <v>811</v>
      </c>
      <c r="F527" s="343"/>
      <c r="G527" s="36">
        <v>342</v>
      </c>
      <c r="H527" s="60">
        <v>32.664756446991404</v>
      </c>
    </row>
    <row r="528" spans="1:8" ht="20.149999999999999" customHeight="1">
      <c r="A528" s="360" t="s">
        <v>1882</v>
      </c>
      <c r="B528" s="345" t="s">
        <v>119</v>
      </c>
      <c r="C528" s="345" t="s">
        <v>1976</v>
      </c>
      <c r="D528" s="33"/>
      <c r="E528" s="34"/>
      <c r="F528" s="341"/>
      <c r="G528" s="125">
        <v>1047</v>
      </c>
      <c r="H528" s="60"/>
    </row>
    <row r="529" spans="1:8" ht="20.149999999999999" customHeight="1">
      <c r="A529" s="361"/>
      <c r="B529" s="346"/>
      <c r="C529" s="346"/>
      <c r="D529" s="33">
        <v>1</v>
      </c>
      <c r="E529" s="34" t="s">
        <v>810</v>
      </c>
      <c r="F529" s="342"/>
      <c r="G529" s="36">
        <v>710</v>
      </c>
      <c r="H529" s="60">
        <v>67.812798471824266</v>
      </c>
    </row>
    <row r="530" spans="1:8" ht="20.149999999999999" customHeight="1">
      <c r="A530" s="363"/>
      <c r="B530" s="348"/>
      <c r="C530" s="348"/>
      <c r="D530" s="33">
        <v>2</v>
      </c>
      <c r="E530" s="34" t="s">
        <v>811</v>
      </c>
      <c r="F530" s="343"/>
      <c r="G530" s="36">
        <v>337</v>
      </c>
      <c r="H530" s="60">
        <v>32.187201528175741</v>
      </c>
    </row>
    <row r="531" spans="1:8" ht="20.149999999999999" customHeight="1">
      <c r="A531" s="360" t="s">
        <v>1883</v>
      </c>
      <c r="B531" s="345" t="s">
        <v>126</v>
      </c>
      <c r="C531" s="345" t="s">
        <v>1976</v>
      </c>
      <c r="D531" s="33"/>
      <c r="E531" s="34"/>
      <c r="F531" s="341"/>
      <c r="G531" s="125">
        <v>1047</v>
      </c>
      <c r="H531" s="60"/>
    </row>
    <row r="532" spans="1:8" ht="20.149999999999999" customHeight="1">
      <c r="A532" s="361"/>
      <c r="B532" s="346"/>
      <c r="C532" s="346"/>
      <c r="D532" s="33">
        <v>1</v>
      </c>
      <c r="E532" s="34" t="s">
        <v>1506</v>
      </c>
      <c r="F532" s="342"/>
      <c r="G532" s="36">
        <v>894</v>
      </c>
      <c r="H532" s="60">
        <v>85.386819484240689</v>
      </c>
    </row>
    <row r="533" spans="1:8" ht="20.149999999999999" customHeight="1">
      <c r="A533" s="361"/>
      <c r="B533" s="346"/>
      <c r="C533" s="346"/>
      <c r="D533" s="33">
        <v>2</v>
      </c>
      <c r="E533" s="34" t="s">
        <v>1146</v>
      </c>
      <c r="F533" s="342"/>
      <c r="G533" s="36">
        <v>61</v>
      </c>
      <c r="H533" s="60">
        <v>5.826170009551098</v>
      </c>
    </row>
    <row r="534" spans="1:8" ht="20.149999999999999" customHeight="1">
      <c r="A534" s="363"/>
      <c r="B534" s="348"/>
      <c r="C534" s="348"/>
      <c r="D534" s="33">
        <v>3</v>
      </c>
      <c r="E534" s="34" t="s">
        <v>1147</v>
      </c>
      <c r="F534" s="343"/>
      <c r="G534" s="36">
        <v>92</v>
      </c>
      <c r="H534" s="60">
        <v>8.7870105062082136</v>
      </c>
    </row>
    <row r="535" spans="1:8" ht="20.149999999999999" customHeight="1">
      <c r="A535" s="360" t="s">
        <v>2038</v>
      </c>
      <c r="B535" s="345" t="s">
        <v>1148</v>
      </c>
      <c r="C535" s="345" t="s">
        <v>1976</v>
      </c>
      <c r="D535" s="33"/>
      <c r="E535" s="34"/>
      <c r="F535" s="341"/>
      <c r="G535" s="125">
        <v>1047</v>
      </c>
      <c r="H535" s="60"/>
    </row>
    <row r="536" spans="1:8" ht="20.149999999999999" customHeight="1">
      <c r="A536" s="361"/>
      <c r="B536" s="346"/>
      <c r="C536" s="346"/>
      <c r="D536" s="33">
        <v>1</v>
      </c>
      <c r="E536" s="34" t="s">
        <v>1149</v>
      </c>
      <c r="F536" s="342"/>
      <c r="G536" s="36">
        <v>12</v>
      </c>
      <c r="H536" s="60">
        <v>1.1461318051575931</v>
      </c>
    </row>
    <row r="537" spans="1:8" ht="20.149999999999999" customHeight="1">
      <c r="A537" s="363"/>
      <c r="B537" s="348"/>
      <c r="C537" s="348"/>
      <c r="D537" s="33">
        <v>2</v>
      </c>
      <c r="E537" s="34" t="s">
        <v>439</v>
      </c>
      <c r="F537" s="343"/>
      <c r="G537" s="36">
        <v>1035</v>
      </c>
      <c r="H537" s="60">
        <v>98.853868194842406</v>
      </c>
    </row>
    <row r="538" spans="1:8" ht="20.149999999999999" customHeight="1">
      <c r="A538" s="360" t="s">
        <v>1884</v>
      </c>
      <c r="B538" s="345" t="s">
        <v>1151</v>
      </c>
      <c r="C538" s="345" t="s">
        <v>2039</v>
      </c>
      <c r="D538" s="33"/>
      <c r="E538" s="34"/>
      <c r="F538" s="341"/>
      <c r="G538" s="125">
        <v>12</v>
      </c>
      <c r="H538" s="60"/>
    </row>
    <row r="539" spans="1:8" ht="20.149999999999999" customHeight="1">
      <c r="A539" s="361"/>
      <c r="B539" s="346"/>
      <c r="C539" s="346"/>
      <c r="D539" s="33">
        <v>1</v>
      </c>
      <c r="E539" s="34" t="s">
        <v>438</v>
      </c>
      <c r="F539" s="342"/>
      <c r="G539" s="36">
        <v>6</v>
      </c>
      <c r="H539" s="60">
        <v>50</v>
      </c>
    </row>
    <row r="540" spans="1:8" ht="20.149999999999999" customHeight="1">
      <c r="A540" s="363"/>
      <c r="B540" s="348"/>
      <c r="C540" s="348"/>
      <c r="D540" s="33">
        <v>2</v>
      </c>
      <c r="E540" s="34" t="s">
        <v>439</v>
      </c>
      <c r="F540" s="343"/>
      <c r="G540" s="36">
        <v>6</v>
      </c>
      <c r="H540" s="60">
        <v>50</v>
      </c>
    </row>
    <row r="541" spans="1:8" ht="20.149999999999999" customHeight="1">
      <c r="A541" s="360" t="s">
        <v>2043</v>
      </c>
      <c r="B541" s="345" t="s">
        <v>127</v>
      </c>
      <c r="C541" s="345" t="s">
        <v>2042</v>
      </c>
      <c r="D541" s="33"/>
      <c r="E541" s="34"/>
      <c r="F541" s="341"/>
      <c r="G541" s="125">
        <v>1047</v>
      </c>
      <c r="H541" s="60"/>
    </row>
    <row r="542" spans="1:8" ht="20.149999999999999" customHeight="1">
      <c r="A542" s="361"/>
      <c r="B542" s="346"/>
      <c r="C542" s="346"/>
      <c r="D542" s="33">
        <v>1</v>
      </c>
      <c r="E542" s="34" t="s">
        <v>1158</v>
      </c>
      <c r="F542" s="342"/>
      <c r="G542" s="36">
        <v>47</v>
      </c>
      <c r="H542" s="60">
        <v>4.4890162368672399</v>
      </c>
    </row>
    <row r="543" spans="1:8" ht="20.149999999999999" customHeight="1">
      <c r="A543" s="361"/>
      <c r="B543" s="346"/>
      <c r="C543" s="346"/>
      <c r="D543" s="33">
        <v>2</v>
      </c>
      <c r="E543" s="34" t="s">
        <v>1159</v>
      </c>
      <c r="F543" s="342"/>
      <c r="G543" s="36">
        <v>558</v>
      </c>
      <c r="H543" s="60">
        <v>53.295128939828082</v>
      </c>
    </row>
    <row r="544" spans="1:8" ht="20.149999999999999" customHeight="1">
      <c r="A544" s="361"/>
      <c r="B544" s="346"/>
      <c r="C544" s="346"/>
      <c r="D544" s="33">
        <v>3</v>
      </c>
      <c r="E544" s="34" t="s">
        <v>1160</v>
      </c>
      <c r="F544" s="342"/>
      <c r="G544" s="36">
        <v>6</v>
      </c>
      <c r="H544" s="60">
        <v>0.57306590257879653</v>
      </c>
    </row>
    <row r="545" spans="1:8" ht="20.149999999999999" customHeight="1">
      <c r="A545" s="361"/>
      <c r="B545" s="346"/>
      <c r="C545" s="346"/>
      <c r="D545" s="33">
        <v>4</v>
      </c>
      <c r="E545" s="34" t="s">
        <v>1161</v>
      </c>
      <c r="F545" s="342"/>
      <c r="G545" s="36">
        <v>360</v>
      </c>
      <c r="H545" s="60">
        <v>34.383954154727789</v>
      </c>
    </row>
    <row r="546" spans="1:8" ht="20.149999999999999" customHeight="1">
      <c r="A546" s="361"/>
      <c r="B546" s="346"/>
      <c r="C546" s="346"/>
      <c r="D546" s="33">
        <v>5</v>
      </c>
      <c r="E546" s="34" t="s">
        <v>1162</v>
      </c>
      <c r="F546" s="342"/>
      <c r="G546" s="36">
        <v>49</v>
      </c>
      <c r="H546" s="60">
        <v>4.6800382043935054</v>
      </c>
    </row>
    <row r="547" spans="1:8" ht="20.149999999999999" customHeight="1">
      <c r="A547" s="361"/>
      <c r="B547" s="346"/>
      <c r="C547" s="346"/>
      <c r="D547" s="33">
        <v>6</v>
      </c>
      <c r="E547" s="34" t="s">
        <v>1163</v>
      </c>
      <c r="F547" s="342"/>
      <c r="G547" s="36">
        <v>27</v>
      </c>
      <c r="H547" s="60">
        <v>2.5787965616045847</v>
      </c>
    </row>
    <row r="548" spans="1:8" ht="20.149999999999999" customHeight="1">
      <c r="A548" s="363"/>
      <c r="B548" s="348"/>
      <c r="C548" s="348"/>
      <c r="D548" s="33">
        <v>7</v>
      </c>
      <c r="E548" s="34" t="s">
        <v>326</v>
      </c>
      <c r="F548" s="343"/>
      <c r="G548" s="36"/>
      <c r="H548" s="60" t="s">
        <v>2040</v>
      </c>
    </row>
    <row r="549" spans="1:8" ht="20.149999999999999" customHeight="1">
      <c r="A549" s="67" t="s">
        <v>1885</v>
      </c>
      <c r="B549" s="34" t="s">
        <v>128</v>
      </c>
      <c r="C549" s="34" t="s">
        <v>2044</v>
      </c>
      <c r="D549" s="33"/>
      <c r="E549" s="34"/>
      <c r="F549" s="32"/>
      <c r="G549" s="36"/>
      <c r="H549" s="60" t="s">
        <v>2040</v>
      </c>
    </row>
    <row r="550" spans="1:8" ht="20.149999999999999" customHeight="1">
      <c r="A550" s="67" t="s">
        <v>1886</v>
      </c>
      <c r="B550" s="34" t="s">
        <v>129</v>
      </c>
      <c r="C550" s="34" t="s">
        <v>2046</v>
      </c>
      <c r="D550" s="33"/>
      <c r="E550" s="34"/>
      <c r="F550" s="32"/>
      <c r="G550" s="125">
        <v>360</v>
      </c>
      <c r="H550" s="60"/>
    </row>
    <row r="551" spans="1:8" ht="20.149999999999999" customHeight="1">
      <c r="A551" s="67" t="s">
        <v>1887</v>
      </c>
      <c r="B551" s="34" t="s">
        <v>130</v>
      </c>
      <c r="C551" s="34" t="s">
        <v>2048</v>
      </c>
      <c r="D551" s="33"/>
      <c r="E551" s="34"/>
      <c r="F551" s="32"/>
      <c r="G551" s="125">
        <v>49</v>
      </c>
      <c r="H551" s="60"/>
    </row>
    <row r="552" spans="1:8" ht="20.149999999999999" customHeight="1">
      <c r="A552" s="360" t="s">
        <v>1888</v>
      </c>
      <c r="B552" s="345" t="s">
        <v>1166</v>
      </c>
      <c r="C552" s="345" t="s">
        <v>2049</v>
      </c>
      <c r="D552" s="33"/>
      <c r="E552" s="34"/>
      <c r="F552" s="341"/>
      <c r="G552" s="125">
        <v>27</v>
      </c>
      <c r="H552" s="60"/>
    </row>
    <row r="553" spans="1:8" ht="20.149999999999999" customHeight="1">
      <c r="A553" s="361"/>
      <c r="B553" s="346"/>
      <c r="C553" s="346"/>
      <c r="D553" s="33">
        <v>1</v>
      </c>
      <c r="E553" s="34" t="s">
        <v>1167</v>
      </c>
      <c r="F553" s="342"/>
      <c r="G553" s="36">
        <v>3</v>
      </c>
      <c r="H553" s="60">
        <v>11.111111111111111</v>
      </c>
    </row>
    <row r="554" spans="1:8" ht="20.149999999999999" customHeight="1">
      <c r="A554" s="363"/>
      <c r="B554" s="348"/>
      <c r="C554" s="348"/>
      <c r="D554" s="33">
        <v>2</v>
      </c>
      <c r="E554" s="34" t="s">
        <v>1168</v>
      </c>
      <c r="F554" s="343"/>
      <c r="G554" s="36">
        <v>24</v>
      </c>
      <c r="H554" s="60">
        <v>88.888888888888886</v>
      </c>
    </row>
    <row r="555" spans="1:8" ht="20.149999999999999" customHeight="1">
      <c r="A555" s="360" t="s">
        <v>1889</v>
      </c>
      <c r="B555" s="345" t="s">
        <v>1170</v>
      </c>
      <c r="C555" s="345" t="s">
        <v>2050</v>
      </c>
      <c r="D555" s="33"/>
      <c r="E555" s="34"/>
      <c r="F555" s="341"/>
      <c r="G555" s="125">
        <v>1023</v>
      </c>
      <c r="H555" s="60"/>
    </row>
    <row r="556" spans="1:8" ht="20.149999999999999" customHeight="1">
      <c r="A556" s="361"/>
      <c r="B556" s="346"/>
      <c r="C556" s="346"/>
      <c r="D556" s="33">
        <v>1</v>
      </c>
      <c r="E556" s="34" t="s">
        <v>438</v>
      </c>
      <c r="F556" s="342"/>
      <c r="G556" s="36">
        <v>654</v>
      </c>
      <c r="H556" s="60">
        <v>63.929618768328446</v>
      </c>
    </row>
    <row r="557" spans="1:8" ht="20.149999999999999" customHeight="1">
      <c r="A557" s="363"/>
      <c r="B557" s="348"/>
      <c r="C557" s="348"/>
      <c r="D557" s="33">
        <v>2</v>
      </c>
      <c r="E557" s="34" t="s">
        <v>439</v>
      </c>
      <c r="F557" s="343"/>
      <c r="G557" s="36">
        <v>369</v>
      </c>
      <c r="H557" s="60">
        <v>36.1</v>
      </c>
    </row>
    <row r="558" spans="1:8" ht="20.149999999999999" customHeight="1">
      <c r="A558" s="360" t="s">
        <v>4110</v>
      </c>
      <c r="B558" s="345" t="s">
        <v>1172</v>
      </c>
      <c r="C558" s="345" t="s">
        <v>2050</v>
      </c>
      <c r="D558" s="33"/>
      <c r="E558" s="34"/>
      <c r="F558" s="341"/>
      <c r="G558" s="125">
        <v>1023</v>
      </c>
      <c r="H558" s="60"/>
    </row>
    <row r="559" spans="1:8" ht="20.149999999999999" customHeight="1">
      <c r="A559" s="361"/>
      <c r="B559" s="346"/>
      <c r="C559" s="346"/>
      <c r="D559" s="33">
        <v>1</v>
      </c>
      <c r="E559" s="34" t="s">
        <v>438</v>
      </c>
      <c r="F559" s="342"/>
      <c r="G559" s="36">
        <v>99</v>
      </c>
      <c r="H559" s="60">
        <v>9.6999999999999993</v>
      </c>
    </row>
    <row r="560" spans="1:8" ht="20.149999999999999" customHeight="1">
      <c r="A560" s="363"/>
      <c r="B560" s="348"/>
      <c r="C560" s="348"/>
      <c r="D560" s="33">
        <v>2</v>
      </c>
      <c r="E560" s="34" t="s">
        <v>439</v>
      </c>
      <c r="F560" s="343"/>
      <c r="G560" s="36">
        <v>924</v>
      </c>
      <c r="H560" s="60">
        <v>90.322580645161281</v>
      </c>
    </row>
    <row r="561" spans="1:8" ht="20.149999999999999" customHeight="1">
      <c r="A561" s="360" t="s">
        <v>1890</v>
      </c>
      <c r="B561" s="345" t="s">
        <v>125</v>
      </c>
      <c r="C561" s="345" t="s">
        <v>2042</v>
      </c>
      <c r="D561" s="33"/>
      <c r="E561" s="34"/>
      <c r="F561" s="341"/>
      <c r="G561" s="125">
        <v>1047</v>
      </c>
      <c r="H561" s="60"/>
    </row>
    <row r="562" spans="1:8" ht="20.149999999999999" customHeight="1">
      <c r="A562" s="361"/>
      <c r="B562" s="346"/>
      <c r="C562" s="346"/>
      <c r="D562" s="33">
        <v>1</v>
      </c>
      <c r="E562" s="34" t="s">
        <v>438</v>
      </c>
      <c r="F562" s="342"/>
      <c r="G562" s="36">
        <v>737</v>
      </c>
      <c r="H562" s="60">
        <v>70.391595033428842</v>
      </c>
    </row>
    <row r="563" spans="1:8" ht="20.149999999999999" customHeight="1">
      <c r="A563" s="363"/>
      <c r="B563" s="348"/>
      <c r="C563" s="348"/>
      <c r="D563" s="33">
        <v>2</v>
      </c>
      <c r="E563" s="34" t="s">
        <v>439</v>
      </c>
      <c r="F563" s="343"/>
      <c r="G563" s="36">
        <v>310</v>
      </c>
      <c r="H563" s="60">
        <v>29.608404966571158</v>
      </c>
    </row>
    <row r="564" spans="1:8" ht="20.149999999999999" customHeight="1">
      <c r="A564" s="67" t="s">
        <v>4120</v>
      </c>
      <c r="B564" s="34" t="s">
        <v>1175</v>
      </c>
      <c r="C564" s="34" t="s">
        <v>1976</v>
      </c>
      <c r="D564" s="33"/>
      <c r="E564" s="34"/>
      <c r="F564" s="32"/>
      <c r="G564" s="125">
        <v>1047</v>
      </c>
      <c r="H564" s="60"/>
    </row>
    <row r="565" spans="1:8" ht="20.149999999999999" customHeight="1">
      <c r="A565" s="360" t="s">
        <v>1891</v>
      </c>
      <c r="B565" s="345" t="s">
        <v>148</v>
      </c>
      <c r="C565" s="345" t="s">
        <v>1976</v>
      </c>
      <c r="D565" s="33"/>
      <c r="E565" s="34"/>
      <c r="F565" s="341"/>
      <c r="G565" s="125">
        <v>1047</v>
      </c>
      <c r="H565" s="60"/>
    </row>
    <row r="566" spans="1:8" ht="20.149999999999999" customHeight="1">
      <c r="A566" s="361"/>
      <c r="B566" s="346"/>
      <c r="C566" s="346"/>
      <c r="D566" s="33">
        <v>1</v>
      </c>
      <c r="E566" s="34" t="s">
        <v>1178</v>
      </c>
      <c r="F566" s="342"/>
      <c r="G566" s="36">
        <v>7</v>
      </c>
      <c r="H566" s="60">
        <v>0.66857688634192936</v>
      </c>
    </row>
    <row r="567" spans="1:8" ht="20.149999999999999" customHeight="1">
      <c r="A567" s="361"/>
      <c r="B567" s="346"/>
      <c r="C567" s="346"/>
      <c r="D567" s="33">
        <v>2</v>
      </c>
      <c r="E567" s="34" t="s">
        <v>1179</v>
      </c>
      <c r="F567" s="342"/>
      <c r="G567" s="36">
        <v>944</v>
      </c>
      <c r="H567" s="60">
        <v>90.162368672397335</v>
      </c>
    </row>
    <row r="568" spans="1:8" ht="20.149999999999999" customHeight="1">
      <c r="A568" s="363"/>
      <c r="B568" s="348"/>
      <c r="C568" s="348"/>
      <c r="D568" s="33">
        <v>3</v>
      </c>
      <c r="E568" s="34" t="s">
        <v>1180</v>
      </c>
      <c r="F568" s="343"/>
      <c r="G568" s="36">
        <v>96</v>
      </c>
      <c r="H568" s="60">
        <v>9.1690544412607444</v>
      </c>
    </row>
    <row r="569" spans="1:8" ht="20.149999999999999" customHeight="1">
      <c r="A569" s="67" t="s">
        <v>1892</v>
      </c>
      <c r="B569" s="34" t="s">
        <v>131</v>
      </c>
      <c r="C569" s="34" t="s">
        <v>1976</v>
      </c>
      <c r="D569" s="33"/>
      <c r="E569" s="34"/>
      <c r="F569" s="32"/>
      <c r="G569" s="125">
        <v>1047</v>
      </c>
      <c r="H569" s="60"/>
    </row>
    <row r="570" spans="1:8" ht="20.149999999999999" customHeight="1">
      <c r="A570" s="67" t="s">
        <v>1893</v>
      </c>
      <c r="B570" s="34" t="s">
        <v>132</v>
      </c>
      <c r="C570" s="34" t="s">
        <v>1976</v>
      </c>
      <c r="D570" s="33"/>
      <c r="E570" s="34"/>
      <c r="F570" s="32"/>
      <c r="G570" s="125">
        <v>1047</v>
      </c>
      <c r="H570" s="60"/>
    </row>
    <row r="571" spans="1:8" ht="20.149999999999999" customHeight="1">
      <c r="A571" s="360" t="s">
        <v>2051</v>
      </c>
      <c r="B571" s="345" t="s">
        <v>133</v>
      </c>
      <c r="C571" s="345" t="s">
        <v>1976</v>
      </c>
      <c r="D571" s="33"/>
      <c r="E571" s="34"/>
      <c r="F571" s="341"/>
      <c r="G571" s="125">
        <v>1047</v>
      </c>
      <c r="H571" s="60"/>
    </row>
    <row r="572" spans="1:8" ht="20.149999999999999" customHeight="1">
      <c r="A572" s="361"/>
      <c r="B572" s="346"/>
      <c r="C572" s="346"/>
      <c r="D572" s="33">
        <v>1</v>
      </c>
      <c r="E572" s="34" t="s">
        <v>438</v>
      </c>
      <c r="F572" s="342"/>
      <c r="G572" s="36">
        <v>84</v>
      </c>
      <c r="H572" s="60">
        <v>8.0229226361031518</v>
      </c>
    </row>
    <row r="573" spans="1:8" ht="20.149999999999999" customHeight="1">
      <c r="A573" s="363"/>
      <c r="B573" s="348"/>
      <c r="C573" s="348"/>
      <c r="D573" s="33">
        <v>2</v>
      </c>
      <c r="E573" s="34" t="s">
        <v>439</v>
      </c>
      <c r="F573" s="343"/>
      <c r="G573" s="36">
        <v>963</v>
      </c>
      <c r="H573" s="60">
        <v>91.977077363896854</v>
      </c>
    </row>
    <row r="574" spans="1:8" ht="20.149999999999999" customHeight="1">
      <c r="A574" s="67" t="s">
        <v>1894</v>
      </c>
      <c r="B574" s="34" t="s">
        <v>134</v>
      </c>
      <c r="C574" s="34" t="s">
        <v>2052</v>
      </c>
      <c r="D574" s="33"/>
      <c r="E574" s="34"/>
      <c r="F574" s="32"/>
      <c r="G574" s="125">
        <v>84</v>
      </c>
      <c r="H574" s="60"/>
    </row>
    <row r="575" spans="1:8" ht="20.149999999999999" customHeight="1">
      <c r="A575" s="360" t="s">
        <v>1895</v>
      </c>
      <c r="B575" s="345" t="s">
        <v>135</v>
      </c>
      <c r="C575" s="345" t="s">
        <v>2052</v>
      </c>
      <c r="D575" s="33"/>
      <c r="E575" s="34"/>
      <c r="F575" s="351"/>
      <c r="G575" s="125">
        <v>84</v>
      </c>
      <c r="H575" s="60"/>
    </row>
    <row r="576" spans="1:8" ht="20.149999999999999" customHeight="1">
      <c r="A576" s="364"/>
      <c r="B576" s="349"/>
      <c r="C576" s="349"/>
      <c r="D576" s="17">
        <v>9999998</v>
      </c>
      <c r="E576" s="18" t="s">
        <v>589</v>
      </c>
      <c r="F576" s="352"/>
      <c r="G576" s="36"/>
      <c r="H576" s="60" t="s">
        <v>4105</v>
      </c>
    </row>
    <row r="577" spans="1:8" ht="20.149999999999999" customHeight="1">
      <c r="A577" s="365"/>
      <c r="B577" s="350"/>
      <c r="C577" s="350"/>
      <c r="D577" s="17">
        <v>9999999</v>
      </c>
      <c r="E577" s="18" t="s">
        <v>621</v>
      </c>
      <c r="F577" s="353"/>
      <c r="G577" s="36">
        <v>1</v>
      </c>
      <c r="H577" s="60">
        <v>1.1904761904761905</v>
      </c>
    </row>
    <row r="578" spans="1:8" ht="20.149999999999999" customHeight="1">
      <c r="A578" s="360" t="s">
        <v>1896</v>
      </c>
      <c r="B578" s="345" t="s">
        <v>136</v>
      </c>
      <c r="C578" s="345" t="s">
        <v>1976</v>
      </c>
      <c r="D578" s="33"/>
      <c r="E578" s="34"/>
      <c r="F578" s="341"/>
      <c r="G578" s="125">
        <v>1047</v>
      </c>
      <c r="H578" s="60"/>
    </row>
    <row r="579" spans="1:8" ht="20.149999999999999" customHeight="1">
      <c r="A579" s="361"/>
      <c r="B579" s="346"/>
      <c r="C579" s="346"/>
      <c r="D579" s="33">
        <v>1</v>
      </c>
      <c r="E579" s="34" t="s">
        <v>1186</v>
      </c>
      <c r="F579" s="342"/>
      <c r="G579" s="36">
        <v>257</v>
      </c>
      <c r="H579" s="60">
        <v>24.54632282712512</v>
      </c>
    </row>
    <row r="580" spans="1:8" ht="20.149999999999999" customHeight="1">
      <c r="A580" s="361"/>
      <c r="B580" s="346"/>
      <c r="C580" s="346"/>
      <c r="D580" s="33">
        <v>2</v>
      </c>
      <c r="E580" s="34" t="s">
        <v>1187</v>
      </c>
      <c r="F580" s="342"/>
      <c r="G580" s="36">
        <v>242</v>
      </c>
      <c r="H580" s="60">
        <v>23.113658070678127</v>
      </c>
    </row>
    <row r="581" spans="1:8" ht="20.149999999999999" customHeight="1">
      <c r="A581" s="361"/>
      <c r="B581" s="346"/>
      <c r="C581" s="346"/>
      <c r="D581" s="33">
        <v>3</v>
      </c>
      <c r="E581" s="34" t="s">
        <v>1188</v>
      </c>
      <c r="F581" s="342"/>
      <c r="G581" s="36">
        <v>159</v>
      </c>
      <c r="H581" s="60">
        <v>15.18624641833811</v>
      </c>
    </row>
    <row r="582" spans="1:8" ht="20.149999999999999" customHeight="1">
      <c r="A582" s="361"/>
      <c r="B582" s="346"/>
      <c r="C582" s="346"/>
      <c r="D582" s="33">
        <v>4</v>
      </c>
      <c r="E582" s="34" t="s">
        <v>1189</v>
      </c>
      <c r="F582" s="342"/>
      <c r="G582" s="36">
        <v>94</v>
      </c>
      <c r="H582" s="60">
        <v>8.9780324737344799</v>
      </c>
    </row>
    <row r="583" spans="1:8" ht="20.149999999999999" customHeight="1">
      <c r="A583" s="361"/>
      <c r="B583" s="346"/>
      <c r="C583" s="346"/>
      <c r="D583" s="33">
        <v>5</v>
      </c>
      <c r="E583" s="34" t="s">
        <v>1190</v>
      </c>
      <c r="F583" s="342"/>
      <c r="G583" s="36">
        <v>153</v>
      </c>
      <c r="H583" s="60">
        <v>14.613180515759314</v>
      </c>
    </row>
    <row r="584" spans="1:8" ht="20.149999999999999" customHeight="1">
      <c r="A584" s="361"/>
      <c r="B584" s="346"/>
      <c r="C584" s="346"/>
      <c r="D584" s="33">
        <v>6</v>
      </c>
      <c r="E584" s="34" t="s">
        <v>1191</v>
      </c>
      <c r="F584" s="342"/>
      <c r="G584" s="36">
        <v>58</v>
      </c>
      <c r="H584" s="60">
        <v>5.5396370582617003</v>
      </c>
    </row>
    <row r="585" spans="1:8" ht="20.149999999999999" customHeight="1">
      <c r="A585" s="361"/>
      <c r="B585" s="346"/>
      <c r="C585" s="346"/>
      <c r="D585" s="33">
        <v>7</v>
      </c>
      <c r="E585" s="34" t="s">
        <v>1192</v>
      </c>
      <c r="F585" s="342"/>
      <c r="G585" s="36">
        <v>43</v>
      </c>
      <c r="H585" s="60">
        <v>4.1069723018147082</v>
      </c>
    </row>
    <row r="586" spans="1:8" ht="20.149999999999999" customHeight="1">
      <c r="A586" s="363"/>
      <c r="B586" s="348"/>
      <c r="C586" s="348"/>
      <c r="D586" s="33">
        <v>8</v>
      </c>
      <c r="E586" s="34" t="s">
        <v>1193</v>
      </c>
      <c r="F586" s="343"/>
      <c r="G586" s="36">
        <v>41</v>
      </c>
      <c r="H586" s="60">
        <v>3.9159503342884436</v>
      </c>
    </row>
    <row r="587" spans="1:8" ht="20.149999999999999" customHeight="1">
      <c r="A587" s="360" t="s">
        <v>1897</v>
      </c>
      <c r="B587" s="345" t="s">
        <v>137</v>
      </c>
      <c r="C587" s="345" t="s">
        <v>1976</v>
      </c>
      <c r="D587" s="33"/>
      <c r="E587" s="34"/>
      <c r="F587" s="341"/>
      <c r="G587" s="125">
        <v>1047</v>
      </c>
      <c r="H587" s="60"/>
    </row>
    <row r="588" spans="1:8" ht="20.149999999999999" customHeight="1">
      <c r="A588" s="361"/>
      <c r="B588" s="346"/>
      <c r="C588" s="346"/>
      <c r="D588" s="33">
        <v>1</v>
      </c>
      <c r="E588" s="34" t="s">
        <v>1186</v>
      </c>
      <c r="F588" s="342"/>
      <c r="G588" s="36">
        <v>302</v>
      </c>
      <c r="H588" s="60">
        <v>28.844317096466092</v>
      </c>
    </row>
    <row r="589" spans="1:8" ht="20.149999999999999" customHeight="1">
      <c r="A589" s="361"/>
      <c r="B589" s="346"/>
      <c r="C589" s="346"/>
      <c r="D589" s="33">
        <v>2</v>
      </c>
      <c r="E589" s="34" t="s">
        <v>1187</v>
      </c>
      <c r="F589" s="342"/>
      <c r="G589" s="36">
        <v>293</v>
      </c>
      <c r="H589" s="60">
        <v>27.9847182425979</v>
      </c>
    </row>
    <row r="590" spans="1:8" ht="20.149999999999999" customHeight="1">
      <c r="A590" s="361"/>
      <c r="B590" s="346"/>
      <c r="C590" s="346"/>
      <c r="D590" s="33">
        <v>3</v>
      </c>
      <c r="E590" s="34" t="s">
        <v>1188</v>
      </c>
      <c r="F590" s="342"/>
      <c r="G590" s="36">
        <v>181</v>
      </c>
      <c r="H590" s="60">
        <v>17.287488061127029</v>
      </c>
    </row>
    <row r="591" spans="1:8" ht="20.149999999999999" customHeight="1">
      <c r="A591" s="361"/>
      <c r="B591" s="346"/>
      <c r="C591" s="346"/>
      <c r="D591" s="33">
        <v>4</v>
      </c>
      <c r="E591" s="34" t="s">
        <v>1189</v>
      </c>
      <c r="F591" s="342"/>
      <c r="G591" s="36">
        <v>95</v>
      </c>
      <c r="H591" s="60">
        <v>9.0735434574976122</v>
      </c>
    </row>
    <row r="592" spans="1:8" ht="20.149999999999999" customHeight="1">
      <c r="A592" s="361"/>
      <c r="B592" s="346"/>
      <c r="C592" s="346"/>
      <c r="D592" s="33">
        <v>5</v>
      </c>
      <c r="E592" s="34" t="s">
        <v>1190</v>
      </c>
      <c r="F592" s="342"/>
      <c r="G592" s="36">
        <v>120</v>
      </c>
      <c r="H592" s="60">
        <v>11.461318051575931</v>
      </c>
    </row>
    <row r="593" spans="1:8" ht="20.149999999999999" customHeight="1">
      <c r="A593" s="361"/>
      <c r="B593" s="346"/>
      <c r="C593" s="346"/>
      <c r="D593" s="33">
        <v>6</v>
      </c>
      <c r="E593" s="34" t="s">
        <v>1191</v>
      </c>
      <c r="F593" s="342"/>
      <c r="G593" s="36">
        <v>39</v>
      </c>
      <c r="H593" s="60">
        <v>3.7249283667621778</v>
      </c>
    </row>
    <row r="594" spans="1:8" ht="20.149999999999999" customHeight="1">
      <c r="A594" s="361"/>
      <c r="B594" s="346"/>
      <c r="C594" s="346"/>
      <c r="D594" s="33">
        <v>7</v>
      </c>
      <c r="E594" s="34" t="s">
        <v>1192</v>
      </c>
      <c r="F594" s="342"/>
      <c r="G594" s="36">
        <v>12</v>
      </c>
      <c r="H594" s="60">
        <v>1.1461318051575931</v>
      </c>
    </row>
    <row r="595" spans="1:8" ht="20.149999999999999" customHeight="1">
      <c r="A595" s="363"/>
      <c r="B595" s="348"/>
      <c r="C595" s="348"/>
      <c r="D595" s="33">
        <v>8</v>
      </c>
      <c r="E595" s="34" t="s">
        <v>1193</v>
      </c>
      <c r="F595" s="343"/>
      <c r="G595" s="36">
        <v>5</v>
      </c>
      <c r="H595" s="60">
        <v>0.47755491881566381</v>
      </c>
    </row>
    <row r="596" spans="1:8" ht="20.149999999999999" customHeight="1">
      <c r="A596" s="360" t="s">
        <v>2053</v>
      </c>
      <c r="B596" s="345" t="s">
        <v>1898</v>
      </c>
      <c r="C596" s="345" t="s">
        <v>1976</v>
      </c>
      <c r="D596" s="33"/>
      <c r="E596" s="34"/>
      <c r="F596" s="341"/>
      <c r="G596" s="125">
        <v>1047</v>
      </c>
      <c r="H596" s="60"/>
    </row>
    <row r="597" spans="1:8" ht="20.149999999999999" customHeight="1">
      <c r="A597" s="361"/>
      <c r="B597" s="346"/>
      <c r="C597" s="346"/>
      <c r="D597" s="33">
        <v>1</v>
      </c>
      <c r="E597" s="34" t="s">
        <v>1528</v>
      </c>
      <c r="F597" s="342"/>
      <c r="G597" s="36">
        <v>21</v>
      </c>
      <c r="H597" s="60">
        <v>2.005730659025788</v>
      </c>
    </row>
    <row r="598" spans="1:8" ht="20.149999999999999" customHeight="1">
      <c r="A598" s="361"/>
      <c r="B598" s="346"/>
      <c r="C598" s="346"/>
      <c r="D598" s="33">
        <v>2</v>
      </c>
      <c r="E598" s="34" t="s">
        <v>1530</v>
      </c>
      <c r="F598" s="342"/>
      <c r="G598" s="36">
        <v>3</v>
      </c>
      <c r="H598" s="60">
        <v>0.28653295128939826</v>
      </c>
    </row>
    <row r="599" spans="1:8" ht="20.149999999999999" customHeight="1">
      <c r="A599" s="361"/>
      <c r="B599" s="346"/>
      <c r="C599" s="346"/>
      <c r="D599" s="33">
        <v>3</v>
      </c>
      <c r="E599" s="34" t="s">
        <v>1531</v>
      </c>
      <c r="F599" s="342"/>
      <c r="G599" s="36">
        <v>18</v>
      </c>
      <c r="H599" s="60">
        <v>1.7191977077363898</v>
      </c>
    </row>
    <row r="600" spans="1:8" ht="20.149999999999999" customHeight="1">
      <c r="A600" s="361"/>
      <c r="B600" s="346"/>
      <c r="C600" s="346"/>
      <c r="D600" s="33">
        <v>4</v>
      </c>
      <c r="E600" s="34" t="s">
        <v>1532</v>
      </c>
      <c r="F600" s="342"/>
      <c r="G600" s="36"/>
      <c r="H600" s="60" t="s">
        <v>4107</v>
      </c>
    </row>
    <row r="601" spans="1:8" ht="20.149999999999999" customHeight="1">
      <c r="A601" s="361"/>
      <c r="B601" s="346"/>
      <c r="C601" s="346"/>
      <c r="D601" s="33">
        <v>5</v>
      </c>
      <c r="E601" s="34" t="s">
        <v>1899</v>
      </c>
      <c r="F601" s="342"/>
      <c r="G601" s="36">
        <v>10</v>
      </c>
      <c r="H601" s="60">
        <v>0.95510983763132762</v>
      </c>
    </row>
    <row r="602" spans="1:8" ht="20.149999999999999" customHeight="1">
      <c r="A602" s="361"/>
      <c r="B602" s="346"/>
      <c r="C602" s="346"/>
      <c r="D602" s="33">
        <v>6</v>
      </c>
      <c r="E602" s="34" t="s">
        <v>1900</v>
      </c>
      <c r="F602" s="342"/>
      <c r="G602" s="36">
        <v>14</v>
      </c>
      <c r="H602" s="60">
        <v>1.3371537726838587</v>
      </c>
    </row>
    <row r="603" spans="1:8" ht="20.149999999999999" customHeight="1">
      <c r="A603" s="361"/>
      <c r="B603" s="346"/>
      <c r="C603" s="346"/>
      <c r="D603" s="33">
        <v>7</v>
      </c>
      <c r="E603" s="34" t="s">
        <v>1901</v>
      </c>
      <c r="F603" s="342"/>
      <c r="G603" s="36">
        <v>33</v>
      </c>
      <c r="H603" s="60">
        <v>3.151862464183381</v>
      </c>
    </row>
    <row r="604" spans="1:8" ht="20.149999999999999" customHeight="1">
      <c r="A604" s="361"/>
      <c r="B604" s="346"/>
      <c r="C604" s="346"/>
      <c r="D604" s="33">
        <v>8</v>
      </c>
      <c r="E604" s="34" t="s">
        <v>1902</v>
      </c>
      <c r="F604" s="342"/>
      <c r="G604" s="36">
        <v>3</v>
      </c>
      <c r="H604" s="60">
        <v>0.28653295128939826</v>
      </c>
    </row>
    <row r="605" spans="1:8" ht="20.149999999999999" customHeight="1">
      <c r="A605" s="361"/>
      <c r="B605" s="346"/>
      <c r="C605" s="346"/>
      <c r="D605" s="33">
        <v>9</v>
      </c>
      <c r="E605" s="34" t="s">
        <v>326</v>
      </c>
      <c r="F605" s="342"/>
      <c r="G605" s="36">
        <v>2</v>
      </c>
      <c r="H605" s="60">
        <v>0.19102196752626552</v>
      </c>
    </row>
    <row r="606" spans="1:8" ht="20.149999999999999" customHeight="1">
      <c r="A606" s="363"/>
      <c r="B606" s="348"/>
      <c r="C606" s="348"/>
      <c r="D606" s="33">
        <v>10</v>
      </c>
      <c r="E606" s="34" t="s">
        <v>1539</v>
      </c>
      <c r="F606" s="343"/>
      <c r="G606" s="36">
        <v>943</v>
      </c>
      <c r="H606" s="60">
        <v>90.066857688634201</v>
      </c>
    </row>
    <row r="607" spans="1:8" ht="20.149999999999999" customHeight="1">
      <c r="A607" s="67" t="s">
        <v>1903</v>
      </c>
      <c r="B607" s="34" t="s">
        <v>1904</v>
      </c>
      <c r="C607" s="34" t="s">
        <v>2054</v>
      </c>
      <c r="D607" s="33"/>
      <c r="E607" s="34"/>
      <c r="F607" s="32"/>
      <c r="G607" s="125">
        <v>2</v>
      </c>
      <c r="H607" s="60"/>
    </row>
    <row r="608" spans="1:8" ht="20.149999999999999" customHeight="1">
      <c r="A608" s="360" t="s">
        <v>1905</v>
      </c>
      <c r="B608" s="345" t="s">
        <v>1906</v>
      </c>
      <c r="C608" s="345" t="s">
        <v>1976</v>
      </c>
      <c r="D608" s="33"/>
      <c r="E608" s="34"/>
      <c r="F608" s="341"/>
      <c r="G608" s="125">
        <v>1047</v>
      </c>
      <c r="H608" s="60"/>
    </row>
    <row r="609" spans="1:8" ht="20.149999999999999" customHeight="1">
      <c r="A609" s="361"/>
      <c r="B609" s="346"/>
      <c r="C609" s="346"/>
      <c r="D609" s="33">
        <v>1</v>
      </c>
      <c r="E609" s="34" t="s">
        <v>1541</v>
      </c>
      <c r="F609" s="342"/>
      <c r="G609" s="36">
        <v>21</v>
      </c>
      <c r="H609" s="60">
        <v>2.005730659025788</v>
      </c>
    </row>
    <row r="610" spans="1:8" ht="20.149999999999999" customHeight="1">
      <c r="A610" s="361"/>
      <c r="B610" s="346"/>
      <c r="C610" s="346"/>
      <c r="D610" s="33">
        <v>2</v>
      </c>
      <c r="E610" s="34" t="s">
        <v>1542</v>
      </c>
      <c r="F610" s="342"/>
      <c r="G610" s="36">
        <v>25</v>
      </c>
      <c r="H610" s="60">
        <v>2.3877745940783188</v>
      </c>
    </row>
    <row r="611" spans="1:8" ht="20.149999999999999" customHeight="1">
      <c r="A611" s="361"/>
      <c r="B611" s="346"/>
      <c r="C611" s="346"/>
      <c r="D611" s="33">
        <v>3</v>
      </c>
      <c r="E611" s="34" t="s">
        <v>1543</v>
      </c>
      <c r="F611" s="342"/>
      <c r="G611" s="36">
        <v>153</v>
      </c>
      <c r="H611" s="60">
        <v>14.613180515759314</v>
      </c>
    </row>
    <row r="612" spans="1:8" ht="20.149999999999999" customHeight="1">
      <c r="A612" s="361"/>
      <c r="B612" s="346"/>
      <c r="C612" s="346"/>
      <c r="D612" s="33">
        <v>4</v>
      </c>
      <c r="E612" s="34" t="s">
        <v>1544</v>
      </c>
      <c r="F612" s="342"/>
      <c r="G612" s="36">
        <v>810</v>
      </c>
      <c r="H612" s="60">
        <v>77.363896848137543</v>
      </c>
    </row>
    <row r="613" spans="1:8" ht="20.149999999999999" customHeight="1">
      <c r="A613" s="361"/>
      <c r="B613" s="346"/>
      <c r="C613" s="346"/>
      <c r="D613" s="33">
        <v>5</v>
      </c>
      <c r="E613" s="34" t="s">
        <v>1545</v>
      </c>
      <c r="F613" s="342"/>
      <c r="G613" s="36">
        <v>20</v>
      </c>
      <c r="H613" s="60">
        <v>1.9102196752626552</v>
      </c>
    </row>
    <row r="614" spans="1:8" ht="20.149999999999999" customHeight="1">
      <c r="A614" s="363"/>
      <c r="B614" s="348"/>
      <c r="C614" s="348"/>
      <c r="D614" s="33">
        <v>6</v>
      </c>
      <c r="E614" s="34" t="s">
        <v>326</v>
      </c>
      <c r="F614" s="343"/>
      <c r="G614" s="36">
        <v>18</v>
      </c>
      <c r="H614" s="60">
        <v>1.7191977077363898</v>
      </c>
    </row>
    <row r="615" spans="1:8" ht="20.149999999999999" customHeight="1">
      <c r="A615" s="360" t="s">
        <v>1907</v>
      </c>
      <c r="B615" s="345" t="s">
        <v>1908</v>
      </c>
      <c r="C615" s="345" t="s">
        <v>1976</v>
      </c>
      <c r="D615" s="33"/>
      <c r="E615" s="34"/>
      <c r="F615" s="341"/>
      <c r="G615" s="125">
        <v>85</v>
      </c>
      <c r="H615" s="60"/>
    </row>
    <row r="616" spans="1:8" ht="20.149999999999999" customHeight="1">
      <c r="A616" s="361"/>
      <c r="B616" s="346"/>
      <c r="C616" s="346"/>
      <c r="D616" s="33">
        <v>1</v>
      </c>
      <c r="E616" s="34" t="s">
        <v>1541</v>
      </c>
      <c r="F616" s="342"/>
      <c r="G616" s="36"/>
      <c r="H616" s="60" t="s">
        <v>2040</v>
      </c>
    </row>
    <row r="617" spans="1:8" ht="20.149999999999999" customHeight="1">
      <c r="A617" s="361"/>
      <c r="B617" s="346"/>
      <c r="C617" s="346"/>
      <c r="D617" s="33">
        <v>2</v>
      </c>
      <c r="E617" s="34" t="s">
        <v>1542</v>
      </c>
      <c r="F617" s="342"/>
      <c r="G617" s="36"/>
      <c r="H617" s="60" t="s">
        <v>2040</v>
      </c>
    </row>
    <row r="618" spans="1:8" ht="20.149999999999999" customHeight="1">
      <c r="A618" s="361"/>
      <c r="B618" s="346"/>
      <c r="C618" s="346"/>
      <c r="D618" s="33">
        <v>3</v>
      </c>
      <c r="E618" s="34" t="s">
        <v>1543</v>
      </c>
      <c r="F618" s="342"/>
      <c r="G618" s="36">
        <v>9</v>
      </c>
      <c r="H618" s="60">
        <v>0.8595988538681949</v>
      </c>
    </row>
    <row r="619" spans="1:8" ht="20.149999999999999" customHeight="1">
      <c r="A619" s="361"/>
      <c r="B619" s="346"/>
      <c r="C619" s="346"/>
      <c r="D619" s="33">
        <v>4</v>
      </c>
      <c r="E619" s="34" t="s">
        <v>1544</v>
      </c>
      <c r="F619" s="342"/>
      <c r="G619" s="36">
        <v>64</v>
      </c>
      <c r="H619" s="60">
        <v>6.1127029608404966</v>
      </c>
    </row>
    <row r="620" spans="1:8" ht="20.149999999999999" customHeight="1">
      <c r="A620" s="361"/>
      <c r="B620" s="346"/>
      <c r="C620" s="346"/>
      <c r="D620" s="33">
        <v>5</v>
      </c>
      <c r="E620" s="34" t="s">
        <v>1545</v>
      </c>
      <c r="F620" s="342"/>
      <c r="G620" s="36">
        <v>7</v>
      </c>
      <c r="H620" s="60">
        <v>0.66857688634192936</v>
      </c>
    </row>
    <row r="621" spans="1:8" ht="20.149999999999999" customHeight="1">
      <c r="A621" s="363"/>
      <c r="B621" s="348"/>
      <c r="C621" s="348"/>
      <c r="D621" s="33">
        <v>6</v>
      </c>
      <c r="E621" s="34" t="s">
        <v>326</v>
      </c>
      <c r="F621" s="343"/>
      <c r="G621" s="36">
        <v>5</v>
      </c>
      <c r="H621" s="60">
        <v>0.47755491881566381</v>
      </c>
    </row>
    <row r="622" spans="1:8" ht="20.149999999999999" customHeight="1">
      <c r="A622" s="360" t="s">
        <v>1909</v>
      </c>
      <c r="B622" s="345" t="s">
        <v>1910</v>
      </c>
      <c r="C622" s="345" t="s">
        <v>1976</v>
      </c>
      <c r="D622" s="33"/>
      <c r="E622" s="34"/>
      <c r="F622" s="341"/>
      <c r="G622" s="125">
        <v>3</v>
      </c>
      <c r="H622" s="60"/>
    </row>
    <row r="623" spans="1:8" ht="20.149999999999999" customHeight="1">
      <c r="A623" s="361"/>
      <c r="B623" s="346"/>
      <c r="C623" s="346"/>
      <c r="D623" s="33">
        <v>1</v>
      </c>
      <c r="E623" s="34" t="s">
        <v>1541</v>
      </c>
      <c r="F623" s="342"/>
      <c r="G623" s="36"/>
      <c r="H623" s="60" t="s">
        <v>2040</v>
      </c>
    </row>
    <row r="624" spans="1:8" ht="20.149999999999999" customHeight="1">
      <c r="A624" s="361"/>
      <c r="B624" s="346"/>
      <c r="C624" s="346"/>
      <c r="D624" s="33">
        <v>2</v>
      </c>
      <c r="E624" s="34" t="s">
        <v>1542</v>
      </c>
      <c r="F624" s="342"/>
      <c r="G624" s="36"/>
      <c r="H624" s="60" t="s">
        <v>2040</v>
      </c>
    </row>
    <row r="625" spans="1:8" ht="20.149999999999999" customHeight="1">
      <c r="A625" s="361"/>
      <c r="B625" s="346"/>
      <c r="C625" s="346"/>
      <c r="D625" s="33">
        <v>3</v>
      </c>
      <c r="E625" s="34" t="s">
        <v>1543</v>
      </c>
      <c r="F625" s="342"/>
      <c r="G625" s="36"/>
      <c r="H625" s="60" t="s">
        <v>2040</v>
      </c>
    </row>
    <row r="626" spans="1:8" ht="20.149999999999999" customHeight="1">
      <c r="A626" s="361"/>
      <c r="B626" s="346"/>
      <c r="C626" s="346"/>
      <c r="D626" s="33">
        <v>4</v>
      </c>
      <c r="E626" s="34" t="s">
        <v>1544</v>
      </c>
      <c r="F626" s="342"/>
      <c r="G626" s="36">
        <v>3</v>
      </c>
      <c r="H626" s="60">
        <v>100</v>
      </c>
    </row>
    <row r="627" spans="1:8" ht="20.149999999999999" customHeight="1">
      <c r="A627" s="361"/>
      <c r="B627" s="346"/>
      <c r="C627" s="346"/>
      <c r="D627" s="33">
        <v>5</v>
      </c>
      <c r="E627" s="34" t="s">
        <v>1545</v>
      </c>
      <c r="F627" s="342"/>
      <c r="G627" s="36"/>
      <c r="H627" s="60" t="s">
        <v>2040</v>
      </c>
    </row>
    <row r="628" spans="1:8" ht="20.149999999999999" customHeight="1">
      <c r="A628" s="363"/>
      <c r="B628" s="348"/>
      <c r="C628" s="348"/>
      <c r="D628" s="33">
        <v>6</v>
      </c>
      <c r="E628" s="34" t="s">
        <v>326</v>
      </c>
      <c r="F628" s="343"/>
      <c r="G628" s="36"/>
      <c r="H628" s="60" t="s">
        <v>2040</v>
      </c>
    </row>
    <row r="629" spans="1:8" ht="20.149999999999999" customHeight="1">
      <c r="A629" s="360" t="s">
        <v>1911</v>
      </c>
      <c r="B629" s="345" t="s">
        <v>1912</v>
      </c>
      <c r="C629" s="345" t="s">
        <v>1976</v>
      </c>
      <c r="D629" s="33"/>
      <c r="E629" s="34"/>
      <c r="F629" s="341"/>
      <c r="G629" s="125" t="s">
        <v>2041</v>
      </c>
      <c r="H629" s="60"/>
    </row>
    <row r="630" spans="1:8" ht="20.149999999999999" customHeight="1">
      <c r="A630" s="361"/>
      <c r="B630" s="346"/>
      <c r="C630" s="346"/>
      <c r="D630" s="33">
        <v>1</v>
      </c>
      <c r="E630" s="34" t="s">
        <v>1541</v>
      </c>
      <c r="F630" s="342"/>
      <c r="G630" s="36"/>
      <c r="H630" s="60" t="s">
        <v>2040</v>
      </c>
    </row>
    <row r="631" spans="1:8" ht="20.149999999999999" customHeight="1">
      <c r="A631" s="361"/>
      <c r="B631" s="346"/>
      <c r="C631" s="346"/>
      <c r="D631" s="33">
        <v>2</v>
      </c>
      <c r="E631" s="34" t="s">
        <v>1542</v>
      </c>
      <c r="F631" s="342"/>
      <c r="G631" s="36"/>
      <c r="H631" s="60" t="s">
        <v>2040</v>
      </c>
    </row>
    <row r="632" spans="1:8" ht="20.149999999999999" customHeight="1">
      <c r="A632" s="361"/>
      <c r="B632" s="346"/>
      <c r="C632" s="346"/>
      <c r="D632" s="33">
        <v>3</v>
      </c>
      <c r="E632" s="34" t="s">
        <v>1543</v>
      </c>
      <c r="F632" s="342"/>
      <c r="G632" s="36"/>
      <c r="H632" s="60" t="s">
        <v>2040</v>
      </c>
    </row>
    <row r="633" spans="1:8" ht="20.149999999999999" customHeight="1">
      <c r="A633" s="361"/>
      <c r="B633" s="346"/>
      <c r="C633" s="346"/>
      <c r="D633" s="33">
        <v>4</v>
      </c>
      <c r="E633" s="34" t="s">
        <v>1544</v>
      </c>
      <c r="F633" s="342"/>
      <c r="G633" s="36"/>
      <c r="H633" s="60" t="s">
        <v>2040</v>
      </c>
    </row>
    <row r="634" spans="1:8" ht="20.149999999999999" customHeight="1">
      <c r="A634" s="361"/>
      <c r="B634" s="346"/>
      <c r="C634" s="346"/>
      <c r="D634" s="33">
        <v>5</v>
      </c>
      <c r="E634" s="34" t="s">
        <v>1545</v>
      </c>
      <c r="F634" s="342"/>
      <c r="G634" s="36"/>
      <c r="H634" s="60" t="s">
        <v>2040</v>
      </c>
    </row>
    <row r="635" spans="1:8" ht="20.149999999999999" customHeight="1">
      <c r="A635" s="363"/>
      <c r="B635" s="348"/>
      <c r="C635" s="348"/>
      <c r="D635" s="33">
        <v>6</v>
      </c>
      <c r="E635" s="34" t="s">
        <v>326</v>
      </c>
      <c r="F635" s="343"/>
      <c r="G635" s="36"/>
      <c r="H635" s="60" t="s">
        <v>2040</v>
      </c>
    </row>
    <row r="636" spans="1:8" ht="20.149999999999999" customHeight="1">
      <c r="A636" s="360" t="s">
        <v>1913</v>
      </c>
      <c r="B636" s="345" t="s">
        <v>1914</v>
      </c>
      <c r="C636" s="345" t="s">
        <v>1976</v>
      </c>
      <c r="D636" s="33"/>
      <c r="E636" s="34"/>
      <c r="F636" s="341"/>
      <c r="G636" s="125" t="s">
        <v>2041</v>
      </c>
      <c r="H636" s="60"/>
    </row>
    <row r="637" spans="1:8" ht="20.149999999999999" customHeight="1">
      <c r="A637" s="361"/>
      <c r="B637" s="346"/>
      <c r="C637" s="346"/>
      <c r="D637" s="33">
        <v>1</v>
      </c>
      <c r="E637" s="34" t="s">
        <v>1541</v>
      </c>
      <c r="F637" s="342"/>
      <c r="G637" s="36"/>
      <c r="H637" s="60" t="s">
        <v>2040</v>
      </c>
    </row>
    <row r="638" spans="1:8" ht="20.149999999999999" customHeight="1">
      <c r="A638" s="361"/>
      <c r="B638" s="346"/>
      <c r="C638" s="346"/>
      <c r="D638" s="33">
        <v>2</v>
      </c>
      <c r="E638" s="34" t="s">
        <v>1542</v>
      </c>
      <c r="F638" s="342"/>
      <c r="G638" s="36"/>
      <c r="H638" s="60" t="s">
        <v>2040</v>
      </c>
    </row>
    <row r="639" spans="1:8" ht="20.149999999999999" customHeight="1">
      <c r="A639" s="361"/>
      <c r="B639" s="346"/>
      <c r="C639" s="346"/>
      <c r="D639" s="33">
        <v>3</v>
      </c>
      <c r="E639" s="34" t="s">
        <v>1543</v>
      </c>
      <c r="F639" s="342"/>
      <c r="G639" s="36"/>
      <c r="H639" s="60" t="s">
        <v>2040</v>
      </c>
    </row>
    <row r="640" spans="1:8" ht="20.149999999999999" customHeight="1">
      <c r="A640" s="361"/>
      <c r="B640" s="346"/>
      <c r="C640" s="346"/>
      <c r="D640" s="33">
        <v>4</v>
      </c>
      <c r="E640" s="34" t="s">
        <v>1544</v>
      </c>
      <c r="F640" s="342"/>
      <c r="G640" s="36"/>
      <c r="H640" s="60" t="s">
        <v>2040</v>
      </c>
    </row>
    <row r="641" spans="1:8" ht="20.149999999999999" customHeight="1">
      <c r="A641" s="361"/>
      <c r="B641" s="346"/>
      <c r="C641" s="346"/>
      <c r="D641" s="33">
        <v>5</v>
      </c>
      <c r="E641" s="34" t="s">
        <v>1545</v>
      </c>
      <c r="F641" s="342"/>
      <c r="G641" s="36"/>
      <c r="H641" s="60" t="s">
        <v>2040</v>
      </c>
    </row>
    <row r="642" spans="1:8" ht="20.149999999999999" customHeight="1">
      <c r="A642" s="363"/>
      <c r="B642" s="348"/>
      <c r="C642" s="348"/>
      <c r="D642" s="33">
        <v>6</v>
      </c>
      <c r="E642" s="34" t="s">
        <v>326</v>
      </c>
      <c r="F642" s="343"/>
      <c r="G642" s="36"/>
      <c r="H642" s="60" t="s">
        <v>2040</v>
      </c>
    </row>
    <row r="643" spans="1:8" ht="20.149999999999999" customHeight="1">
      <c r="A643" s="360" t="s">
        <v>2055</v>
      </c>
      <c r="B643" s="345" t="s">
        <v>1915</v>
      </c>
      <c r="C643" s="345" t="s">
        <v>1976</v>
      </c>
      <c r="D643" s="33"/>
      <c r="E643" s="34"/>
      <c r="F643" s="341"/>
      <c r="G643" s="125" t="s">
        <v>2041</v>
      </c>
      <c r="H643" s="60"/>
    </row>
    <row r="644" spans="1:8" ht="20.149999999999999" customHeight="1">
      <c r="A644" s="361"/>
      <c r="B644" s="346"/>
      <c r="C644" s="346"/>
      <c r="D644" s="33">
        <v>1</v>
      </c>
      <c r="E644" s="34" t="s">
        <v>1541</v>
      </c>
      <c r="F644" s="342"/>
      <c r="G644" s="36"/>
      <c r="H644" s="60" t="s">
        <v>2040</v>
      </c>
    </row>
    <row r="645" spans="1:8" ht="20.149999999999999" customHeight="1">
      <c r="A645" s="361"/>
      <c r="B645" s="346"/>
      <c r="C645" s="346"/>
      <c r="D645" s="33">
        <v>2</v>
      </c>
      <c r="E645" s="34" t="s">
        <v>1542</v>
      </c>
      <c r="F645" s="342"/>
      <c r="G645" s="36"/>
      <c r="H645" s="60" t="s">
        <v>2040</v>
      </c>
    </row>
    <row r="646" spans="1:8" ht="20.149999999999999" customHeight="1">
      <c r="A646" s="361"/>
      <c r="B646" s="346"/>
      <c r="C646" s="346"/>
      <c r="D646" s="33">
        <v>3</v>
      </c>
      <c r="E646" s="34" t="s">
        <v>1543</v>
      </c>
      <c r="F646" s="342"/>
      <c r="G646" s="36"/>
      <c r="H646" s="60" t="s">
        <v>2040</v>
      </c>
    </row>
    <row r="647" spans="1:8" ht="20.149999999999999" customHeight="1">
      <c r="A647" s="361"/>
      <c r="B647" s="346"/>
      <c r="C647" s="346"/>
      <c r="D647" s="33">
        <v>4</v>
      </c>
      <c r="E647" s="34" t="s">
        <v>1544</v>
      </c>
      <c r="F647" s="342"/>
      <c r="G647" s="36"/>
      <c r="H647" s="60" t="s">
        <v>2040</v>
      </c>
    </row>
    <row r="648" spans="1:8" ht="20.149999999999999" customHeight="1">
      <c r="A648" s="361"/>
      <c r="B648" s="346"/>
      <c r="C648" s="346"/>
      <c r="D648" s="33">
        <v>5</v>
      </c>
      <c r="E648" s="34" t="s">
        <v>1545</v>
      </c>
      <c r="F648" s="342"/>
      <c r="G648" s="36"/>
      <c r="H648" s="60" t="s">
        <v>2040</v>
      </c>
    </row>
    <row r="649" spans="1:8" ht="20.149999999999999" customHeight="1">
      <c r="A649" s="363"/>
      <c r="B649" s="348"/>
      <c r="C649" s="348"/>
      <c r="D649" s="33">
        <v>6</v>
      </c>
      <c r="E649" s="34" t="s">
        <v>326</v>
      </c>
      <c r="F649" s="343"/>
      <c r="G649" s="36"/>
      <c r="H649" s="60" t="s">
        <v>2040</v>
      </c>
    </row>
    <row r="650" spans="1:8" ht="20.149999999999999" customHeight="1">
      <c r="A650" s="67" t="s">
        <v>1916</v>
      </c>
      <c r="B650" s="34" t="s">
        <v>1917</v>
      </c>
      <c r="C650" s="34" t="s">
        <v>2056</v>
      </c>
      <c r="D650" s="33"/>
      <c r="E650" s="34"/>
      <c r="F650" s="32"/>
      <c r="G650" s="125">
        <v>23</v>
      </c>
      <c r="H650" s="60"/>
    </row>
    <row r="651" spans="1:8" ht="20.149999999999999" customHeight="1">
      <c r="A651" s="360" t="s">
        <v>1918</v>
      </c>
      <c r="B651" s="345" t="s">
        <v>1919</v>
      </c>
      <c r="C651" s="345" t="s">
        <v>1976</v>
      </c>
      <c r="D651" s="33"/>
      <c r="E651" s="34"/>
      <c r="F651" s="341"/>
      <c r="G651" s="125">
        <v>1047</v>
      </c>
      <c r="H651" s="60"/>
    </row>
    <row r="652" spans="1:8" ht="20.149999999999999" customHeight="1">
      <c r="A652" s="361"/>
      <c r="B652" s="346"/>
      <c r="C652" s="346"/>
      <c r="D652" s="33">
        <v>1</v>
      </c>
      <c r="E652" s="34" t="s">
        <v>1557</v>
      </c>
      <c r="F652" s="342"/>
      <c r="G652" s="36">
        <v>48</v>
      </c>
      <c r="H652" s="60">
        <v>4.5845272206303722</v>
      </c>
    </row>
    <row r="653" spans="1:8" ht="20.149999999999999" customHeight="1">
      <c r="A653" s="361"/>
      <c r="B653" s="346"/>
      <c r="C653" s="346"/>
      <c r="D653" s="33">
        <v>2</v>
      </c>
      <c r="E653" s="34" t="s">
        <v>1558</v>
      </c>
      <c r="F653" s="342"/>
      <c r="G653" s="36">
        <v>309</v>
      </c>
      <c r="H653" s="60">
        <v>29.512893982808023</v>
      </c>
    </row>
    <row r="654" spans="1:8" ht="20.149999999999999" customHeight="1">
      <c r="A654" s="361"/>
      <c r="B654" s="346"/>
      <c r="C654" s="346"/>
      <c r="D654" s="33">
        <v>3</v>
      </c>
      <c r="E654" s="34" t="s">
        <v>1559</v>
      </c>
      <c r="F654" s="342"/>
      <c r="G654" s="36">
        <v>637</v>
      </c>
      <c r="H654" s="60">
        <v>60.840496657115573</v>
      </c>
    </row>
    <row r="655" spans="1:8" ht="20.149999999999999" customHeight="1">
      <c r="A655" s="361"/>
      <c r="B655" s="346"/>
      <c r="C655" s="346"/>
      <c r="D655" s="33">
        <v>4</v>
      </c>
      <c r="E655" s="34" t="s">
        <v>1560</v>
      </c>
      <c r="F655" s="342"/>
      <c r="G655" s="36">
        <v>50</v>
      </c>
      <c r="H655" s="60">
        <v>4.7755491881566376</v>
      </c>
    </row>
    <row r="656" spans="1:8" ht="20.149999999999999" customHeight="1">
      <c r="A656" s="363"/>
      <c r="B656" s="348"/>
      <c r="C656" s="348"/>
      <c r="D656" s="33">
        <v>5</v>
      </c>
      <c r="E656" s="34" t="s">
        <v>1561</v>
      </c>
      <c r="F656" s="343"/>
      <c r="G656" s="36">
        <v>3</v>
      </c>
      <c r="H656" s="60">
        <v>0.28653295128939826</v>
      </c>
    </row>
    <row r="657" spans="1:8" ht="20.149999999999999" customHeight="1">
      <c r="A657" s="360" t="s">
        <v>2057</v>
      </c>
      <c r="B657" s="345" t="s">
        <v>1920</v>
      </c>
      <c r="C657" s="345" t="s">
        <v>1976</v>
      </c>
      <c r="D657" s="33"/>
      <c r="E657" s="34"/>
      <c r="F657" s="341"/>
      <c r="G657" s="125">
        <v>1047</v>
      </c>
      <c r="H657" s="60"/>
    </row>
    <row r="658" spans="1:8" ht="20.149999999999999" customHeight="1">
      <c r="A658" s="361"/>
      <c r="B658" s="346"/>
      <c r="C658" s="346"/>
      <c r="D658" s="33">
        <v>1</v>
      </c>
      <c r="E658" s="34" t="s">
        <v>1563</v>
      </c>
      <c r="F658" s="342"/>
      <c r="G658" s="36">
        <v>78</v>
      </c>
      <c r="H658" s="60">
        <v>7.4498567335243555</v>
      </c>
    </row>
    <row r="659" spans="1:8" ht="20.149999999999999" customHeight="1">
      <c r="A659" s="361"/>
      <c r="B659" s="346"/>
      <c r="C659" s="346"/>
      <c r="D659" s="33">
        <v>2</v>
      </c>
      <c r="E659" s="34" t="s">
        <v>748</v>
      </c>
      <c r="F659" s="342"/>
      <c r="G659" s="36">
        <v>309</v>
      </c>
      <c r="H659" s="60">
        <v>29.512893982808023</v>
      </c>
    </row>
    <row r="660" spans="1:8" ht="20.149999999999999" customHeight="1">
      <c r="A660" s="361"/>
      <c r="B660" s="346"/>
      <c r="C660" s="346"/>
      <c r="D660" s="33">
        <v>3</v>
      </c>
      <c r="E660" s="34" t="s">
        <v>1417</v>
      </c>
      <c r="F660" s="342"/>
      <c r="G660" s="36">
        <v>444</v>
      </c>
      <c r="H660" s="60">
        <v>42.406876790830943</v>
      </c>
    </row>
    <row r="661" spans="1:8" ht="20.149999999999999" customHeight="1">
      <c r="A661" s="361"/>
      <c r="B661" s="346"/>
      <c r="C661" s="346"/>
      <c r="D661" s="33">
        <v>4</v>
      </c>
      <c r="E661" s="34" t="s">
        <v>747</v>
      </c>
      <c r="F661" s="342"/>
      <c r="G661" s="36">
        <v>176</v>
      </c>
      <c r="H661" s="60">
        <v>16.809933142311365</v>
      </c>
    </row>
    <row r="662" spans="1:8" ht="20.149999999999999" customHeight="1">
      <c r="A662" s="363"/>
      <c r="B662" s="348"/>
      <c r="C662" s="348"/>
      <c r="D662" s="33">
        <v>5</v>
      </c>
      <c r="E662" s="34" t="s">
        <v>1564</v>
      </c>
      <c r="F662" s="343"/>
      <c r="G662" s="36">
        <v>40</v>
      </c>
      <c r="H662" s="60">
        <v>3.8204393505253105</v>
      </c>
    </row>
    <row r="663" spans="1:8" ht="20.149999999999999" customHeight="1">
      <c r="A663" s="360" t="s">
        <v>1921</v>
      </c>
      <c r="B663" s="345" t="s">
        <v>1922</v>
      </c>
      <c r="C663" s="345" t="s">
        <v>2058</v>
      </c>
      <c r="D663" s="33"/>
      <c r="E663" s="34"/>
      <c r="F663" s="341"/>
      <c r="G663" s="125">
        <v>216</v>
      </c>
      <c r="H663" s="60"/>
    </row>
    <row r="664" spans="1:8" ht="20.149999999999999" customHeight="1">
      <c r="A664" s="361"/>
      <c r="B664" s="346"/>
      <c r="C664" s="349"/>
      <c r="D664" s="33">
        <v>1</v>
      </c>
      <c r="E664" s="34" t="s">
        <v>1567</v>
      </c>
      <c r="F664" s="342"/>
      <c r="G664" s="36">
        <v>48</v>
      </c>
      <c r="H664" s="60">
        <v>22.222222222222221</v>
      </c>
    </row>
    <row r="665" spans="1:8" ht="20.149999999999999" customHeight="1">
      <c r="A665" s="361"/>
      <c r="B665" s="346"/>
      <c r="C665" s="349"/>
      <c r="D665" s="33">
        <v>2</v>
      </c>
      <c r="E665" s="34" t="s">
        <v>1568</v>
      </c>
      <c r="F665" s="342"/>
      <c r="G665" s="36">
        <v>145</v>
      </c>
      <c r="H665" s="60">
        <v>67.129629629629633</v>
      </c>
    </row>
    <row r="666" spans="1:8" ht="20.149999999999999" customHeight="1">
      <c r="A666" s="361"/>
      <c r="B666" s="346"/>
      <c r="C666" s="349"/>
      <c r="D666" s="33">
        <v>3</v>
      </c>
      <c r="E666" s="34" t="s">
        <v>1569</v>
      </c>
      <c r="F666" s="342"/>
      <c r="G666" s="36">
        <v>8</v>
      </c>
      <c r="H666" s="60">
        <v>3.7037037037037033</v>
      </c>
    </row>
    <row r="667" spans="1:8" ht="20.149999999999999" customHeight="1">
      <c r="A667" s="361"/>
      <c r="B667" s="346"/>
      <c r="C667" s="349"/>
      <c r="D667" s="33">
        <v>4</v>
      </c>
      <c r="E667" s="34" t="s">
        <v>1570</v>
      </c>
      <c r="F667" s="342"/>
      <c r="G667" s="36">
        <v>9</v>
      </c>
      <c r="H667" s="60">
        <v>4.1666666666666661</v>
      </c>
    </row>
    <row r="668" spans="1:8" ht="20.149999999999999" customHeight="1">
      <c r="A668" s="361"/>
      <c r="B668" s="346"/>
      <c r="C668" s="349"/>
      <c r="D668" s="33">
        <v>5</v>
      </c>
      <c r="E668" s="34" t="s">
        <v>1923</v>
      </c>
      <c r="F668" s="342"/>
      <c r="G668" s="36">
        <v>1</v>
      </c>
      <c r="H668" s="60">
        <v>0.46296296296296291</v>
      </c>
    </row>
    <row r="669" spans="1:8" ht="20.149999999999999" customHeight="1">
      <c r="A669" s="361"/>
      <c r="B669" s="346"/>
      <c r="C669" s="349"/>
      <c r="D669" s="33">
        <v>6</v>
      </c>
      <c r="E669" s="34" t="s">
        <v>1924</v>
      </c>
      <c r="F669" s="342"/>
      <c r="G669" s="36"/>
      <c r="H669" s="60" t="s">
        <v>2040</v>
      </c>
    </row>
    <row r="670" spans="1:8" ht="20.149999999999999" customHeight="1">
      <c r="A670" s="363"/>
      <c r="B670" s="348"/>
      <c r="C670" s="350"/>
      <c r="D670" s="33">
        <v>7</v>
      </c>
      <c r="E670" s="34" t="s">
        <v>326</v>
      </c>
      <c r="F670" s="343"/>
      <c r="G670" s="36">
        <v>5</v>
      </c>
      <c r="H670" s="60">
        <v>2.3148148148148149</v>
      </c>
    </row>
    <row r="671" spans="1:8" ht="20.149999999999999" customHeight="1">
      <c r="A671" s="360" t="s">
        <v>1925</v>
      </c>
      <c r="B671" s="345" t="s">
        <v>1926</v>
      </c>
      <c r="C671" s="345" t="s">
        <v>2058</v>
      </c>
      <c r="D671" s="33"/>
      <c r="E671" s="34"/>
      <c r="F671" s="341"/>
      <c r="G671" s="125">
        <v>52</v>
      </c>
      <c r="H671" s="60"/>
    </row>
    <row r="672" spans="1:8" ht="20.149999999999999" customHeight="1">
      <c r="A672" s="361"/>
      <c r="B672" s="346"/>
      <c r="C672" s="349"/>
      <c r="D672" s="33">
        <v>1</v>
      </c>
      <c r="E672" s="34" t="s">
        <v>1567</v>
      </c>
      <c r="F672" s="342"/>
      <c r="G672" s="36"/>
      <c r="H672" s="60" t="s">
        <v>2040</v>
      </c>
    </row>
    <row r="673" spans="1:8" ht="20.149999999999999" customHeight="1">
      <c r="A673" s="361"/>
      <c r="B673" s="346"/>
      <c r="C673" s="349"/>
      <c r="D673" s="33">
        <v>2</v>
      </c>
      <c r="E673" s="34" t="s">
        <v>1568</v>
      </c>
      <c r="F673" s="342"/>
      <c r="G673" s="36">
        <v>21</v>
      </c>
      <c r="H673" s="60">
        <v>40.384615384615387</v>
      </c>
    </row>
    <row r="674" spans="1:8" ht="20.149999999999999" customHeight="1">
      <c r="A674" s="361"/>
      <c r="B674" s="346"/>
      <c r="C674" s="349"/>
      <c r="D674" s="33">
        <v>3</v>
      </c>
      <c r="E674" s="34" t="s">
        <v>1569</v>
      </c>
      <c r="F674" s="342"/>
      <c r="G674" s="36">
        <v>12</v>
      </c>
      <c r="H674" s="60">
        <v>23.076923076923077</v>
      </c>
    </row>
    <row r="675" spans="1:8" ht="20.149999999999999" customHeight="1">
      <c r="A675" s="361"/>
      <c r="B675" s="346"/>
      <c r="C675" s="349"/>
      <c r="D675" s="33">
        <v>4</v>
      </c>
      <c r="E675" s="34" t="s">
        <v>1570</v>
      </c>
      <c r="F675" s="342"/>
      <c r="G675" s="36">
        <v>15</v>
      </c>
      <c r="H675" s="60">
        <v>28.846153846153843</v>
      </c>
    </row>
    <row r="676" spans="1:8" ht="20.149999999999999" customHeight="1">
      <c r="A676" s="361"/>
      <c r="B676" s="346"/>
      <c r="C676" s="349"/>
      <c r="D676" s="33">
        <v>5</v>
      </c>
      <c r="E676" s="34" t="s">
        <v>1923</v>
      </c>
      <c r="F676" s="342"/>
      <c r="G676" s="36">
        <v>3</v>
      </c>
      <c r="H676" s="60">
        <v>5.7692307692307692</v>
      </c>
    </row>
    <row r="677" spans="1:8" ht="20.149999999999999" customHeight="1">
      <c r="A677" s="361"/>
      <c r="B677" s="346"/>
      <c r="C677" s="349"/>
      <c r="D677" s="33">
        <v>6</v>
      </c>
      <c r="E677" s="34" t="s">
        <v>1924</v>
      </c>
      <c r="F677" s="342"/>
      <c r="G677" s="36">
        <v>1</v>
      </c>
      <c r="H677" s="60">
        <v>1.9230769230769231</v>
      </c>
    </row>
    <row r="678" spans="1:8" ht="20.149999999999999" customHeight="1">
      <c r="A678" s="363"/>
      <c r="B678" s="348"/>
      <c r="C678" s="350"/>
      <c r="D678" s="33">
        <v>7</v>
      </c>
      <c r="E678" s="34" t="s">
        <v>326</v>
      </c>
      <c r="F678" s="343"/>
      <c r="G678" s="36"/>
      <c r="H678" s="60" t="s">
        <v>2040</v>
      </c>
    </row>
    <row r="679" spans="1:8" ht="20.149999999999999" customHeight="1">
      <c r="A679" s="360" t="s">
        <v>1927</v>
      </c>
      <c r="B679" s="345" t="s">
        <v>1928</v>
      </c>
      <c r="C679" s="345" t="s">
        <v>2058</v>
      </c>
      <c r="D679" s="33"/>
      <c r="E679" s="34"/>
      <c r="F679" s="341"/>
      <c r="G679" s="125">
        <v>5</v>
      </c>
      <c r="H679" s="60"/>
    </row>
    <row r="680" spans="1:8" ht="20.149999999999999" customHeight="1">
      <c r="A680" s="361"/>
      <c r="B680" s="346"/>
      <c r="C680" s="349"/>
      <c r="D680" s="33">
        <v>1</v>
      </c>
      <c r="E680" s="34" t="s">
        <v>1567</v>
      </c>
      <c r="F680" s="342"/>
      <c r="G680" s="36"/>
      <c r="H680" s="60" t="s">
        <v>2040</v>
      </c>
    </row>
    <row r="681" spans="1:8" ht="20.149999999999999" customHeight="1">
      <c r="A681" s="361"/>
      <c r="B681" s="346"/>
      <c r="C681" s="349"/>
      <c r="D681" s="33">
        <v>2</v>
      </c>
      <c r="E681" s="34" t="s">
        <v>1568</v>
      </c>
      <c r="F681" s="342"/>
      <c r="G681" s="36"/>
      <c r="H681" s="60" t="s">
        <v>2040</v>
      </c>
    </row>
    <row r="682" spans="1:8" ht="20.149999999999999" customHeight="1">
      <c r="A682" s="361"/>
      <c r="B682" s="346"/>
      <c r="C682" s="349"/>
      <c r="D682" s="33">
        <v>3</v>
      </c>
      <c r="E682" s="34" t="s">
        <v>1569</v>
      </c>
      <c r="F682" s="342"/>
      <c r="G682" s="36">
        <v>2</v>
      </c>
      <c r="H682" s="60">
        <v>40</v>
      </c>
    </row>
    <row r="683" spans="1:8" ht="20.149999999999999" customHeight="1">
      <c r="A683" s="361"/>
      <c r="B683" s="346"/>
      <c r="C683" s="349"/>
      <c r="D683" s="33">
        <v>4</v>
      </c>
      <c r="E683" s="34" t="s">
        <v>1570</v>
      </c>
      <c r="F683" s="342"/>
      <c r="G683" s="36">
        <v>2</v>
      </c>
      <c r="H683" s="60">
        <v>40</v>
      </c>
    </row>
    <row r="684" spans="1:8" ht="20.149999999999999" customHeight="1">
      <c r="A684" s="361"/>
      <c r="B684" s="346"/>
      <c r="C684" s="349"/>
      <c r="D684" s="33">
        <v>5</v>
      </c>
      <c r="E684" s="34" t="s">
        <v>1923</v>
      </c>
      <c r="F684" s="342"/>
      <c r="G684" s="36">
        <v>1</v>
      </c>
      <c r="H684" s="60">
        <v>20</v>
      </c>
    </row>
    <row r="685" spans="1:8" ht="20.149999999999999" customHeight="1">
      <c r="A685" s="361"/>
      <c r="B685" s="346"/>
      <c r="C685" s="349"/>
      <c r="D685" s="33">
        <v>6</v>
      </c>
      <c r="E685" s="34" t="s">
        <v>1924</v>
      </c>
      <c r="F685" s="342"/>
      <c r="G685" s="36"/>
      <c r="H685" s="60" t="s">
        <v>2040</v>
      </c>
    </row>
    <row r="686" spans="1:8" ht="20.149999999999999" customHeight="1">
      <c r="A686" s="363"/>
      <c r="B686" s="348"/>
      <c r="C686" s="350"/>
      <c r="D686" s="33">
        <v>7</v>
      </c>
      <c r="E686" s="34" t="s">
        <v>326</v>
      </c>
      <c r="F686" s="343"/>
      <c r="G686" s="36"/>
      <c r="H686" s="60" t="s">
        <v>2040</v>
      </c>
    </row>
    <row r="687" spans="1:8" ht="20.149999999999999" customHeight="1">
      <c r="A687" s="360" t="s">
        <v>1929</v>
      </c>
      <c r="B687" s="345" t="s">
        <v>1930</v>
      </c>
      <c r="C687" s="345" t="s">
        <v>2058</v>
      </c>
      <c r="D687" s="33"/>
      <c r="E687" s="34"/>
      <c r="F687" s="341"/>
      <c r="G687" s="125">
        <v>2</v>
      </c>
      <c r="H687" s="60"/>
    </row>
    <row r="688" spans="1:8" ht="20.149999999999999" customHeight="1">
      <c r="A688" s="361"/>
      <c r="B688" s="346"/>
      <c r="C688" s="349"/>
      <c r="D688" s="33">
        <v>1</v>
      </c>
      <c r="E688" s="34" t="s">
        <v>1567</v>
      </c>
      <c r="F688" s="342"/>
      <c r="G688" s="36"/>
      <c r="H688" s="60" t="s">
        <v>2040</v>
      </c>
    </row>
    <row r="689" spans="1:8" ht="20.149999999999999" customHeight="1">
      <c r="A689" s="361"/>
      <c r="B689" s="346"/>
      <c r="C689" s="349"/>
      <c r="D689" s="33">
        <v>2</v>
      </c>
      <c r="E689" s="34" t="s">
        <v>1568</v>
      </c>
      <c r="F689" s="342"/>
      <c r="G689" s="36"/>
      <c r="H689" s="60" t="s">
        <v>2040</v>
      </c>
    </row>
    <row r="690" spans="1:8" ht="20.149999999999999" customHeight="1">
      <c r="A690" s="361"/>
      <c r="B690" s="346"/>
      <c r="C690" s="349"/>
      <c r="D690" s="33">
        <v>3</v>
      </c>
      <c r="E690" s="34" t="s">
        <v>1569</v>
      </c>
      <c r="F690" s="342"/>
      <c r="G690" s="36"/>
      <c r="H690" s="60" t="s">
        <v>2040</v>
      </c>
    </row>
    <row r="691" spans="1:8" ht="20.149999999999999" customHeight="1">
      <c r="A691" s="361"/>
      <c r="B691" s="346"/>
      <c r="C691" s="349"/>
      <c r="D691" s="33">
        <v>4</v>
      </c>
      <c r="E691" s="34" t="s">
        <v>1570</v>
      </c>
      <c r="F691" s="342"/>
      <c r="G691" s="36">
        <v>1</v>
      </c>
      <c r="H691" s="60">
        <v>50</v>
      </c>
    </row>
    <row r="692" spans="1:8" ht="20.149999999999999" customHeight="1">
      <c r="A692" s="361"/>
      <c r="B692" s="346"/>
      <c r="C692" s="349"/>
      <c r="D692" s="33">
        <v>5</v>
      </c>
      <c r="E692" s="34" t="s">
        <v>1923</v>
      </c>
      <c r="F692" s="342"/>
      <c r="G692" s="36">
        <v>1</v>
      </c>
      <c r="H692" s="60">
        <v>50</v>
      </c>
    </row>
    <row r="693" spans="1:8" ht="20.149999999999999" customHeight="1">
      <c r="A693" s="361"/>
      <c r="B693" s="346"/>
      <c r="C693" s="349"/>
      <c r="D693" s="33">
        <v>6</v>
      </c>
      <c r="E693" s="34" t="s">
        <v>1924</v>
      </c>
      <c r="F693" s="342"/>
      <c r="G693" s="36"/>
      <c r="H693" s="60" t="s">
        <v>2040</v>
      </c>
    </row>
    <row r="694" spans="1:8" ht="20.149999999999999" customHeight="1">
      <c r="A694" s="363"/>
      <c r="B694" s="348"/>
      <c r="C694" s="350"/>
      <c r="D694" s="33">
        <v>7</v>
      </c>
      <c r="E694" s="34" t="s">
        <v>326</v>
      </c>
      <c r="F694" s="343"/>
      <c r="G694" s="36"/>
      <c r="H694" s="60" t="s">
        <v>2040</v>
      </c>
    </row>
    <row r="695" spans="1:8" ht="20.149999999999999" customHeight="1">
      <c r="A695" s="360" t="s">
        <v>1931</v>
      </c>
      <c r="B695" s="345" t="s">
        <v>1932</v>
      </c>
      <c r="C695" s="345" t="s">
        <v>2058</v>
      </c>
      <c r="D695" s="33"/>
      <c r="E695" s="34"/>
      <c r="F695" s="341"/>
      <c r="G695" s="125" t="s">
        <v>2041</v>
      </c>
      <c r="H695" s="60"/>
    </row>
    <row r="696" spans="1:8" ht="20.149999999999999" customHeight="1">
      <c r="A696" s="361"/>
      <c r="B696" s="346"/>
      <c r="C696" s="349"/>
      <c r="D696" s="33">
        <v>1</v>
      </c>
      <c r="E696" s="34" t="s">
        <v>1567</v>
      </c>
      <c r="F696" s="342"/>
      <c r="G696" s="36"/>
      <c r="H696" s="60" t="s">
        <v>2040</v>
      </c>
    </row>
    <row r="697" spans="1:8" ht="20.149999999999999" customHeight="1">
      <c r="A697" s="361"/>
      <c r="B697" s="346"/>
      <c r="C697" s="349"/>
      <c r="D697" s="33">
        <v>2</v>
      </c>
      <c r="E697" s="34" t="s">
        <v>1568</v>
      </c>
      <c r="F697" s="342"/>
      <c r="G697" s="36"/>
      <c r="H697" s="60" t="s">
        <v>2040</v>
      </c>
    </row>
    <row r="698" spans="1:8" ht="20.149999999999999" customHeight="1">
      <c r="A698" s="361"/>
      <c r="B698" s="346"/>
      <c r="C698" s="349"/>
      <c r="D698" s="33">
        <v>3</v>
      </c>
      <c r="E698" s="34" t="s">
        <v>1569</v>
      </c>
      <c r="F698" s="342"/>
      <c r="G698" s="36"/>
      <c r="H698" s="60" t="s">
        <v>2040</v>
      </c>
    </row>
    <row r="699" spans="1:8" ht="20.149999999999999" customHeight="1">
      <c r="A699" s="361"/>
      <c r="B699" s="346"/>
      <c r="C699" s="349"/>
      <c r="D699" s="33">
        <v>4</v>
      </c>
      <c r="E699" s="34" t="s">
        <v>1570</v>
      </c>
      <c r="F699" s="342"/>
      <c r="G699" s="36"/>
      <c r="H699" s="60" t="s">
        <v>2040</v>
      </c>
    </row>
    <row r="700" spans="1:8" ht="20.149999999999999" customHeight="1">
      <c r="A700" s="361"/>
      <c r="B700" s="346"/>
      <c r="C700" s="349"/>
      <c r="D700" s="33">
        <v>5</v>
      </c>
      <c r="E700" s="34" t="s">
        <v>1923</v>
      </c>
      <c r="F700" s="342"/>
      <c r="G700" s="36"/>
      <c r="H700" s="60" t="s">
        <v>2040</v>
      </c>
    </row>
    <row r="701" spans="1:8" ht="20.149999999999999" customHeight="1">
      <c r="A701" s="361"/>
      <c r="B701" s="346"/>
      <c r="C701" s="349"/>
      <c r="D701" s="33">
        <v>6</v>
      </c>
      <c r="E701" s="34" t="s">
        <v>1924</v>
      </c>
      <c r="F701" s="342"/>
      <c r="G701" s="36"/>
      <c r="H701" s="60" t="s">
        <v>2040</v>
      </c>
    </row>
    <row r="702" spans="1:8" ht="20.149999999999999" customHeight="1">
      <c r="A702" s="363"/>
      <c r="B702" s="348"/>
      <c r="C702" s="350"/>
      <c r="D702" s="33">
        <v>7</v>
      </c>
      <c r="E702" s="34" t="s">
        <v>326</v>
      </c>
      <c r="F702" s="343"/>
      <c r="G702" s="36"/>
      <c r="H702" s="60" t="s">
        <v>2040</v>
      </c>
    </row>
    <row r="703" spans="1:8" ht="20.149999999999999" customHeight="1">
      <c r="A703" s="360" t="s">
        <v>1933</v>
      </c>
      <c r="B703" s="345" t="s">
        <v>1934</v>
      </c>
      <c r="C703" s="345" t="s">
        <v>2058</v>
      </c>
      <c r="D703" s="33"/>
      <c r="E703" s="34"/>
      <c r="F703" s="341"/>
      <c r="G703" s="125" t="s">
        <v>2041</v>
      </c>
      <c r="H703" s="60"/>
    </row>
    <row r="704" spans="1:8" ht="20.149999999999999" customHeight="1">
      <c r="A704" s="361"/>
      <c r="B704" s="346"/>
      <c r="C704" s="349"/>
      <c r="D704" s="33">
        <v>1</v>
      </c>
      <c r="E704" s="34" t="s">
        <v>1567</v>
      </c>
      <c r="F704" s="342"/>
      <c r="G704" s="36"/>
      <c r="H704" s="60" t="s">
        <v>2040</v>
      </c>
    </row>
    <row r="705" spans="1:8" ht="20.149999999999999" customHeight="1">
      <c r="A705" s="361"/>
      <c r="B705" s="346"/>
      <c r="C705" s="349"/>
      <c r="D705" s="33">
        <v>2</v>
      </c>
      <c r="E705" s="34" t="s">
        <v>1568</v>
      </c>
      <c r="F705" s="342"/>
      <c r="G705" s="36"/>
      <c r="H705" s="60" t="s">
        <v>2040</v>
      </c>
    </row>
    <row r="706" spans="1:8" ht="20.149999999999999" customHeight="1">
      <c r="A706" s="361"/>
      <c r="B706" s="346"/>
      <c r="C706" s="349"/>
      <c r="D706" s="33">
        <v>3</v>
      </c>
      <c r="E706" s="34" t="s">
        <v>1569</v>
      </c>
      <c r="F706" s="342"/>
      <c r="G706" s="36"/>
      <c r="H706" s="60" t="s">
        <v>2040</v>
      </c>
    </row>
    <row r="707" spans="1:8" ht="20.149999999999999" customHeight="1">
      <c r="A707" s="361"/>
      <c r="B707" s="346"/>
      <c r="C707" s="349"/>
      <c r="D707" s="33">
        <v>4</v>
      </c>
      <c r="E707" s="34" t="s">
        <v>1570</v>
      </c>
      <c r="F707" s="342"/>
      <c r="G707" s="36"/>
      <c r="H707" s="60" t="s">
        <v>2040</v>
      </c>
    </row>
    <row r="708" spans="1:8" ht="20.149999999999999" customHeight="1">
      <c r="A708" s="361"/>
      <c r="B708" s="346"/>
      <c r="C708" s="349"/>
      <c r="D708" s="33">
        <v>5</v>
      </c>
      <c r="E708" s="34" t="s">
        <v>1923</v>
      </c>
      <c r="F708" s="342"/>
      <c r="G708" s="36"/>
      <c r="H708" s="60" t="s">
        <v>2040</v>
      </c>
    </row>
    <row r="709" spans="1:8" ht="20.149999999999999" customHeight="1">
      <c r="A709" s="361"/>
      <c r="B709" s="346"/>
      <c r="C709" s="349"/>
      <c r="D709" s="33">
        <v>6</v>
      </c>
      <c r="E709" s="34" t="s">
        <v>1924</v>
      </c>
      <c r="F709" s="342"/>
      <c r="G709" s="36"/>
      <c r="H709" s="60" t="s">
        <v>2040</v>
      </c>
    </row>
    <row r="710" spans="1:8" ht="20.149999999999999" customHeight="1">
      <c r="A710" s="363"/>
      <c r="B710" s="348"/>
      <c r="C710" s="350"/>
      <c r="D710" s="33">
        <v>7</v>
      </c>
      <c r="E710" s="34" t="s">
        <v>326</v>
      </c>
      <c r="F710" s="343"/>
      <c r="G710" s="36"/>
      <c r="H710" s="60" t="s">
        <v>2040</v>
      </c>
    </row>
    <row r="711" spans="1:8" ht="20.149999999999999" customHeight="1">
      <c r="A711" s="360" t="s">
        <v>2059</v>
      </c>
      <c r="B711" s="345" t="s">
        <v>1935</v>
      </c>
      <c r="C711" s="345" t="s">
        <v>2058</v>
      </c>
      <c r="D711" s="33"/>
      <c r="E711" s="34"/>
      <c r="F711" s="341"/>
      <c r="G711" s="125" t="s">
        <v>2041</v>
      </c>
      <c r="H711" s="60"/>
    </row>
    <row r="712" spans="1:8" ht="20.149999999999999" customHeight="1">
      <c r="A712" s="361"/>
      <c r="B712" s="346"/>
      <c r="C712" s="349"/>
      <c r="D712" s="33">
        <v>1</v>
      </c>
      <c r="E712" s="34" t="s">
        <v>1567</v>
      </c>
      <c r="F712" s="342"/>
      <c r="G712" s="36"/>
      <c r="H712" s="60" t="s">
        <v>2040</v>
      </c>
    </row>
    <row r="713" spans="1:8" ht="20.149999999999999" customHeight="1">
      <c r="A713" s="361"/>
      <c r="B713" s="346"/>
      <c r="C713" s="349"/>
      <c r="D713" s="33">
        <v>2</v>
      </c>
      <c r="E713" s="34" t="s">
        <v>1568</v>
      </c>
      <c r="F713" s="342"/>
      <c r="G713" s="36"/>
      <c r="H713" s="60" t="s">
        <v>2040</v>
      </c>
    </row>
    <row r="714" spans="1:8" ht="20.149999999999999" customHeight="1">
      <c r="A714" s="361"/>
      <c r="B714" s="346"/>
      <c r="C714" s="349"/>
      <c r="D714" s="33">
        <v>3</v>
      </c>
      <c r="E714" s="34" t="s">
        <v>1569</v>
      </c>
      <c r="F714" s="342"/>
      <c r="G714" s="36"/>
      <c r="H714" s="60" t="s">
        <v>2040</v>
      </c>
    </row>
    <row r="715" spans="1:8" ht="20.149999999999999" customHeight="1">
      <c r="A715" s="361"/>
      <c r="B715" s="346"/>
      <c r="C715" s="349"/>
      <c r="D715" s="33">
        <v>4</v>
      </c>
      <c r="E715" s="34" t="s">
        <v>1570</v>
      </c>
      <c r="F715" s="342"/>
      <c r="G715" s="36"/>
      <c r="H715" s="60" t="s">
        <v>2040</v>
      </c>
    </row>
    <row r="716" spans="1:8" ht="20.149999999999999" customHeight="1">
      <c r="A716" s="361"/>
      <c r="B716" s="346"/>
      <c r="C716" s="349"/>
      <c r="D716" s="33">
        <v>5</v>
      </c>
      <c r="E716" s="34" t="s">
        <v>1923</v>
      </c>
      <c r="F716" s="342"/>
      <c r="G716" s="36"/>
      <c r="H716" s="60" t="s">
        <v>2040</v>
      </c>
    </row>
    <row r="717" spans="1:8" ht="20.149999999999999" customHeight="1">
      <c r="A717" s="361"/>
      <c r="B717" s="346"/>
      <c r="C717" s="349"/>
      <c r="D717" s="33">
        <v>6</v>
      </c>
      <c r="E717" s="34" t="s">
        <v>1924</v>
      </c>
      <c r="F717" s="342"/>
      <c r="G717" s="36"/>
      <c r="H717" s="60" t="s">
        <v>2040</v>
      </c>
    </row>
    <row r="718" spans="1:8" ht="20.149999999999999" customHeight="1">
      <c r="A718" s="363"/>
      <c r="B718" s="348"/>
      <c r="C718" s="350"/>
      <c r="D718" s="33">
        <v>7</v>
      </c>
      <c r="E718" s="34" t="s">
        <v>326</v>
      </c>
      <c r="F718" s="343"/>
      <c r="G718" s="36"/>
      <c r="H718" s="60" t="s">
        <v>2040</v>
      </c>
    </row>
    <row r="719" spans="1:8" ht="20.149999999999999" customHeight="1">
      <c r="A719" s="67" t="s">
        <v>1936</v>
      </c>
      <c r="B719" s="34" t="s">
        <v>1937</v>
      </c>
      <c r="C719" s="34" t="s">
        <v>2060</v>
      </c>
      <c r="D719" s="33"/>
      <c r="E719" s="34"/>
      <c r="F719" s="32"/>
      <c r="G719" s="125">
        <v>5</v>
      </c>
      <c r="H719" s="60"/>
    </row>
    <row r="720" spans="1:8" ht="20.149999999999999" customHeight="1">
      <c r="A720" s="360" t="s">
        <v>1938</v>
      </c>
      <c r="B720" s="345" t="s">
        <v>165</v>
      </c>
      <c r="C720" s="345" t="s">
        <v>1976</v>
      </c>
      <c r="D720" s="33"/>
      <c r="E720" s="34"/>
      <c r="F720" s="341"/>
      <c r="G720" s="125">
        <v>1047</v>
      </c>
      <c r="H720" s="60"/>
    </row>
    <row r="721" spans="1:8" ht="20.149999999999999" customHeight="1">
      <c r="A721" s="361"/>
      <c r="B721" s="346"/>
      <c r="C721" s="346"/>
      <c r="D721" s="33">
        <v>1</v>
      </c>
      <c r="E721" s="34" t="s">
        <v>1586</v>
      </c>
      <c r="F721" s="342"/>
      <c r="G721" s="36">
        <v>6</v>
      </c>
      <c r="H721" s="60">
        <v>0.57306590257879653</v>
      </c>
    </row>
    <row r="722" spans="1:8" ht="20.149999999999999" customHeight="1">
      <c r="A722" s="361"/>
      <c r="B722" s="346"/>
      <c r="C722" s="346"/>
      <c r="D722" s="33">
        <v>2</v>
      </c>
      <c r="E722" s="34" t="s">
        <v>1587</v>
      </c>
      <c r="F722" s="342"/>
      <c r="G722" s="36">
        <v>10</v>
      </c>
      <c r="H722" s="60">
        <v>0.95510983763132762</v>
      </c>
    </row>
    <row r="723" spans="1:8" ht="20.149999999999999" customHeight="1">
      <c r="A723" s="361"/>
      <c r="B723" s="346"/>
      <c r="C723" s="346"/>
      <c r="D723" s="33">
        <v>3</v>
      </c>
      <c r="E723" s="34" t="s">
        <v>1588</v>
      </c>
      <c r="F723" s="342"/>
      <c r="G723" s="36">
        <v>14</v>
      </c>
      <c r="H723" s="60">
        <v>1.3371537726838587</v>
      </c>
    </row>
    <row r="724" spans="1:8" ht="20.149999999999999" customHeight="1">
      <c r="A724" s="361"/>
      <c r="B724" s="346"/>
      <c r="C724" s="346"/>
      <c r="D724" s="33">
        <v>4</v>
      </c>
      <c r="E724" s="34" t="s">
        <v>1589</v>
      </c>
      <c r="F724" s="342"/>
      <c r="G724" s="36">
        <v>4</v>
      </c>
      <c r="H724" s="60">
        <v>0.38204393505253104</v>
      </c>
    </row>
    <row r="725" spans="1:8" ht="20.149999999999999" customHeight="1">
      <c r="A725" s="361"/>
      <c r="B725" s="346"/>
      <c r="C725" s="346"/>
      <c r="D725" s="33">
        <v>5</v>
      </c>
      <c r="E725" s="34" t="s">
        <v>1590</v>
      </c>
      <c r="F725" s="342"/>
      <c r="G725" s="36">
        <v>18</v>
      </c>
      <c r="H725" s="60">
        <v>1.7191977077363898</v>
      </c>
    </row>
    <row r="726" spans="1:8" ht="20.149999999999999" customHeight="1">
      <c r="A726" s="361"/>
      <c r="B726" s="346"/>
      <c r="C726" s="346"/>
      <c r="D726" s="33">
        <v>6</v>
      </c>
      <c r="E726" s="34" t="s">
        <v>1591</v>
      </c>
      <c r="F726" s="342"/>
      <c r="G726" s="36">
        <v>3</v>
      </c>
      <c r="H726" s="60">
        <v>0.28653295128939826</v>
      </c>
    </row>
    <row r="727" spans="1:8" ht="20.149999999999999" customHeight="1">
      <c r="A727" s="361"/>
      <c r="B727" s="346"/>
      <c r="C727" s="346"/>
      <c r="D727" s="33">
        <v>7</v>
      </c>
      <c r="E727" s="34" t="s">
        <v>1592</v>
      </c>
      <c r="F727" s="342"/>
      <c r="G727" s="36">
        <v>13</v>
      </c>
      <c r="H727" s="60">
        <v>1.241642788920726</v>
      </c>
    </row>
    <row r="728" spans="1:8" ht="20.149999999999999" customHeight="1">
      <c r="A728" s="361"/>
      <c r="B728" s="346"/>
      <c r="C728" s="346"/>
      <c r="D728" s="33">
        <v>8</v>
      </c>
      <c r="E728" s="34" t="s">
        <v>326</v>
      </c>
      <c r="F728" s="342"/>
      <c r="G728" s="36"/>
      <c r="H728" s="60" t="s">
        <v>2040</v>
      </c>
    </row>
    <row r="729" spans="1:8" ht="20.149999999999999" customHeight="1">
      <c r="A729" s="363"/>
      <c r="B729" s="348"/>
      <c r="C729" s="348"/>
      <c r="D729" s="33">
        <v>9</v>
      </c>
      <c r="E729" s="34" t="s">
        <v>1539</v>
      </c>
      <c r="F729" s="343"/>
      <c r="G729" s="36">
        <v>979</v>
      </c>
      <c r="H729" s="60">
        <v>93.50525310410697</v>
      </c>
    </row>
    <row r="730" spans="1:8" ht="20.149999999999999" customHeight="1">
      <c r="A730" s="360" t="s">
        <v>1939</v>
      </c>
      <c r="B730" s="345" t="s">
        <v>166</v>
      </c>
      <c r="C730" s="345" t="s">
        <v>1976</v>
      </c>
      <c r="D730" s="33"/>
      <c r="E730" s="34"/>
      <c r="F730" s="341"/>
      <c r="G730" s="125">
        <v>27</v>
      </c>
      <c r="H730" s="60"/>
    </row>
    <row r="731" spans="1:8" ht="20.149999999999999" customHeight="1">
      <c r="A731" s="361"/>
      <c r="B731" s="346"/>
      <c r="C731" s="346"/>
      <c r="D731" s="33">
        <v>1</v>
      </c>
      <c r="E731" s="34" t="s">
        <v>1586</v>
      </c>
      <c r="F731" s="342"/>
      <c r="G731" s="36"/>
      <c r="H731" s="60" t="s">
        <v>2040</v>
      </c>
    </row>
    <row r="732" spans="1:8" ht="20.149999999999999" customHeight="1">
      <c r="A732" s="361"/>
      <c r="B732" s="346"/>
      <c r="C732" s="346"/>
      <c r="D732" s="33">
        <v>2</v>
      </c>
      <c r="E732" s="34" t="s">
        <v>1587</v>
      </c>
      <c r="F732" s="342"/>
      <c r="G732" s="36">
        <v>2</v>
      </c>
      <c r="H732" s="60">
        <v>7.4074074074074066</v>
      </c>
    </row>
    <row r="733" spans="1:8" ht="20.149999999999999" customHeight="1">
      <c r="A733" s="361"/>
      <c r="B733" s="346"/>
      <c r="C733" s="346"/>
      <c r="D733" s="33">
        <v>3</v>
      </c>
      <c r="E733" s="34" t="s">
        <v>1588</v>
      </c>
      <c r="F733" s="342"/>
      <c r="G733" s="36">
        <v>2</v>
      </c>
      <c r="H733" s="60">
        <v>7.4074074074074066</v>
      </c>
    </row>
    <row r="734" spans="1:8" ht="20.149999999999999" customHeight="1">
      <c r="A734" s="361"/>
      <c r="B734" s="346"/>
      <c r="C734" s="346"/>
      <c r="D734" s="33">
        <v>4</v>
      </c>
      <c r="E734" s="34" t="s">
        <v>1589</v>
      </c>
      <c r="F734" s="342"/>
      <c r="G734" s="36">
        <v>1</v>
      </c>
      <c r="H734" s="60">
        <v>3.7037037037037033</v>
      </c>
    </row>
    <row r="735" spans="1:8" ht="20.149999999999999" customHeight="1">
      <c r="A735" s="361"/>
      <c r="B735" s="346"/>
      <c r="C735" s="346"/>
      <c r="D735" s="33">
        <v>5</v>
      </c>
      <c r="E735" s="34" t="s">
        <v>1590</v>
      </c>
      <c r="F735" s="342"/>
      <c r="G735" s="36">
        <v>10</v>
      </c>
      <c r="H735" s="60">
        <v>37.037037037037038</v>
      </c>
    </row>
    <row r="736" spans="1:8" ht="20.149999999999999" customHeight="1">
      <c r="A736" s="361"/>
      <c r="B736" s="346"/>
      <c r="C736" s="346"/>
      <c r="D736" s="33">
        <v>6</v>
      </c>
      <c r="E736" s="34" t="s">
        <v>1591</v>
      </c>
      <c r="F736" s="342"/>
      <c r="G736" s="36">
        <v>4</v>
      </c>
      <c r="H736" s="60">
        <v>14.814814814814813</v>
      </c>
    </row>
    <row r="737" spans="1:8" ht="20.149999999999999" customHeight="1">
      <c r="A737" s="361"/>
      <c r="B737" s="346"/>
      <c r="C737" s="346"/>
      <c r="D737" s="33">
        <v>7</v>
      </c>
      <c r="E737" s="34" t="s">
        <v>1592</v>
      </c>
      <c r="F737" s="342"/>
      <c r="G737" s="36">
        <v>8</v>
      </c>
      <c r="H737" s="60">
        <v>29.629629629629626</v>
      </c>
    </row>
    <row r="738" spans="1:8" ht="20.149999999999999" customHeight="1">
      <c r="A738" s="361"/>
      <c r="B738" s="346"/>
      <c r="C738" s="346"/>
      <c r="D738" s="33">
        <v>8</v>
      </c>
      <c r="E738" s="34" t="s">
        <v>326</v>
      </c>
      <c r="F738" s="342"/>
      <c r="G738" s="36"/>
      <c r="H738" s="60" t="s">
        <v>2040</v>
      </c>
    </row>
    <row r="739" spans="1:8" ht="20.149999999999999" customHeight="1">
      <c r="A739" s="363"/>
      <c r="B739" s="348"/>
      <c r="C739" s="348"/>
      <c r="D739" s="33">
        <v>9</v>
      </c>
      <c r="E739" s="34" t="s">
        <v>1539</v>
      </c>
      <c r="F739" s="343"/>
      <c r="G739" s="36"/>
      <c r="H739" s="60" t="s">
        <v>2040</v>
      </c>
    </row>
    <row r="740" spans="1:8" ht="20.149999999999999" customHeight="1">
      <c r="A740" s="360" t="s">
        <v>1940</v>
      </c>
      <c r="B740" s="345" t="s">
        <v>167</v>
      </c>
      <c r="C740" s="345" t="s">
        <v>1976</v>
      </c>
      <c r="D740" s="33"/>
      <c r="E740" s="34"/>
      <c r="F740" s="341"/>
      <c r="G740" s="125">
        <v>4</v>
      </c>
      <c r="H740" s="60"/>
    </row>
    <row r="741" spans="1:8" ht="20.149999999999999" customHeight="1">
      <c r="A741" s="361"/>
      <c r="B741" s="346"/>
      <c r="C741" s="346"/>
      <c r="D741" s="33">
        <v>1</v>
      </c>
      <c r="E741" s="34" t="s">
        <v>1586</v>
      </c>
      <c r="F741" s="342"/>
      <c r="G741" s="36"/>
      <c r="H741" s="60" t="s">
        <v>2040</v>
      </c>
    </row>
    <row r="742" spans="1:8" ht="20.149999999999999" customHeight="1">
      <c r="A742" s="361"/>
      <c r="B742" s="346"/>
      <c r="C742" s="346"/>
      <c r="D742" s="33">
        <v>2</v>
      </c>
      <c r="E742" s="34" t="s">
        <v>1587</v>
      </c>
      <c r="F742" s="342"/>
      <c r="G742" s="36"/>
      <c r="H742" s="60" t="s">
        <v>2040</v>
      </c>
    </row>
    <row r="743" spans="1:8" ht="20.149999999999999" customHeight="1">
      <c r="A743" s="361"/>
      <c r="B743" s="346"/>
      <c r="C743" s="346"/>
      <c r="D743" s="33">
        <v>3</v>
      </c>
      <c r="E743" s="34" t="s">
        <v>1588</v>
      </c>
      <c r="F743" s="342"/>
      <c r="G743" s="36">
        <v>1</v>
      </c>
      <c r="H743" s="60">
        <v>25</v>
      </c>
    </row>
    <row r="744" spans="1:8" ht="20.149999999999999" customHeight="1">
      <c r="A744" s="361"/>
      <c r="B744" s="346"/>
      <c r="C744" s="346"/>
      <c r="D744" s="33">
        <v>4</v>
      </c>
      <c r="E744" s="34" t="s">
        <v>1589</v>
      </c>
      <c r="F744" s="342"/>
      <c r="G744" s="36"/>
      <c r="H744" s="60" t="s">
        <v>2040</v>
      </c>
    </row>
    <row r="745" spans="1:8" ht="20.149999999999999" customHeight="1">
      <c r="A745" s="361"/>
      <c r="B745" s="346"/>
      <c r="C745" s="346"/>
      <c r="D745" s="33">
        <v>5</v>
      </c>
      <c r="E745" s="34" t="s">
        <v>1590</v>
      </c>
      <c r="F745" s="342"/>
      <c r="G745" s="36">
        <v>1</v>
      </c>
      <c r="H745" s="60">
        <v>25</v>
      </c>
    </row>
    <row r="746" spans="1:8" ht="20.149999999999999" customHeight="1">
      <c r="A746" s="361"/>
      <c r="B746" s="346"/>
      <c r="C746" s="346"/>
      <c r="D746" s="33">
        <v>6</v>
      </c>
      <c r="E746" s="34" t="s">
        <v>1591</v>
      </c>
      <c r="F746" s="342"/>
      <c r="G746" s="36">
        <v>1</v>
      </c>
      <c r="H746" s="60">
        <v>25</v>
      </c>
    </row>
    <row r="747" spans="1:8" ht="20.149999999999999" customHeight="1">
      <c r="A747" s="361"/>
      <c r="B747" s="346"/>
      <c r="C747" s="346"/>
      <c r="D747" s="33">
        <v>7</v>
      </c>
      <c r="E747" s="34" t="s">
        <v>1592</v>
      </c>
      <c r="F747" s="342"/>
      <c r="G747" s="36">
        <v>1</v>
      </c>
      <c r="H747" s="60">
        <v>25</v>
      </c>
    </row>
    <row r="748" spans="1:8" ht="20.149999999999999" customHeight="1">
      <c r="A748" s="361"/>
      <c r="B748" s="346"/>
      <c r="C748" s="346"/>
      <c r="D748" s="33">
        <v>8</v>
      </c>
      <c r="E748" s="34" t="s">
        <v>326</v>
      </c>
      <c r="F748" s="342"/>
      <c r="G748" s="36"/>
      <c r="H748" s="60" t="s">
        <v>2040</v>
      </c>
    </row>
    <row r="749" spans="1:8" ht="20.149999999999999" customHeight="1">
      <c r="A749" s="363"/>
      <c r="B749" s="348"/>
      <c r="C749" s="348"/>
      <c r="D749" s="33">
        <v>9</v>
      </c>
      <c r="E749" s="34" t="s">
        <v>1539</v>
      </c>
      <c r="F749" s="343"/>
      <c r="G749" s="36"/>
      <c r="H749" s="60" t="s">
        <v>2040</v>
      </c>
    </row>
    <row r="750" spans="1:8" ht="20.149999999999999" customHeight="1">
      <c r="A750" s="360" t="s">
        <v>1941</v>
      </c>
      <c r="B750" s="345" t="s">
        <v>168</v>
      </c>
      <c r="C750" s="345" t="s">
        <v>1976</v>
      </c>
      <c r="D750" s="33"/>
      <c r="E750" s="34"/>
      <c r="F750" s="341"/>
      <c r="G750" s="125">
        <v>2</v>
      </c>
      <c r="H750" s="60"/>
    </row>
    <row r="751" spans="1:8" ht="20.149999999999999" customHeight="1">
      <c r="A751" s="361"/>
      <c r="B751" s="346"/>
      <c r="C751" s="346"/>
      <c r="D751" s="33">
        <v>1</v>
      </c>
      <c r="E751" s="34" t="s">
        <v>1586</v>
      </c>
      <c r="F751" s="342"/>
      <c r="G751" s="36"/>
      <c r="H751" s="60" t="s">
        <v>2040</v>
      </c>
    </row>
    <row r="752" spans="1:8" ht="20.149999999999999" customHeight="1">
      <c r="A752" s="361"/>
      <c r="B752" s="346"/>
      <c r="C752" s="346"/>
      <c r="D752" s="33">
        <v>2</v>
      </c>
      <c r="E752" s="34" t="s">
        <v>1587</v>
      </c>
      <c r="F752" s="342"/>
      <c r="G752" s="36"/>
      <c r="H752" s="60" t="s">
        <v>2040</v>
      </c>
    </row>
    <row r="753" spans="1:8" ht="20.149999999999999" customHeight="1">
      <c r="A753" s="361"/>
      <c r="B753" s="346"/>
      <c r="C753" s="346"/>
      <c r="D753" s="33">
        <v>3</v>
      </c>
      <c r="E753" s="34" t="s">
        <v>1588</v>
      </c>
      <c r="F753" s="342"/>
      <c r="G753" s="36"/>
      <c r="H753" s="60" t="s">
        <v>2040</v>
      </c>
    </row>
    <row r="754" spans="1:8" ht="20.149999999999999" customHeight="1">
      <c r="A754" s="361"/>
      <c r="B754" s="346"/>
      <c r="C754" s="346"/>
      <c r="D754" s="33">
        <v>4</v>
      </c>
      <c r="E754" s="34" t="s">
        <v>1589</v>
      </c>
      <c r="F754" s="342"/>
      <c r="G754" s="36">
        <v>1</v>
      </c>
      <c r="H754" s="60">
        <v>50</v>
      </c>
    </row>
    <row r="755" spans="1:8" ht="20.149999999999999" customHeight="1">
      <c r="A755" s="361"/>
      <c r="B755" s="346"/>
      <c r="C755" s="346"/>
      <c r="D755" s="33">
        <v>5</v>
      </c>
      <c r="E755" s="34" t="s">
        <v>1590</v>
      </c>
      <c r="F755" s="342"/>
      <c r="G755" s="36"/>
      <c r="H755" s="60" t="s">
        <v>2040</v>
      </c>
    </row>
    <row r="756" spans="1:8" ht="20.149999999999999" customHeight="1">
      <c r="A756" s="361"/>
      <c r="B756" s="346"/>
      <c r="C756" s="346"/>
      <c r="D756" s="33">
        <v>6</v>
      </c>
      <c r="E756" s="34" t="s">
        <v>1591</v>
      </c>
      <c r="F756" s="342"/>
      <c r="G756" s="36">
        <v>1</v>
      </c>
      <c r="H756" s="60">
        <v>50</v>
      </c>
    </row>
    <row r="757" spans="1:8" ht="20.149999999999999" customHeight="1">
      <c r="A757" s="361"/>
      <c r="B757" s="346"/>
      <c r="C757" s="346"/>
      <c r="D757" s="33">
        <v>7</v>
      </c>
      <c r="E757" s="34" t="s">
        <v>1592</v>
      </c>
      <c r="F757" s="342"/>
      <c r="G757" s="36"/>
      <c r="H757" s="60" t="s">
        <v>2040</v>
      </c>
    </row>
    <row r="758" spans="1:8" ht="20.149999999999999" customHeight="1">
      <c r="A758" s="361"/>
      <c r="B758" s="346"/>
      <c r="C758" s="346"/>
      <c r="D758" s="33">
        <v>8</v>
      </c>
      <c r="E758" s="34" t="s">
        <v>326</v>
      </c>
      <c r="F758" s="342"/>
      <c r="G758" s="36"/>
      <c r="H758" s="60" t="s">
        <v>2040</v>
      </c>
    </row>
    <row r="759" spans="1:8" ht="20.149999999999999" customHeight="1">
      <c r="A759" s="363"/>
      <c r="B759" s="348"/>
      <c r="C759" s="348"/>
      <c r="D759" s="33">
        <v>9</v>
      </c>
      <c r="E759" s="34" t="s">
        <v>1539</v>
      </c>
      <c r="F759" s="343"/>
      <c r="G759" s="36"/>
      <c r="H759" s="60" t="s">
        <v>2040</v>
      </c>
    </row>
    <row r="760" spans="1:8" ht="20.149999999999999" customHeight="1">
      <c r="A760" s="360" t="s">
        <v>1942</v>
      </c>
      <c r="B760" s="345" t="s">
        <v>169</v>
      </c>
      <c r="C760" s="345" t="s">
        <v>1976</v>
      </c>
      <c r="D760" s="33"/>
      <c r="E760" s="34"/>
      <c r="F760" s="341"/>
      <c r="G760" s="125">
        <v>1</v>
      </c>
      <c r="H760" s="60"/>
    </row>
    <row r="761" spans="1:8" ht="20.149999999999999" customHeight="1">
      <c r="A761" s="361"/>
      <c r="B761" s="346"/>
      <c r="C761" s="346"/>
      <c r="D761" s="33">
        <v>1</v>
      </c>
      <c r="E761" s="34" t="s">
        <v>1586</v>
      </c>
      <c r="F761" s="342"/>
      <c r="G761" s="36"/>
      <c r="H761" s="60" t="s">
        <v>2040</v>
      </c>
    </row>
    <row r="762" spans="1:8" ht="20.149999999999999" customHeight="1">
      <c r="A762" s="361"/>
      <c r="B762" s="346"/>
      <c r="C762" s="346"/>
      <c r="D762" s="33">
        <v>2</v>
      </c>
      <c r="E762" s="34" t="s">
        <v>1587</v>
      </c>
      <c r="F762" s="342"/>
      <c r="G762" s="36"/>
      <c r="H762" s="60" t="s">
        <v>2040</v>
      </c>
    </row>
    <row r="763" spans="1:8" ht="20.149999999999999" customHeight="1">
      <c r="A763" s="361"/>
      <c r="B763" s="346"/>
      <c r="C763" s="346"/>
      <c r="D763" s="33">
        <v>3</v>
      </c>
      <c r="E763" s="34" t="s">
        <v>1588</v>
      </c>
      <c r="F763" s="342"/>
      <c r="G763" s="36"/>
      <c r="H763" s="60" t="s">
        <v>2040</v>
      </c>
    </row>
    <row r="764" spans="1:8" ht="20.149999999999999" customHeight="1">
      <c r="A764" s="361"/>
      <c r="B764" s="346"/>
      <c r="C764" s="346"/>
      <c r="D764" s="33">
        <v>4</v>
      </c>
      <c r="E764" s="34" t="s">
        <v>1589</v>
      </c>
      <c r="F764" s="342"/>
      <c r="G764" s="36"/>
      <c r="H764" s="60" t="s">
        <v>2040</v>
      </c>
    </row>
    <row r="765" spans="1:8" ht="20.149999999999999" customHeight="1">
      <c r="A765" s="361"/>
      <c r="B765" s="346"/>
      <c r="C765" s="346"/>
      <c r="D765" s="33">
        <v>5</v>
      </c>
      <c r="E765" s="34" t="s">
        <v>1590</v>
      </c>
      <c r="F765" s="342"/>
      <c r="G765" s="36">
        <v>1</v>
      </c>
      <c r="H765" s="60">
        <v>100</v>
      </c>
    </row>
    <row r="766" spans="1:8" ht="20.149999999999999" customHeight="1">
      <c r="A766" s="361"/>
      <c r="B766" s="346"/>
      <c r="C766" s="346"/>
      <c r="D766" s="33">
        <v>6</v>
      </c>
      <c r="E766" s="34" t="s">
        <v>1591</v>
      </c>
      <c r="F766" s="342"/>
      <c r="G766" s="36"/>
      <c r="H766" s="60" t="s">
        <v>2040</v>
      </c>
    </row>
    <row r="767" spans="1:8" ht="20.149999999999999" customHeight="1">
      <c r="A767" s="361"/>
      <c r="B767" s="346"/>
      <c r="C767" s="346"/>
      <c r="D767" s="33">
        <v>7</v>
      </c>
      <c r="E767" s="34" t="s">
        <v>1592</v>
      </c>
      <c r="F767" s="342"/>
      <c r="G767" s="36"/>
      <c r="H767" s="60" t="s">
        <v>2040</v>
      </c>
    </row>
    <row r="768" spans="1:8" ht="20.149999999999999" customHeight="1">
      <c r="A768" s="361"/>
      <c r="B768" s="346"/>
      <c r="C768" s="346"/>
      <c r="D768" s="33">
        <v>8</v>
      </c>
      <c r="E768" s="34" t="s">
        <v>326</v>
      </c>
      <c r="F768" s="342"/>
      <c r="G768" s="36"/>
      <c r="H768" s="60" t="s">
        <v>2040</v>
      </c>
    </row>
    <row r="769" spans="1:8" ht="20.149999999999999" customHeight="1">
      <c r="A769" s="363"/>
      <c r="B769" s="348"/>
      <c r="C769" s="348"/>
      <c r="D769" s="33">
        <v>9</v>
      </c>
      <c r="E769" s="34" t="s">
        <v>1539</v>
      </c>
      <c r="F769" s="343"/>
      <c r="G769" s="36"/>
      <c r="H769" s="60" t="s">
        <v>2040</v>
      </c>
    </row>
    <row r="770" spans="1:8" ht="20.149999999999999" customHeight="1">
      <c r="A770" s="360" t="s">
        <v>1943</v>
      </c>
      <c r="B770" s="345" t="s">
        <v>170</v>
      </c>
      <c r="C770" s="345" t="s">
        <v>1976</v>
      </c>
      <c r="D770" s="33"/>
      <c r="E770" s="34"/>
      <c r="F770" s="341"/>
      <c r="G770" s="125">
        <v>1</v>
      </c>
      <c r="H770" s="60"/>
    </row>
    <row r="771" spans="1:8" ht="20.149999999999999" customHeight="1">
      <c r="A771" s="361"/>
      <c r="B771" s="346"/>
      <c r="C771" s="346"/>
      <c r="D771" s="33">
        <v>1</v>
      </c>
      <c r="E771" s="34" t="s">
        <v>1586</v>
      </c>
      <c r="F771" s="342"/>
      <c r="G771" s="36"/>
      <c r="H771" s="60" t="s">
        <v>2040</v>
      </c>
    </row>
    <row r="772" spans="1:8" ht="20.149999999999999" customHeight="1">
      <c r="A772" s="361"/>
      <c r="B772" s="346"/>
      <c r="C772" s="346"/>
      <c r="D772" s="33">
        <v>2</v>
      </c>
      <c r="E772" s="34" t="s">
        <v>1587</v>
      </c>
      <c r="F772" s="342"/>
      <c r="G772" s="36"/>
      <c r="H772" s="60" t="s">
        <v>2040</v>
      </c>
    </row>
    <row r="773" spans="1:8" ht="20.149999999999999" customHeight="1">
      <c r="A773" s="361"/>
      <c r="B773" s="346"/>
      <c r="C773" s="346"/>
      <c r="D773" s="33">
        <v>3</v>
      </c>
      <c r="E773" s="34" t="s">
        <v>1588</v>
      </c>
      <c r="F773" s="342"/>
      <c r="G773" s="36"/>
      <c r="H773" s="60" t="s">
        <v>2040</v>
      </c>
    </row>
    <row r="774" spans="1:8" ht="20.149999999999999" customHeight="1">
      <c r="A774" s="361"/>
      <c r="B774" s="346"/>
      <c r="C774" s="346"/>
      <c r="D774" s="33">
        <v>4</v>
      </c>
      <c r="E774" s="34" t="s">
        <v>1589</v>
      </c>
      <c r="F774" s="342"/>
      <c r="G774" s="36"/>
      <c r="H774" s="60" t="s">
        <v>2040</v>
      </c>
    </row>
    <row r="775" spans="1:8" ht="20.149999999999999" customHeight="1">
      <c r="A775" s="361"/>
      <c r="B775" s="346"/>
      <c r="C775" s="346"/>
      <c r="D775" s="33">
        <v>5</v>
      </c>
      <c r="E775" s="34" t="s">
        <v>1590</v>
      </c>
      <c r="F775" s="342"/>
      <c r="G775" s="36"/>
      <c r="H775" s="60" t="s">
        <v>2040</v>
      </c>
    </row>
    <row r="776" spans="1:8" ht="20.149999999999999" customHeight="1">
      <c r="A776" s="361"/>
      <c r="B776" s="346"/>
      <c r="C776" s="346"/>
      <c r="D776" s="33">
        <v>6</v>
      </c>
      <c r="E776" s="34" t="s">
        <v>1591</v>
      </c>
      <c r="F776" s="342"/>
      <c r="G776" s="36">
        <v>1</v>
      </c>
      <c r="H776" s="60">
        <v>100</v>
      </c>
    </row>
    <row r="777" spans="1:8" ht="20.149999999999999" customHeight="1">
      <c r="A777" s="361"/>
      <c r="B777" s="346"/>
      <c r="C777" s="346"/>
      <c r="D777" s="33">
        <v>7</v>
      </c>
      <c r="E777" s="34" t="s">
        <v>1592</v>
      </c>
      <c r="F777" s="342"/>
      <c r="G777" s="36"/>
      <c r="H777" s="60" t="s">
        <v>2040</v>
      </c>
    </row>
    <row r="778" spans="1:8" ht="20.149999999999999" customHeight="1">
      <c r="A778" s="361"/>
      <c r="B778" s="346"/>
      <c r="C778" s="346"/>
      <c r="D778" s="33">
        <v>8</v>
      </c>
      <c r="E778" s="34" t="s">
        <v>326</v>
      </c>
      <c r="F778" s="342"/>
      <c r="G778" s="36"/>
      <c r="H778" s="60" t="s">
        <v>2040</v>
      </c>
    </row>
    <row r="779" spans="1:8" ht="20.149999999999999" customHeight="1">
      <c r="A779" s="363"/>
      <c r="B779" s="348"/>
      <c r="C779" s="348"/>
      <c r="D779" s="33">
        <v>9</v>
      </c>
      <c r="E779" s="34" t="s">
        <v>1539</v>
      </c>
      <c r="F779" s="343"/>
      <c r="G779" s="36"/>
      <c r="H779" s="60" t="s">
        <v>2040</v>
      </c>
    </row>
    <row r="780" spans="1:8" ht="20.149999999999999" customHeight="1">
      <c r="A780" s="360" t="s">
        <v>1944</v>
      </c>
      <c r="B780" s="345" t="s">
        <v>171</v>
      </c>
      <c r="C780" s="345" t="s">
        <v>1976</v>
      </c>
      <c r="D780" s="33"/>
      <c r="E780" s="34"/>
      <c r="F780" s="341"/>
      <c r="G780" s="125" t="s">
        <v>2041</v>
      </c>
      <c r="H780" s="60"/>
    </row>
    <row r="781" spans="1:8" ht="20.149999999999999" customHeight="1">
      <c r="A781" s="361"/>
      <c r="B781" s="346"/>
      <c r="C781" s="346"/>
      <c r="D781" s="33">
        <v>1</v>
      </c>
      <c r="E781" s="34" t="s">
        <v>1586</v>
      </c>
      <c r="F781" s="342"/>
      <c r="G781" s="36"/>
      <c r="H781" s="60" t="s">
        <v>2040</v>
      </c>
    </row>
    <row r="782" spans="1:8" ht="20.149999999999999" customHeight="1">
      <c r="A782" s="361"/>
      <c r="B782" s="346"/>
      <c r="C782" s="346"/>
      <c r="D782" s="33">
        <v>2</v>
      </c>
      <c r="E782" s="34" t="s">
        <v>1587</v>
      </c>
      <c r="F782" s="342"/>
      <c r="G782" s="36"/>
      <c r="H782" s="60" t="s">
        <v>2040</v>
      </c>
    </row>
    <row r="783" spans="1:8" ht="20.149999999999999" customHeight="1">
      <c r="A783" s="361"/>
      <c r="B783" s="346"/>
      <c r="C783" s="346"/>
      <c r="D783" s="33">
        <v>3</v>
      </c>
      <c r="E783" s="34" t="s">
        <v>1588</v>
      </c>
      <c r="F783" s="342"/>
      <c r="G783" s="36"/>
      <c r="H783" s="60" t="s">
        <v>2040</v>
      </c>
    </row>
    <row r="784" spans="1:8" ht="20.149999999999999" customHeight="1">
      <c r="A784" s="361"/>
      <c r="B784" s="346"/>
      <c r="C784" s="346"/>
      <c r="D784" s="33">
        <v>4</v>
      </c>
      <c r="E784" s="34" t="s">
        <v>1589</v>
      </c>
      <c r="F784" s="342"/>
      <c r="G784" s="36"/>
      <c r="H784" s="60" t="s">
        <v>2040</v>
      </c>
    </row>
    <row r="785" spans="1:8" ht="20.149999999999999" customHeight="1">
      <c r="A785" s="361"/>
      <c r="B785" s="346"/>
      <c r="C785" s="346"/>
      <c r="D785" s="33">
        <v>5</v>
      </c>
      <c r="E785" s="34" t="s">
        <v>1590</v>
      </c>
      <c r="F785" s="342"/>
      <c r="G785" s="36"/>
      <c r="H785" s="60" t="s">
        <v>2040</v>
      </c>
    </row>
    <row r="786" spans="1:8" ht="20.149999999999999" customHeight="1">
      <c r="A786" s="361"/>
      <c r="B786" s="346"/>
      <c r="C786" s="346"/>
      <c r="D786" s="33">
        <v>6</v>
      </c>
      <c r="E786" s="34" t="s">
        <v>1591</v>
      </c>
      <c r="F786" s="342"/>
      <c r="G786" s="36"/>
      <c r="H786" s="60" t="s">
        <v>2040</v>
      </c>
    </row>
    <row r="787" spans="1:8" ht="20.149999999999999" customHeight="1">
      <c r="A787" s="361"/>
      <c r="B787" s="346"/>
      <c r="C787" s="346"/>
      <c r="D787" s="33">
        <v>7</v>
      </c>
      <c r="E787" s="34" t="s">
        <v>1592</v>
      </c>
      <c r="F787" s="342"/>
      <c r="G787" s="36"/>
      <c r="H787" s="60" t="s">
        <v>2040</v>
      </c>
    </row>
    <row r="788" spans="1:8" ht="20.149999999999999" customHeight="1">
      <c r="A788" s="361"/>
      <c r="B788" s="346"/>
      <c r="C788" s="346"/>
      <c r="D788" s="33">
        <v>8</v>
      </c>
      <c r="E788" s="34" t="s">
        <v>326</v>
      </c>
      <c r="F788" s="342"/>
      <c r="G788" s="36"/>
      <c r="H788" s="60" t="s">
        <v>2040</v>
      </c>
    </row>
    <row r="789" spans="1:8" ht="20.149999999999999" customHeight="1">
      <c r="A789" s="363"/>
      <c r="B789" s="348"/>
      <c r="C789" s="348"/>
      <c r="D789" s="33">
        <v>9</v>
      </c>
      <c r="E789" s="34" t="s">
        <v>1539</v>
      </c>
      <c r="F789" s="343"/>
      <c r="G789" s="36"/>
      <c r="H789" s="60" t="s">
        <v>2040</v>
      </c>
    </row>
    <row r="790" spans="1:8" ht="20.149999999999999" customHeight="1">
      <c r="A790" s="360" t="s">
        <v>2061</v>
      </c>
      <c r="B790" s="345" t="s">
        <v>172</v>
      </c>
      <c r="C790" s="345" t="s">
        <v>2042</v>
      </c>
      <c r="D790" s="33"/>
      <c r="E790" s="34"/>
      <c r="F790" s="341"/>
      <c r="G790" s="125" t="s">
        <v>577</v>
      </c>
      <c r="H790" s="60"/>
    </row>
    <row r="791" spans="1:8" ht="20.149999999999999" customHeight="1">
      <c r="A791" s="361"/>
      <c r="B791" s="346"/>
      <c r="C791" s="346"/>
      <c r="D791" s="33">
        <v>1</v>
      </c>
      <c r="E791" s="34" t="s">
        <v>1586</v>
      </c>
      <c r="F791" s="342"/>
      <c r="G791" s="36"/>
      <c r="H791" s="60" t="s">
        <v>2040</v>
      </c>
    </row>
    <row r="792" spans="1:8" ht="20.149999999999999" customHeight="1">
      <c r="A792" s="361"/>
      <c r="B792" s="346"/>
      <c r="C792" s="346"/>
      <c r="D792" s="33">
        <v>2</v>
      </c>
      <c r="E792" s="34" t="s">
        <v>1587</v>
      </c>
      <c r="F792" s="342"/>
      <c r="G792" s="36"/>
      <c r="H792" s="60" t="s">
        <v>2040</v>
      </c>
    </row>
    <row r="793" spans="1:8" ht="20.149999999999999" customHeight="1">
      <c r="A793" s="361"/>
      <c r="B793" s="346"/>
      <c r="C793" s="346"/>
      <c r="D793" s="33">
        <v>3</v>
      </c>
      <c r="E793" s="34" t="s">
        <v>1588</v>
      </c>
      <c r="F793" s="342"/>
      <c r="G793" s="36"/>
      <c r="H793" s="60" t="s">
        <v>2040</v>
      </c>
    </row>
    <row r="794" spans="1:8" ht="20.149999999999999" customHeight="1">
      <c r="A794" s="361"/>
      <c r="B794" s="346"/>
      <c r="C794" s="346"/>
      <c r="D794" s="33">
        <v>4</v>
      </c>
      <c r="E794" s="34" t="s">
        <v>1589</v>
      </c>
      <c r="F794" s="342"/>
      <c r="G794" s="36"/>
      <c r="H794" s="60" t="s">
        <v>2040</v>
      </c>
    </row>
    <row r="795" spans="1:8" ht="20.149999999999999" customHeight="1">
      <c r="A795" s="361"/>
      <c r="B795" s="346"/>
      <c r="C795" s="346"/>
      <c r="D795" s="33">
        <v>5</v>
      </c>
      <c r="E795" s="34" t="s">
        <v>1590</v>
      </c>
      <c r="F795" s="342"/>
      <c r="G795" s="36"/>
      <c r="H795" s="60" t="s">
        <v>2040</v>
      </c>
    </row>
    <row r="796" spans="1:8" ht="20.149999999999999" customHeight="1">
      <c r="A796" s="361"/>
      <c r="B796" s="346"/>
      <c r="C796" s="346"/>
      <c r="D796" s="33">
        <v>6</v>
      </c>
      <c r="E796" s="34" t="s">
        <v>1591</v>
      </c>
      <c r="F796" s="342"/>
      <c r="G796" s="36"/>
      <c r="H796" s="60" t="s">
        <v>2040</v>
      </c>
    </row>
    <row r="797" spans="1:8" ht="20.149999999999999" customHeight="1">
      <c r="A797" s="361"/>
      <c r="B797" s="346"/>
      <c r="C797" s="346"/>
      <c r="D797" s="33">
        <v>7</v>
      </c>
      <c r="E797" s="34" t="s">
        <v>1592</v>
      </c>
      <c r="F797" s="342"/>
      <c r="G797" s="36"/>
      <c r="H797" s="60" t="s">
        <v>2040</v>
      </c>
    </row>
    <row r="798" spans="1:8" ht="20.149999999999999" customHeight="1">
      <c r="A798" s="361"/>
      <c r="B798" s="346"/>
      <c r="C798" s="346"/>
      <c r="D798" s="33">
        <v>8</v>
      </c>
      <c r="E798" s="34" t="s">
        <v>326</v>
      </c>
      <c r="F798" s="342"/>
      <c r="G798" s="36"/>
      <c r="H798" s="60" t="s">
        <v>2040</v>
      </c>
    </row>
    <row r="799" spans="1:8" ht="20.149999999999999" customHeight="1">
      <c r="A799" s="363"/>
      <c r="B799" s="348"/>
      <c r="C799" s="348"/>
      <c r="D799" s="33">
        <v>9</v>
      </c>
      <c r="E799" s="34" t="s">
        <v>1539</v>
      </c>
      <c r="F799" s="343"/>
      <c r="G799" s="36"/>
      <c r="H799" s="60" t="s">
        <v>2040</v>
      </c>
    </row>
    <row r="800" spans="1:8" ht="20.149999999999999" customHeight="1">
      <c r="A800" s="67" t="s">
        <v>1945</v>
      </c>
      <c r="B800" s="34" t="s">
        <v>173</v>
      </c>
      <c r="C800" s="34" t="s">
        <v>2062</v>
      </c>
      <c r="D800" s="33"/>
      <c r="E800" s="34"/>
      <c r="F800" s="32"/>
      <c r="G800" s="125" t="s">
        <v>2041</v>
      </c>
      <c r="H800" s="60"/>
    </row>
    <row r="801" spans="1:8" ht="20.149999999999999" customHeight="1">
      <c r="A801" s="360" t="s">
        <v>1946</v>
      </c>
      <c r="B801" s="345" t="s">
        <v>1252</v>
      </c>
      <c r="C801" s="345" t="s">
        <v>1976</v>
      </c>
      <c r="D801" s="33"/>
      <c r="E801" s="34"/>
      <c r="F801" s="341"/>
      <c r="G801" s="125">
        <v>1047</v>
      </c>
      <c r="H801" s="60"/>
    </row>
    <row r="802" spans="1:8" ht="20.149999999999999" customHeight="1">
      <c r="A802" s="361"/>
      <c r="B802" s="346"/>
      <c r="C802" s="346"/>
      <c r="D802" s="33">
        <v>1</v>
      </c>
      <c r="E802" s="34" t="s">
        <v>1600</v>
      </c>
      <c r="F802" s="342"/>
      <c r="G802" s="36">
        <v>110</v>
      </c>
      <c r="H802" s="60">
        <v>10.506208213944603</v>
      </c>
    </row>
    <row r="803" spans="1:8" ht="20.149999999999999" customHeight="1">
      <c r="A803" s="361"/>
      <c r="B803" s="346"/>
      <c r="C803" s="346"/>
      <c r="D803" s="33">
        <v>2</v>
      </c>
      <c r="E803" s="34" t="s">
        <v>1601</v>
      </c>
      <c r="F803" s="342"/>
      <c r="G803" s="36">
        <v>693</v>
      </c>
      <c r="H803" s="60">
        <v>66.189111747851001</v>
      </c>
    </row>
    <row r="804" spans="1:8" ht="20.149999999999999" customHeight="1">
      <c r="A804" s="361"/>
      <c r="B804" s="346"/>
      <c r="C804" s="346"/>
      <c r="D804" s="33">
        <v>3</v>
      </c>
      <c r="E804" s="34" t="s">
        <v>1417</v>
      </c>
      <c r="F804" s="342"/>
      <c r="G804" s="36">
        <v>243</v>
      </c>
      <c r="H804" s="60">
        <v>23.209169054441261</v>
      </c>
    </row>
    <row r="805" spans="1:8" ht="20.149999999999999" customHeight="1">
      <c r="A805" s="361"/>
      <c r="B805" s="346"/>
      <c r="C805" s="346"/>
      <c r="D805" s="33">
        <v>4</v>
      </c>
      <c r="E805" s="34" t="s">
        <v>1602</v>
      </c>
      <c r="F805" s="342"/>
      <c r="G805" s="36">
        <v>1</v>
      </c>
      <c r="H805" s="60">
        <v>9.5510983763132759E-2</v>
      </c>
    </row>
    <row r="806" spans="1:8" ht="20.149999999999999" customHeight="1">
      <c r="A806" s="363"/>
      <c r="B806" s="348"/>
      <c r="C806" s="348"/>
      <c r="D806" s="33">
        <v>5</v>
      </c>
      <c r="E806" s="34" t="s">
        <v>1603</v>
      </c>
      <c r="F806" s="343"/>
      <c r="G806" s="36"/>
      <c r="H806" s="60" t="s">
        <v>2040</v>
      </c>
    </row>
    <row r="807" spans="1:8" ht="20.149999999999999" customHeight="1">
      <c r="A807" s="360" t="s">
        <v>1947</v>
      </c>
      <c r="B807" s="345" t="s">
        <v>1255</v>
      </c>
      <c r="C807" s="345" t="s">
        <v>1976</v>
      </c>
      <c r="D807" s="33"/>
      <c r="E807" s="34"/>
      <c r="F807" s="341"/>
      <c r="G807" s="125">
        <v>1047</v>
      </c>
      <c r="H807" s="60"/>
    </row>
    <row r="808" spans="1:8" ht="20.149999999999999" customHeight="1">
      <c r="A808" s="361"/>
      <c r="B808" s="346"/>
      <c r="C808" s="346"/>
      <c r="D808" s="33">
        <v>1</v>
      </c>
      <c r="E808" s="34" t="s">
        <v>1948</v>
      </c>
      <c r="F808" s="342"/>
      <c r="G808" s="36">
        <v>3</v>
      </c>
      <c r="H808" s="60">
        <v>0.28653295128939826</v>
      </c>
    </row>
    <row r="809" spans="1:8" ht="20.149999999999999" customHeight="1">
      <c r="A809" s="361"/>
      <c r="B809" s="346"/>
      <c r="C809" s="346"/>
      <c r="D809" s="33">
        <v>2</v>
      </c>
      <c r="E809" s="34" t="s">
        <v>748</v>
      </c>
      <c r="F809" s="342"/>
      <c r="G809" s="36">
        <v>15</v>
      </c>
      <c r="H809" s="60">
        <v>1.4326647564469914</v>
      </c>
    </row>
    <row r="810" spans="1:8" ht="20.149999999999999" customHeight="1">
      <c r="A810" s="361"/>
      <c r="B810" s="346"/>
      <c r="C810" s="346"/>
      <c r="D810" s="33">
        <v>3</v>
      </c>
      <c r="E810" s="34" t="s">
        <v>1949</v>
      </c>
      <c r="F810" s="342"/>
      <c r="G810" s="36">
        <v>345</v>
      </c>
      <c r="H810" s="60">
        <v>32.951289398280807</v>
      </c>
    </row>
    <row r="811" spans="1:8" ht="20.149999999999999" customHeight="1">
      <c r="A811" s="361"/>
      <c r="B811" s="346"/>
      <c r="C811" s="346"/>
      <c r="D811" s="33">
        <v>4</v>
      </c>
      <c r="E811" s="34" t="s">
        <v>747</v>
      </c>
      <c r="F811" s="342"/>
      <c r="G811" s="36">
        <v>630</v>
      </c>
      <c r="H811" s="60">
        <v>60.171919770773641</v>
      </c>
    </row>
    <row r="812" spans="1:8" ht="20.149999999999999" customHeight="1">
      <c r="A812" s="363"/>
      <c r="B812" s="348"/>
      <c r="C812" s="348"/>
      <c r="D812" s="33">
        <v>5</v>
      </c>
      <c r="E812" s="34" t="s">
        <v>1564</v>
      </c>
      <c r="F812" s="343"/>
      <c r="G812" s="36">
        <v>54</v>
      </c>
      <c r="H812" s="60">
        <v>5.1575931232091694</v>
      </c>
    </row>
    <row r="813" spans="1:8" ht="20.149999999999999" customHeight="1">
      <c r="A813" s="360" t="s">
        <v>1950</v>
      </c>
      <c r="B813" s="345" t="s">
        <v>1262</v>
      </c>
      <c r="C813" s="345" t="s">
        <v>1976</v>
      </c>
      <c r="D813" s="33"/>
      <c r="E813" s="34"/>
      <c r="F813" s="341"/>
      <c r="G813" s="125">
        <v>1047</v>
      </c>
      <c r="H813" s="60"/>
    </row>
    <row r="814" spans="1:8" ht="20.149999999999999" customHeight="1">
      <c r="A814" s="361"/>
      <c r="B814" s="346"/>
      <c r="C814" s="346"/>
      <c r="D814" s="33">
        <v>1</v>
      </c>
      <c r="E814" s="34" t="s">
        <v>1948</v>
      </c>
      <c r="F814" s="342"/>
      <c r="G814" s="36">
        <v>4</v>
      </c>
      <c r="H814" s="60">
        <v>0.38204393505253104</v>
      </c>
    </row>
    <row r="815" spans="1:8" ht="20.149999999999999" customHeight="1">
      <c r="A815" s="361"/>
      <c r="B815" s="346"/>
      <c r="C815" s="346"/>
      <c r="D815" s="33">
        <v>2</v>
      </c>
      <c r="E815" s="34" t="s">
        <v>748</v>
      </c>
      <c r="F815" s="342"/>
      <c r="G815" s="36">
        <v>19</v>
      </c>
      <c r="H815" s="60">
        <v>1.8147086914995225</v>
      </c>
    </row>
    <row r="816" spans="1:8" ht="20.149999999999999" customHeight="1">
      <c r="A816" s="361"/>
      <c r="B816" s="346"/>
      <c r="C816" s="346"/>
      <c r="D816" s="33">
        <v>3</v>
      </c>
      <c r="E816" s="34" t="s">
        <v>1949</v>
      </c>
      <c r="F816" s="342"/>
      <c r="G816" s="36">
        <v>377</v>
      </c>
      <c r="H816" s="60">
        <v>36.007640878701054</v>
      </c>
    </row>
    <row r="817" spans="1:8" ht="20.149999999999999" customHeight="1">
      <c r="A817" s="361"/>
      <c r="B817" s="346"/>
      <c r="C817" s="346"/>
      <c r="D817" s="33">
        <v>4</v>
      </c>
      <c r="E817" s="34" t="s">
        <v>747</v>
      </c>
      <c r="F817" s="342"/>
      <c r="G817" s="36">
        <v>596</v>
      </c>
      <c r="H817" s="60">
        <v>56.924546322827126</v>
      </c>
    </row>
    <row r="818" spans="1:8" ht="20.149999999999999" customHeight="1">
      <c r="A818" s="363"/>
      <c r="B818" s="348"/>
      <c r="C818" s="348"/>
      <c r="D818" s="33">
        <v>5</v>
      </c>
      <c r="E818" s="34" t="s">
        <v>1564</v>
      </c>
      <c r="F818" s="343"/>
      <c r="G818" s="36">
        <v>51</v>
      </c>
      <c r="H818" s="60">
        <v>4.8710601719197708</v>
      </c>
    </row>
    <row r="819" spans="1:8" ht="20.149999999999999" customHeight="1">
      <c r="A819" s="360" t="s">
        <v>1951</v>
      </c>
      <c r="B819" s="345" t="s">
        <v>174</v>
      </c>
      <c r="C819" s="345" t="s">
        <v>1976</v>
      </c>
      <c r="D819" s="33"/>
      <c r="E819" s="34"/>
      <c r="F819" s="341"/>
      <c r="G819" s="125">
        <v>1047</v>
      </c>
      <c r="H819" s="60"/>
    </row>
    <row r="820" spans="1:8" ht="20.149999999999999" customHeight="1">
      <c r="A820" s="361"/>
      <c r="B820" s="346"/>
      <c r="C820" s="346"/>
      <c r="D820" s="33">
        <v>1</v>
      </c>
      <c r="E820" s="34" t="s">
        <v>1948</v>
      </c>
      <c r="F820" s="342"/>
      <c r="G820" s="36">
        <v>46</v>
      </c>
      <c r="H820" s="60">
        <v>4.3935052531041068</v>
      </c>
    </row>
    <row r="821" spans="1:8" ht="20.149999999999999" customHeight="1">
      <c r="A821" s="361"/>
      <c r="B821" s="346"/>
      <c r="C821" s="346"/>
      <c r="D821" s="33">
        <v>2</v>
      </c>
      <c r="E821" s="34" t="s">
        <v>748</v>
      </c>
      <c r="F821" s="342"/>
      <c r="G821" s="36">
        <v>165</v>
      </c>
      <c r="H821" s="60">
        <v>15.759312320916905</v>
      </c>
    </row>
    <row r="822" spans="1:8" ht="20.149999999999999" customHeight="1">
      <c r="A822" s="361"/>
      <c r="B822" s="346"/>
      <c r="C822" s="346"/>
      <c r="D822" s="33">
        <v>3</v>
      </c>
      <c r="E822" s="34" t="s">
        <v>1949</v>
      </c>
      <c r="F822" s="342"/>
      <c r="G822" s="36">
        <v>611</v>
      </c>
      <c r="H822" s="60">
        <v>58.357211079274116</v>
      </c>
    </row>
    <row r="823" spans="1:8" ht="20.149999999999999" customHeight="1">
      <c r="A823" s="361"/>
      <c r="B823" s="346"/>
      <c r="C823" s="346"/>
      <c r="D823" s="33">
        <v>4</v>
      </c>
      <c r="E823" s="34" t="s">
        <v>747</v>
      </c>
      <c r="F823" s="342"/>
      <c r="G823" s="36">
        <v>213</v>
      </c>
      <c r="H823" s="60">
        <v>20.343839541547279</v>
      </c>
    </row>
    <row r="824" spans="1:8" ht="20.149999999999999" customHeight="1">
      <c r="A824" s="363"/>
      <c r="B824" s="348"/>
      <c r="C824" s="348"/>
      <c r="D824" s="33">
        <v>5</v>
      </c>
      <c r="E824" s="34" t="s">
        <v>1564</v>
      </c>
      <c r="F824" s="343"/>
      <c r="G824" s="36">
        <v>12</v>
      </c>
      <c r="H824" s="60">
        <v>1.1461318051575931</v>
      </c>
    </row>
    <row r="825" spans="1:8" ht="20.149999999999999" customHeight="1">
      <c r="A825" s="360" t="s">
        <v>1952</v>
      </c>
      <c r="B825" s="345" t="s">
        <v>175</v>
      </c>
      <c r="C825" s="345" t="s">
        <v>1976</v>
      </c>
      <c r="D825" s="33"/>
      <c r="E825" s="34"/>
      <c r="F825" s="341"/>
      <c r="G825" s="125">
        <v>1047</v>
      </c>
      <c r="H825" s="60"/>
    </row>
    <row r="826" spans="1:8" ht="20.149999999999999" customHeight="1">
      <c r="A826" s="361"/>
      <c r="B826" s="346"/>
      <c r="C826" s="346"/>
      <c r="D826" s="33">
        <v>1</v>
      </c>
      <c r="E826" s="34" t="s">
        <v>1948</v>
      </c>
      <c r="F826" s="342"/>
      <c r="G826" s="36">
        <v>46</v>
      </c>
      <c r="H826" s="60">
        <v>4.3935052531041068</v>
      </c>
    </row>
    <row r="827" spans="1:8" ht="20.149999999999999" customHeight="1">
      <c r="A827" s="361"/>
      <c r="B827" s="346"/>
      <c r="C827" s="346"/>
      <c r="D827" s="33">
        <v>2</v>
      </c>
      <c r="E827" s="34" t="s">
        <v>748</v>
      </c>
      <c r="F827" s="342"/>
      <c r="G827" s="36">
        <v>176</v>
      </c>
      <c r="H827" s="60">
        <v>16.809933142311365</v>
      </c>
    </row>
    <row r="828" spans="1:8" ht="20.149999999999999" customHeight="1">
      <c r="A828" s="361"/>
      <c r="B828" s="346"/>
      <c r="C828" s="346"/>
      <c r="D828" s="33">
        <v>3</v>
      </c>
      <c r="E828" s="34" t="s">
        <v>1949</v>
      </c>
      <c r="F828" s="342"/>
      <c r="G828" s="36">
        <v>622</v>
      </c>
      <c r="H828" s="60">
        <v>59.407831900668576</v>
      </c>
    </row>
    <row r="829" spans="1:8" ht="20.149999999999999" customHeight="1">
      <c r="A829" s="361"/>
      <c r="B829" s="346"/>
      <c r="C829" s="346"/>
      <c r="D829" s="33">
        <v>4</v>
      </c>
      <c r="E829" s="34" t="s">
        <v>747</v>
      </c>
      <c r="F829" s="342"/>
      <c r="G829" s="36">
        <v>192</v>
      </c>
      <c r="H829" s="60">
        <v>18.338108882521489</v>
      </c>
    </row>
    <row r="830" spans="1:8" ht="20.149999999999999" customHeight="1">
      <c r="A830" s="363"/>
      <c r="B830" s="348"/>
      <c r="C830" s="348"/>
      <c r="D830" s="33">
        <v>5</v>
      </c>
      <c r="E830" s="34" t="s">
        <v>1564</v>
      </c>
      <c r="F830" s="343"/>
      <c r="G830" s="36">
        <v>11</v>
      </c>
      <c r="H830" s="60">
        <v>1.0506208213944603</v>
      </c>
    </row>
    <row r="831" spans="1:8" ht="20.149999999999999" customHeight="1">
      <c r="A831" s="360" t="s">
        <v>1953</v>
      </c>
      <c r="B831" s="345" t="s">
        <v>176</v>
      </c>
      <c r="C831" s="345" t="s">
        <v>1976</v>
      </c>
      <c r="D831" s="33"/>
      <c r="E831" s="34"/>
      <c r="F831" s="341"/>
      <c r="G831" s="125">
        <v>1047</v>
      </c>
      <c r="H831" s="60"/>
    </row>
    <row r="832" spans="1:8" ht="20.149999999999999" customHeight="1">
      <c r="A832" s="361"/>
      <c r="B832" s="346"/>
      <c r="C832" s="346"/>
      <c r="D832" s="33">
        <v>1</v>
      </c>
      <c r="E832" s="34" t="s">
        <v>1948</v>
      </c>
      <c r="F832" s="342"/>
      <c r="G832" s="36">
        <v>22</v>
      </c>
      <c r="H832" s="60">
        <v>2.1012416427889207</v>
      </c>
    </row>
    <row r="833" spans="1:8" ht="20.149999999999999" customHeight="1">
      <c r="A833" s="361"/>
      <c r="B833" s="346"/>
      <c r="C833" s="346"/>
      <c r="D833" s="33">
        <v>2</v>
      </c>
      <c r="E833" s="34" t="s">
        <v>748</v>
      </c>
      <c r="F833" s="342"/>
      <c r="G833" s="36">
        <v>102</v>
      </c>
      <c r="H833" s="60">
        <v>9.7421203438395416</v>
      </c>
    </row>
    <row r="834" spans="1:8" ht="20.149999999999999" customHeight="1">
      <c r="A834" s="361"/>
      <c r="B834" s="346"/>
      <c r="C834" s="346"/>
      <c r="D834" s="33">
        <v>3</v>
      </c>
      <c r="E834" s="34" t="s">
        <v>1949</v>
      </c>
      <c r="F834" s="342"/>
      <c r="G834" s="36">
        <v>561</v>
      </c>
      <c r="H834" s="60">
        <v>53.581661891117484</v>
      </c>
    </row>
    <row r="835" spans="1:8" ht="20.149999999999999" customHeight="1">
      <c r="A835" s="361"/>
      <c r="B835" s="346"/>
      <c r="C835" s="346"/>
      <c r="D835" s="33">
        <v>4</v>
      </c>
      <c r="E835" s="34" t="s">
        <v>747</v>
      </c>
      <c r="F835" s="342"/>
      <c r="G835" s="36">
        <v>310</v>
      </c>
      <c r="H835" s="60">
        <v>29.608404966571158</v>
      </c>
    </row>
    <row r="836" spans="1:8" ht="20.149999999999999" customHeight="1">
      <c r="A836" s="363"/>
      <c r="B836" s="348"/>
      <c r="C836" s="348"/>
      <c r="D836" s="33">
        <v>5</v>
      </c>
      <c r="E836" s="34" t="s">
        <v>1564</v>
      </c>
      <c r="F836" s="343"/>
      <c r="G836" s="36">
        <v>52</v>
      </c>
      <c r="H836" s="60">
        <v>4.966571155682904</v>
      </c>
    </row>
    <row r="837" spans="1:8" ht="20.149999999999999" customHeight="1">
      <c r="A837" s="360" t="s">
        <v>1954</v>
      </c>
      <c r="B837" s="345" t="s">
        <v>177</v>
      </c>
      <c r="C837" s="345" t="s">
        <v>1976</v>
      </c>
      <c r="D837" s="33"/>
      <c r="E837" s="34"/>
      <c r="F837" s="341"/>
      <c r="G837" s="125">
        <v>1047</v>
      </c>
      <c r="H837" s="60"/>
    </row>
    <row r="838" spans="1:8" ht="20.149999999999999" customHeight="1">
      <c r="A838" s="361"/>
      <c r="B838" s="346"/>
      <c r="C838" s="346"/>
      <c r="D838" s="33">
        <v>1</v>
      </c>
      <c r="E838" s="34" t="s">
        <v>1564</v>
      </c>
      <c r="F838" s="342"/>
      <c r="G838" s="36">
        <v>38</v>
      </c>
      <c r="H838" s="60">
        <v>3.629417382999045</v>
      </c>
    </row>
    <row r="839" spans="1:8" ht="20.149999999999999" customHeight="1">
      <c r="A839" s="361"/>
      <c r="B839" s="346"/>
      <c r="C839" s="346"/>
      <c r="D839" s="33">
        <v>2</v>
      </c>
      <c r="E839" s="34" t="s">
        <v>747</v>
      </c>
      <c r="F839" s="342"/>
      <c r="G839" s="36">
        <v>539</v>
      </c>
      <c r="H839" s="60">
        <v>51.480420248328564</v>
      </c>
    </row>
    <row r="840" spans="1:8" ht="20.149999999999999" customHeight="1">
      <c r="A840" s="361"/>
      <c r="B840" s="346"/>
      <c r="C840" s="346"/>
      <c r="D840" s="33">
        <v>3</v>
      </c>
      <c r="E840" s="34" t="s">
        <v>1949</v>
      </c>
      <c r="F840" s="342"/>
      <c r="G840" s="36">
        <v>368</v>
      </c>
      <c r="H840" s="60">
        <v>35.148042024832854</v>
      </c>
    </row>
    <row r="841" spans="1:8" ht="20.149999999999999" customHeight="1">
      <c r="A841" s="361"/>
      <c r="B841" s="346"/>
      <c r="C841" s="346"/>
      <c r="D841" s="33">
        <v>4</v>
      </c>
      <c r="E841" s="34" t="s">
        <v>748</v>
      </c>
      <c r="F841" s="342"/>
      <c r="G841" s="36">
        <v>96</v>
      </c>
      <c r="H841" s="60">
        <v>9.1690544412607444</v>
      </c>
    </row>
    <row r="842" spans="1:8" ht="20.149999999999999" customHeight="1">
      <c r="A842" s="363"/>
      <c r="B842" s="348"/>
      <c r="C842" s="348"/>
      <c r="D842" s="33">
        <v>5</v>
      </c>
      <c r="E842" s="34" t="s">
        <v>1948</v>
      </c>
      <c r="F842" s="343"/>
      <c r="G842" s="36">
        <v>6</v>
      </c>
      <c r="H842" s="60">
        <v>0.57306590257879653</v>
      </c>
    </row>
    <row r="843" spans="1:8" ht="20.149999999999999" customHeight="1">
      <c r="A843" s="360" t="s">
        <v>1955</v>
      </c>
      <c r="B843" s="345" t="s">
        <v>178</v>
      </c>
      <c r="C843" s="345" t="s">
        <v>1976</v>
      </c>
      <c r="D843" s="33"/>
      <c r="E843" s="34"/>
      <c r="F843" s="341"/>
      <c r="G843" s="125">
        <v>1047</v>
      </c>
      <c r="H843" s="60"/>
    </row>
    <row r="844" spans="1:8" ht="20.149999999999999" customHeight="1">
      <c r="A844" s="361"/>
      <c r="B844" s="346"/>
      <c r="C844" s="346"/>
      <c r="D844" s="33">
        <v>1</v>
      </c>
      <c r="E844" s="34" t="s">
        <v>1564</v>
      </c>
      <c r="F844" s="342"/>
      <c r="G844" s="36">
        <v>72</v>
      </c>
      <c r="H844" s="60">
        <v>6.8767908309455592</v>
      </c>
    </row>
    <row r="845" spans="1:8" ht="20.149999999999999" customHeight="1">
      <c r="A845" s="361"/>
      <c r="B845" s="346"/>
      <c r="C845" s="346"/>
      <c r="D845" s="33">
        <v>2</v>
      </c>
      <c r="E845" s="34" t="s">
        <v>747</v>
      </c>
      <c r="F845" s="342"/>
      <c r="G845" s="36">
        <v>499</v>
      </c>
      <c r="H845" s="60">
        <v>47.659980897803244</v>
      </c>
    </row>
    <row r="846" spans="1:8" ht="20.149999999999999" customHeight="1">
      <c r="A846" s="361"/>
      <c r="B846" s="346"/>
      <c r="C846" s="346"/>
      <c r="D846" s="33">
        <v>3</v>
      </c>
      <c r="E846" s="34" t="s">
        <v>1949</v>
      </c>
      <c r="F846" s="342"/>
      <c r="G846" s="36">
        <v>392</v>
      </c>
      <c r="H846" s="60">
        <v>37.440305635148043</v>
      </c>
    </row>
    <row r="847" spans="1:8" ht="20.149999999999999" customHeight="1">
      <c r="A847" s="361"/>
      <c r="B847" s="346"/>
      <c r="C847" s="346"/>
      <c r="D847" s="33">
        <v>4</v>
      </c>
      <c r="E847" s="34" t="s">
        <v>748</v>
      </c>
      <c r="F847" s="342"/>
      <c r="G847" s="36">
        <v>80</v>
      </c>
      <c r="H847" s="60">
        <v>7.6408787010506209</v>
      </c>
    </row>
    <row r="848" spans="1:8" ht="20.149999999999999" customHeight="1">
      <c r="A848" s="363"/>
      <c r="B848" s="348"/>
      <c r="C848" s="348"/>
      <c r="D848" s="33">
        <v>5</v>
      </c>
      <c r="E848" s="34" t="s">
        <v>1948</v>
      </c>
      <c r="F848" s="343"/>
      <c r="G848" s="36">
        <v>4</v>
      </c>
      <c r="H848" s="60">
        <v>0.38204393505253104</v>
      </c>
    </row>
    <row r="849" spans="1:8" ht="20.149999999999999" customHeight="1">
      <c r="A849" s="360" t="s">
        <v>1956</v>
      </c>
      <c r="B849" s="345" t="s">
        <v>179</v>
      </c>
      <c r="C849" s="345" t="s">
        <v>1976</v>
      </c>
      <c r="D849" s="33"/>
      <c r="E849" s="34"/>
      <c r="F849" s="341"/>
      <c r="G849" s="125">
        <v>1047</v>
      </c>
      <c r="H849" s="60"/>
    </row>
    <row r="850" spans="1:8" ht="20.149999999999999" customHeight="1">
      <c r="A850" s="361"/>
      <c r="B850" s="346"/>
      <c r="C850" s="346"/>
      <c r="D850" s="33">
        <v>1</v>
      </c>
      <c r="E850" s="34" t="s">
        <v>1564</v>
      </c>
      <c r="F850" s="342"/>
      <c r="G850" s="36">
        <v>69</v>
      </c>
      <c r="H850" s="60">
        <v>6.5902578796561597</v>
      </c>
    </row>
    <row r="851" spans="1:8" ht="20.149999999999999" customHeight="1">
      <c r="A851" s="361"/>
      <c r="B851" s="346"/>
      <c r="C851" s="346"/>
      <c r="D851" s="33">
        <v>2</v>
      </c>
      <c r="E851" s="34" t="s">
        <v>747</v>
      </c>
      <c r="F851" s="342"/>
      <c r="G851" s="36">
        <v>480</v>
      </c>
      <c r="H851" s="60">
        <v>45.845272206303726</v>
      </c>
    </row>
    <row r="852" spans="1:8" ht="20.149999999999999" customHeight="1">
      <c r="A852" s="361"/>
      <c r="B852" s="346"/>
      <c r="C852" s="346"/>
      <c r="D852" s="33">
        <v>3</v>
      </c>
      <c r="E852" s="34" t="s">
        <v>1949</v>
      </c>
      <c r="F852" s="342"/>
      <c r="G852" s="36">
        <v>392</v>
      </c>
      <c r="H852" s="60">
        <v>37.440305635148043</v>
      </c>
    </row>
    <row r="853" spans="1:8" ht="20.149999999999999" customHeight="1">
      <c r="A853" s="361"/>
      <c r="B853" s="346"/>
      <c r="C853" s="346"/>
      <c r="D853" s="33">
        <v>4</v>
      </c>
      <c r="E853" s="34" t="s">
        <v>748</v>
      </c>
      <c r="F853" s="342"/>
      <c r="G853" s="36">
        <v>101</v>
      </c>
      <c r="H853" s="60">
        <v>9.6466093600764093</v>
      </c>
    </row>
    <row r="854" spans="1:8" ht="20.149999999999999" customHeight="1">
      <c r="A854" s="363"/>
      <c r="B854" s="348"/>
      <c r="C854" s="348"/>
      <c r="D854" s="33">
        <v>5</v>
      </c>
      <c r="E854" s="34" t="s">
        <v>1948</v>
      </c>
      <c r="F854" s="343"/>
      <c r="G854" s="36">
        <v>5</v>
      </c>
      <c r="H854" s="60">
        <v>0.47755491881566381</v>
      </c>
    </row>
    <row r="855" spans="1:8" ht="20.149999999999999" customHeight="1">
      <c r="A855" s="360" t="s">
        <v>1957</v>
      </c>
      <c r="B855" s="345" t="s">
        <v>180</v>
      </c>
      <c r="C855" s="345" t="s">
        <v>1976</v>
      </c>
      <c r="D855" s="33"/>
      <c r="E855" s="34"/>
      <c r="F855" s="341"/>
      <c r="G855" s="125">
        <v>1047</v>
      </c>
      <c r="H855" s="60"/>
    </row>
    <row r="856" spans="1:8" ht="20.149999999999999" customHeight="1">
      <c r="A856" s="361"/>
      <c r="B856" s="346"/>
      <c r="C856" s="346"/>
      <c r="D856" s="33">
        <v>1</v>
      </c>
      <c r="E856" s="34" t="s">
        <v>1564</v>
      </c>
      <c r="F856" s="342"/>
      <c r="G856" s="36">
        <v>69</v>
      </c>
      <c r="H856" s="60">
        <v>6.5902578796561597</v>
      </c>
    </row>
    <row r="857" spans="1:8" ht="20.149999999999999" customHeight="1">
      <c r="A857" s="361"/>
      <c r="B857" s="346"/>
      <c r="C857" s="346"/>
      <c r="D857" s="33">
        <v>2</v>
      </c>
      <c r="E857" s="34" t="s">
        <v>747</v>
      </c>
      <c r="F857" s="342"/>
      <c r="G857" s="36">
        <v>484</v>
      </c>
      <c r="H857" s="60">
        <v>46.227316141356255</v>
      </c>
    </row>
    <row r="858" spans="1:8" ht="20.149999999999999" customHeight="1">
      <c r="A858" s="361"/>
      <c r="B858" s="346"/>
      <c r="C858" s="346"/>
      <c r="D858" s="33">
        <v>3</v>
      </c>
      <c r="E858" s="34" t="s">
        <v>1949</v>
      </c>
      <c r="F858" s="342"/>
      <c r="G858" s="36">
        <v>392</v>
      </c>
      <c r="H858" s="60">
        <v>37.440305635148043</v>
      </c>
    </row>
    <row r="859" spans="1:8" ht="20.149999999999999" customHeight="1">
      <c r="A859" s="361"/>
      <c r="B859" s="346"/>
      <c r="C859" s="346"/>
      <c r="D859" s="33">
        <v>4</v>
      </c>
      <c r="E859" s="34" t="s">
        <v>748</v>
      </c>
      <c r="F859" s="342"/>
      <c r="G859" s="36">
        <v>96</v>
      </c>
      <c r="H859" s="60">
        <v>9.1690544412607444</v>
      </c>
    </row>
    <row r="860" spans="1:8" ht="20.149999999999999" customHeight="1">
      <c r="A860" s="363"/>
      <c r="B860" s="348"/>
      <c r="C860" s="348"/>
      <c r="D860" s="33">
        <v>5</v>
      </c>
      <c r="E860" s="34" t="s">
        <v>1948</v>
      </c>
      <c r="F860" s="343"/>
      <c r="G860" s="36">
        <v>6</v>
      </c>
      <c r="H860" s="60">
        <v>0.57306590257879653</v>
      </c>
    </row>
    <row r="861" spans="1:8" ht="20.149999999999999" customHeight="1">
      <c r="A861" s="360" t="s">
        <v>1958</v>
      </c>
      <c r="B861" s="345" t="s">
        <v>181</v>
      </c>
      <c r="C861" s="345" t="s">
        <v>1976</v>
      </c>
      <c r="D861" s="33"/>
      <c r="E861" s="34"/>
      <c r="F861" s="341"/>
      <c r="G861" s="125">
        <v>1047</v>
      </c>
      <c r="H861" s="60"/>
    </row>
    <row r="862" spans="1:8" ht="20.149999999999999" customHeight="1">
      <c r="A862" s="361"/>
      <c r="B862" s="346"/>
      <c r="C862" s="346"/>
      <c r="D862" s="33">
        <v>1</v>
      </c>
      <c r="E862" s="34" t="s">
        <v>1564</v>
      </c>
      <c r="F862" s="342"/>
      <c r="G862" s="36">
        <v>98</v>
      </c>
      <c r="H862" s="60">
        <v>9.3600764087870107</v>
      </c>
    </row>
    <row r="863" spans="1:8" ht="20.149999999999999" customHeight="1">
      <c r="A863" s="361"/>
      <c r="B863" s="346"/>
      <c r="C863" s="346"/>
      <c r="D863" s="33">
        <v>2</v>
      </c>
      <c r="E863" s="34" t="s">
        <v>747</v>
      </c>
      <c r="F863" s="342"/>
      <c r="G863" s="36">
        <v>522</v>
      </c>
      <c r="H863" s="60">
        <v>49.856733524355299</v>
      </c>
    </row>
    <row r="864" spans="1:8" ht="20.149999999999999" customHeight="1">
      <c r="A864" s="361"/>
      <c r="B864" s="346"/>
      <c r="C864" s="346"/>
      <c r="D864" s="33">
        <v>3</v>
      </c>
      <c r="E864" s="34" t="s">
        <v>1949</v>
      </c>
      <c r="F864" s="342"/>
      <c r="G864" s="36">
        <v>330</v>
      </c>
      <c r="H864" s="60">
        <v>31.51862464183381</v>
      </c>
    </row>
    <row r="865" spans="1:8" ht="20.149999999999999" customHeight="1">
      <c r="A865" s="361"/>
      <c r="B865" s="346"/>
      <c r="C865" s="346"/>
      <c r="D865" s="33">
        <v>4</v>
      </c>
      <c r="E865" s="34" t="s">
        <v>748</v>
      </c>
      <c r="F865" s="342"/>
      <c r="G865" s="36">
        <v>91</v>
      </c>
      <c r="H865" s="60">
        <v>8.6914995224450813</v>
      </c>
    </row>
    <row r="866" spans="1:8" ht="20.149999999999999" customHeight="1">
      <c r="A866" s="363"/>
      <c r="B866" s="348"/>
      <c r="C866" s="348"/>
      <c r="D866" s="33">
        <v>5</v>
      </c>
      <c r="E866" s="34" t="s">
        <v>1948</v>
      </c>
      <c r="F866" s="343"/>
      <c r="G866" s="36">
        <v>6</v>
      </c>
      <c r="H866" s="60">
        <v>0.57306590257879653</v>
      </c>
    </row>
    <row r="867" spans="1:8" ht="20.149999999999999" customHeight="1">
      <c r="A867" s="360" t="s">
        <v>1959</v>
      </c>
      <c r="B867" s="345" t="s">
        <v>1618</v>
      </c>
      <c r="C867" s="345" t="s">
        <v>1976</v>
      </c>
      <c r="D867" s="33"/>
      <c r="E867" s="34"/>
      <c r="F867" s="341"/>
      <c r="G867" s="125">
        <v>1047</v>
      </c>
      <c r="H867" s="60"/>
    </row>
    <row r="868" spans="1:8" ht="20.149999999999999" customHeight="1">
      <c r="A868" s="361"/>
      <c r="B868" s="346"/>
      <c r="C868" s="346"/>
      <c r="D868" s="33">
        <v>1</v>
      </c>
      <c r="E868" s="34" t="s">
        <v>1619</v>
      </c>
      <c r="F868" s="342"/>
      <c r="G868" s="36">
        <v>444</v>
      </c>
      <c r="H868" s="60">
        <v>42.406876790830943</v>
      </c>
    </row>
    <row r="869" spans="1:8" ht="20.149999999999999" customHeight="1">
      <c r="A869" s="361"/>
      <c r="B869" s="346"/>
      <c r="C869" s="346"/>
      <c r="D869" s="33">
        <v>2</v>
      </c>
      <c r="E869" s="34" t="s">
        <v>1620</v>
      </c>
      <c r="F869" s="342"/>
      <c r="G869" s="36">
        <v>78</v>
      </c>
      <c r="H869" s="60">
        <v>7.4498567335243555</v>
      </c>
    </row>
    <row r="870" spans="1:8" ht="20.149999999999999" customHeight="1">
      <c r="A870" s="361"/>
      <c r="B870" s="346"/>
      <c r="C870" s="346"/>
      <c r="D870" s="33">
        <v>3</v>
      </c>
      <c r="E870" s="34" t="s">
        <v>1621</v>
      </c>
      <c r="F870" s="342"/>
      <c r="G870" s="36">
        <v>170</v>
      </c>
      <c r="H870" s="60">
        <v>16.236867239732568</v>
      </c>
    </row>
    <row r="871" spans="1:8" ht="20.149999999999999" customHeight="1">
      <c r="A871" s="363"/>
      <c r="B871" s="348"/>
      <c r="C871" s="348"/>
      <c r="D871" s="33">
        <v>4</v>
      </c>
      <c r="E871" s="34" t="s">
        <v>1622</v>
      </c>
      <c r="F871" s="343"/>
      <c r="G871" s="36">
        <v>355</v>
      </c>
      <c r="H871" s="60">
        <v>33.906399235912133</v>
      </c>
    </row>
    <row r="872" spans="1:8" ht="20.149999999999999" customHeight="1">
      <c r="A872" s="360" t="s">
        <v>4122</v>
      </c>
      <c r="B872" s="345" t="s">
        <v>1624</v>
      </c>
      <c r="C872" s="345" t="s">
        <v>1976</v>
      </c>
      <c r="D872" s="33"/>
      <c r="E872" s="34"/>
      <c r="F872" s="341"/>
      <c r="G872" s="125">
        <v>1047</v>
      </c>
      <c r="H872" s="60"/>
    </row>
    <row r="873" spans="1:8" ht="20.149999999999999" customHeight="1">
      <c r="A873" s="361"/>
      <c r="B873" s="346"/>
      <c r="C873" s="346"/>
      <c r="D873" s="33">
        <v>1</v>
      </c>
      <c r="E873" s="34" t="s">
        <v>769</v>
      </c>
      <c r="F873" s="342"/>
      <c r="G873" s="36">
        <v>16</v>
      </c>
      <c r="H873" s="60">
        <v>1.5281757402101241</v>
      </c>
    </row>
    <row r="874" spans="1:8" ht="20.149999999999999" customHeight="1">
      <c r="A874" s="361"/>
      <c r="B874" s="346"/>
      <c r="C874" s="346"/>
      <c r="D874" s="33">
        <v>2</v>
      </c>
      <c r="E874" s="34" t="s">
        <v>770</v>
      </c>
      <c r="F874" s="342"/>
      <c r="G874" s="36">
        <v>324</v>
      </c>
      <c r="H874" s="60">
        <v>30.945558739255013</v>
      </c>
    </row>
    <row r="875" spans="1:8" ht="20.149999999999999" customHeight="1">
      <c r="A875" s="361"/>
      <c r="B875" s="346"/>
      <c r="C875" s="346"/>
      <c r="D875" s="33">
        <v>3</v>
      </c>
      <c r="E875" s="34" t="s">
        <v>482</v>
      </c>
      <c r="F875" s="342"/>
      <c r="G875" s="36">
        <v>548</v>
      </c>
      <c r="H875" s="60">
        <v>52.340019102196756</v>
      </c>
    </row>
    <row r="876" spans="1:8" ht="20.149999999999999" customHeight="1">
      <c r="A876" s="361"/>
      <c r="B876" s="346"/>
      <c r="C876" s="346"/>
      <c r="D876" s="33">
        <v>4</v>
      </c>
      <c r="E876" s="34" t="s">
        <v>771</v>
      </c>
      <c r="F876" s="342"/>
      <c r="G876" s="36">
        <v>134</v>
      </c>
      <c r="H876" s="60">
        <v>12.79847182425979</v>
      </c>
    </row>
    <row r="877" spans="1:8" ht="20.149999999999999" customHeight="1">
      <c r="A877" s="361"/>
      <c r="B877" s="346"/>
      <c r="C877" s="346"/>
      <c r="D877" s="33">
        <v>5</v>
      </c>
      <c r="E877" s="34" t="s">
        <v>772</v>
      </c>
      <c r="F877" s="342"/>
      <c r="G877" s="36">
        <v>24</v>
      </c>
      <c r="H877" s="60">
        <v>2.2922636103151861</v>
      </c>
    </row>
    <row r="878" spans="1:8" ht="20.149999999999999" customHeight="1">
      <c r="A878" s="363"/>
      <c r="B878" s="348"/>
      <c r="C878" s="348"/>
      <c r="D878" s="33">
        <v>9</v>
      </c>
      <c r="E878" s="34" t="s">
        <v>1625</v>
      </c>
      <c r="F878" s="343"/>
      <c r="G878" s="36">
        <v>1</v>
      </c>
      <c r="H878" s="60">
        <v>9.5510983763132759E-2</v>
      </c>
    </row>
    <row r="879" spans="1:8" ht="20.149999999999999" customHeight="1">
      <c r="A879" s="360" t="s">
        <v>1960</v>
      </c>
      <c r="B879" s="345" t="s">
        <v>1627</v>
      </c>
      <c r="C879" s="345" t="s">
        <v>1976</v>
      </c>
      <c r="D879" s="33"/>
      <c r="E879" s="34"/>
      <c r="F879" s="341"/>
      <c r="G879" s="125">
        <v>1047</v>
      </c>
      <c r="H879" s="60"/>
    </row>
    <row r="880" spans="1:8" ht="20.149999999999999" customHeight="1">
      <c r="A880" s="361"/>
      <c r="B880" s="346"/>
      <c r="C880" s="346"/>
      <c r="D880" s="33">
        <v>1</v>
      </c>
      <c r="E880" s="34" t="s">
        <v>769</v>
      </c>
      <c r="F880" s="342"/>
      <c r="G880" s="36">
        <v>31</v>
      </c>
      <c r="H880" s="60">
        <v>2.9608404966571156</v>
      </c>
    </row>
    <row r="881" spans="1:8" ht="20.149999999999999" customHeight="1">
      <c r="A881" s="361"/>
      <c r="B881" s="346"/>
      <c r="C881" s="346"/>
      <c r="D881" s="33">
        <v>2</v>
      </c>
      <c r="E881" s="34" t="s">
        <v>770</v>
      </c>
      <c r="F881" s="342"/>
      <c r="G881" s="36">
        <v>333</v>
      </c>
      <c r="H881" s="60">
        <v>31.805157593123205</v>
      </c>
    </row>
    <row r="882" spans="1:8" ht="20.149999999999999" customHeight="1">
      <c r="A882" s="361"/>
      <c r="B882" s="346"/>
      <c r="C882" s="346"/>
      <c r="D882" s="33">
        <v>3</v>
      </c>
      <c r="E882" s="34" t="s">
        <v>482</v>
      </c>
      <c r="F882" s="342"/>
      <c r="G882" s="36">
        <v>481</v>
      </c>
      <c r="H882" s="60">
        <v>45.94078319006686</v>
      </c>
    </row>
    <row r="883" spans="1:8" ht="20.149999999999999" customHeight="1">
      <c r="A883" s="361"/>
      <c r="B883" s="346"/>
      <c r="C883" s="346"/>
      <c r="D883" s="33">
        <v>4</v>
      </c>
      <c r="E883" s="34" t="s">
        <v>771</v>
      </c>
      <c r="F883" s="342"/>
      <c r="G883" s="36">
        <v>163</v>
      </c>
      <c r="H883" s="60">
        <v>15.56829035339064</v>
      </c>
    </row>
    <row r="884" spans="1:8" ht="20.149999999999999" customHeight="1">
      <c r="A884" s="361"/>
      <c r="B884" s="346"/>
      <c r="C884" s="346"/>
      <c r="D884" s="33">
        <v>5</v>
      </c>
      <c r="E884" s="34" t="s">
        <v>772</v>
      </c>
      <c r="F884" s="342"/>
      <c r="G884" s="36">
        <v>28</v>
      </c>
      <c r="H884" s="60">
        <v>2.6743075453677174</v>
      </c>
    </row>
    <row r="885" spans="1:8" ht="20.149999999999999" customHeight="1">
      <c r="A885" s="363"/>
      <c r="B885" s="348"/>
      <c r="C885" s="348"/>
      <c r="D885" s="33">
        <v>9</v>
      </c>
      <c r="E885" s="34" t="s">
        <v>1625</v>
      </c>
      <c r="F885" s="343"/>
      <c r="G885" s="36">
        <v>11</v>
      </c>
      <c r="H885" s="60">
        <v>1.0506208213944603</v>
      </c>
    </row>
    <row r="886" spans="1:8" ht="20.149999999999999" customHeight="1">
      <c r="A886" s="360" t="s">
        <v>1961</v>
      </c>
      <c r="B886" s="345" t="s">
        <v>1629</v>
      </c>
      <c r="C886" s="345" t="s">
        <v>1976</v>
      </c>
      <c r="D886" s="33"/>
      <c r="E886" s="34"/>
      <c r="F886" s="341"/>
      <c r="G886" s="125">
        <v>1047</v>
      </c>
      <c r="H886" s="60"/>
    </row>
    <row r="887" spans="1:8" ht="20.149999999999999" customHeight="1">
      <c r="A887" s="361"/>
      <c r="B887" s="346"/>
      <c r="C887" s="346"/>
      <c r="D887" s="33">
        <v>1</v>
      </c>
      <c r="E887" s="34" t="s">
        <v>769</v>
      </c>
      <c r="F887" s="342"/>
      <c r="G887" s="36">
        <v>36</v>
      </c>
      <c r="H887" s="60">
        <v>3.4383954154727796</v>
      </c>
    </row>
    <row r="888" spans="1:8" ht="20.149999999999999" customHeight="1">
      <c r="A888" s="361"/>
      <c r="B888" s="346"/>
      <c r="C888" s="346"/>
      <c r="D888" s="33">
        <v>2</v>
      </c>
      <c r="E888" s="34" t="s">
        <v>770</v>
      </c>
      <c r="F888" s="342"/>
      <c r="G888" s="36">
        <v>446</v>
      </c>
      <c r="H888" s="60">
        <v>42.597898758357211</v>
      </c>
    </row>
    <row r="889" spans="1:8" ht="20.149999999999999" customHeight="1">
      <c r="A889" s="361"/>
      <c r="B889" s="346"/>
      <c r="C889" s="346"/>
      <c r="D889" s="33">
        <v>3</v>
      </c>
      <c r="E889" s="34" t="s">
        <v>482</v>
      </c>
      <c r="F889" s="342"/>
      <c r="G889" s="36">
        <v>463</v>
      </c>
      <c r="H889" s="60">
        <v>44.221585482330468</v>
      </c>
    </row>
    <row r="890" spans="1:8" ht="20.149999999999999" customHeight="1">
      <c r="A890" s="361"/>
      <c r="B890" s="346"/>
      <c r="C890" s="346"/>
      <c r="D890" s="33">
        <v>4</v>
      </c>
      <c r="E890" s="34" t="s">
        <v>771</v>
      </c>
      <c r="F890" s="342"/>
      <c r="G890" s="36">
        <v>90</v>
      </c>
      <c r="H890" s="60">
        <v>8.5959885386819472</v>
      </c>
    </row>
    <row r="891" spans="1:8" ht="20.149999999999999" customHeight="1">
      <c r="A891" s="361"/>
      <c r="B891" s="346"/>
      <c r="C891" s="346"/>
      <c r="D891" s="33">
        <v>5</v>
      </c>
      <c r="E891" s="34" t="s">
        <v>772</v>
      </c>
      <c r="F891" s="342"/>
      <c r="G891" s="36">
        <v>11</v>
      </c>
      <c r="H891" s="60">
        <v>1.0506208213944603</v>
      </c>
    </row>
    <row r="892" spans="1:8" ht="20.149999999999999" customHeight="1">
      <c r="A892" s="363"/>
      <c r="B892" s="348"/>
      <c r="C892" s="348"/>
      <c r="D892" s="33">
        <v>9</v>
      </c>
      <c r="E892" s="34" t="s">
        <v>1625</v>
      </c>
      <c r="F892" s="343"/>
      <c r="G892" s="36">
        <v>1</v>
      </c>
      <c r="H892" s="60">
        <v>9.5510983763132759E-2</v>
      </c>
    </row>
    <row r="893" spans="1:8" ht="20.149999999999999" customHeight="1">
      <c r="A893" s="360" t="s">
        <v>1962</v>
      </c>
      <c r="B893" s="345" t="s">
        <v>1631</v>
      </c>
      <c r="C893" s="345" t="s">
        <v>1976</v>
      </c>
      <c r="D893" s="33"/>
      <c r="E893" s="34"/>
      <c r="F893" s="341"/>
      <c r="G893" s="125">
        <v>1047</v>
      </c>
      <c r="H893" s="60"/>
    </row>
    <row r="894" spans="1:8" ht="20.149999999999999" customHeight="1">
      <c r="A894" s="361"/>
      <c r="B894" s="346"/>
      <c r="C894" s="346"/>
      <c r="D894" s="33">
        <v>1</v>
      </c>
      <c r="E894" s="34" t="s">
        <v>769</v>
      </c>
      <c r="F894" s="342"/>
      <c r="G894" s="36">
        <v>29</v>
      </c>
      <c r="H894" s="60">
        <v>2.7698185291308501</v>
      </c>
    </row>
    <row r="895" spans="1:8" ht="20.149999999999999" customHeight="1">
      <c r="A895" s="361"/>
      <c r="B895" s="346"/>
      <c r="C895" s="346"/>
      <c r="D895" s="33">
        <v>2</v>
      </c>
      <c r="E895" s="34" t="s">
        <v>770</v>
      </c>
      <c r="F895" s="342"/>
      <c r="G895" s="36">
        <v>341</v>
      </c>
      <c r="H895" s="60">
        <v>32.56924546322827</v>
      </c>
    </row>
    <row r="896" spans="1:8" ht="20.149999999999999" customHeight="1">
      <c r="A896" s="361"/>
      <c r="B896" s="346"/>
      <c r="C896" s="346"/>
      <c r="D896" s="33">
        <v>3</v>
      </c>
      <c r="E896" s="34" t="s">
        <v>482</v>
      </c>
      <c r="F896" s="342"/>
      <c r="G896" s="36">
        <v>513</v>
      </c>
      <c r="H896" s="60">
        <v>48.997134670487107</v>
      </c>
    </row>
    <row r="897" spans="1:8" ht="20.149999999999999" customHeight="1">
      <c r="A897" s="361"/>
      <c r="B897" s="346"/>
      <c r="C897" s="346"/>
      <c r="D897" s="33">
        <v>4</v>
      </c>
      <c r="E897" s="34" t="s">
        <v>771</v>
      </c>
      <c r="F897" s="342"/>
      <c r="G897" s="36">
        <v>148</v>
      </c>
      <c r="H897" s="60">
        <v>14.135625596943649</v>
      </c>
    </row>
    <row r="898" spans="1:8" ht="20.149999999999999" customHeight="1">
      <c r="A898" s="361"/>
      <c r="B898" s="346"/>
      <c r="C898" s="346"/>
      <c r="D898" s="33">
        <v>5</v>
      </c>
      <c r="E898" s="34" t="s">
        <v>772</v>
      </c>
      <c r="F898" s="342"/>
      <c r="G898" s="36">
        <v>14</v>
      </c>
      <c r="H898" s="60">
        <v>1.3371537726838587</v>
      </c>
    </row>
    <row r="899" spans="1:8" ht="20.149999999999999" customHeight="1">
      <c r="A899" s="363"/>
      <c r="B899" s="348"/>
      <c r="C899" s="348"/>
      <c r="D899" s="33">
        <v>9</v>
      </c>
      <c r="E899" s="34" t="s">
        <v>1625</v>
      </c>
      <c r="F899" s="343"/>
      <c r="G899" s="36">
        <v>2</v>
      </c>
      <c r="H899" s="60">
        <v>0.19102196752626552</v>
      </c>
    </row>
    <row r="900" spans="1:8" ht="20.149999999999999" customHeight="1">
      <c r="A900" s="360" t="s">
        <v>1963</v>
      </c>
      <c r="B900" s="345" t="s">
        <v>1633</v>
      </c>
      <c r="C900" s="345" t="s">
        <v>1976</v>
      </c>
      <c r="D900" s="33"/>
      <c r="E900" s="34"/>
      <c r="F900" s="341"/>
      <c r="G900" s="125">
        <v>1047</v>
      </c>
      <c r="H900" s="60"/>
    </row>
    <row r="901" spans="1:8" ht="20.149999999999999" customHeight="1">
      <c r="A901" s="361"/>
      <c r="B901" s="346"/>
      <c r="C901" s="346"/>
      <c r="D901" s="33">
        <v>1</v>
      </c>
      <c r="E901" s="34" t="s">
        <v>769</v>
      </c>
      <c r="F901" s="342"/>
      <c r="G901" s="36">
        <v>33</v>
      </c>
      <c r="H901" s="60">
        <v>3.151862464183381</v>
      </c>
    </row>
    <row r="902" spans="1:8" ht="20.149999999999999" customHeight="1">
      <c r="A902" s="361"/>
      <c r="B902" s="346"/>
      <c r="C902" s="346"/>
      <c r="D902" s="33">
        <v>2</v>
      </c>
      <c r="E902" s="34" t="s">
        <v>770</v>
      </c>
      <c r="F902" s="342"/>
      <c r="G902" s="36">
        <v>316</v>
      </c>
      <c r="H902" s="60">
        <v>30.181470869149951</v>
      </c>
    </row>
    <row r="903" spans="1:8" ht="20.149999999999999" customHeight="1">
      <c r="A903" s="361"/>
      <c r="B903" s="346"/>
      <c r="C903" s="346"/>
      <c r="D903" s="33">
        <v>3</v>
      </c>
      <c r="E903" s="34" t="s">
        <v>482</v>
      </c>
      <c r="F903" s="342"/>
      <c r="G903" s="36">
        <v>509</v>
      </c>
      <c r="H903" s="60">
        <v>48.615090735434578</v>
      </c>
    </row>
    <row r="904" spans="1:8" ht="20.149999999999999" customHeight="1">
      <c r="A904" s="361"/>
      <c r="B904" s="346"/>
      <c r="C904" s="346"/>
      <c r="D904" s="33">
        <v>4</v>
      </c>
      <c r="E904" s="34" t="s">
        <v>771</v>
      </c>
      <c r="F904" s="342"/>
      <c r="G904" s="36">
        <v>172</v>
      </c>
      <c r="H904" s="60">
        <v>16.427889207258833</v>
      </c>
    </row>
    <row r="905" spans="1:8" ht="20.149999999999999" customHeight="1">
      <c r="A905" s="361"/>
      <c r="B905" s="346"/>
      <c r="C905" s="346"/>
      <c r="D905" s="33">
        <v>5</v>
      </c>
      <c r="E905" s="34" t="s">
        <v>772</v>
      </c>
      <c r="F905" s="342"/>
      <c r="G905" s="36">
        <v>15</v>
      </c>
      <c r="H905" s="60">
        <v>1.4326647564469914</v>
      </c>
    </row>
    <row r="906" spans="1:8" ht="20.149999999999999" customHeight="1">
      <c r="A906" s="363"/>
      <c r="B906" s="348"/>
      <c r="C906" s="348"/>
      <c r="D906" s="33">
        <v>9</v>
      </c>
      <c r="E906" s="34" t="s">
        <v>1625</v>
      </c>
      <c r="F906" s="343"/>
      <c r="G906" s="36">
        <v>2</v>
      </c>
      <c r="H906" s="60">
        <v>0.19102196752626552</v>
      </c>
    </row>
    <row r="907" spans="1:8" ht="20.149999999999999" customHeight="1">
      <c r="A907" s="360" t="s">
        <v>1964</v>
      </c>
      <c r="B907" s="345" t="s">
        <v>1635</v>
      </c>
      <c r="C907" s="345" t="s">
        <v>1976</v>
      </c>
      <c r="D907" s="33"/>
      <c r="E907" s="34"/>
      <c r="F907" s="341"/>
      <c r="G907" s="125">
        <v>1047</v>
      </c>
      <c r="H907" s="60"/>
    </row>
    <row r="908" spans="1:8" ht="20.149999999999999" customHeight="1">
      <c r="A908" s="361"/>
      <c r="B908" s="346"/>
      <c r="C908" s="346"/>
      <c r="D908" s="33">
        <v>1</v>
      </c>
      <c r="E908" s="34" t="s">
        <v>769</v>
      </c>
      <c r="F908" s="342"/>
      <c r="G908" s="36">
        <v>53</v>
      </c>
      <c r="H908" s="60">
        <v>5.0620821394460362</v>
      </c>
    </row>
    <row r="909" spans="1:8" ht="20.149999999999999" customHeight="1">
      <c r="A909" s="361"/>
      <c r="B909" s="346"/>
      <c r="C909" s="346"/>
      <c r="D909" s="33">
        <v>2</v>
      </c>
      <c r="E909" s="34" t="s">
        <v>770</v>
      </c>
      <c r="F909" s="342"/>
      <c r="G909" s="36">
        <v>475</v>
      </c>
      <c r="H909" s="60">
        <v>45.367717287488063</v>
      </c>
    </row>
    <row r="910" spans="1:8" ht="20.149999999999999" customHeight="1">
      <c r="A910" s="361"/>
      <c r="B910" s="346"/>
      <c r="C910" s="346"/>
      <c r="D910" s="33">
        <v>3</v>
      </c>
      <c r="E910" s="34" t="s">
        <v>482</v>
      </c>
      <c r="F910" s="342"/>
      <c r="G910" s="36">
        <v>439</v>
      </c>
      <c r="H910" s="60">
        <v>41.929321872015279</v>
      </c>
    </row>
    <row r="911" spans="1:8" ht="20.149999999999999" customHeight="1">
      <c r="A911" s="361"/>
      <c r="B911" s="346"/>
      <c r="C911" s="346"/>
      <c r="D911" s="33">
        <v>4</v>
      </c>
      <c r="E911" s="34" t="s">
        <v>771</v>
      </c>
      <c r="F911" s="342"/>
      <c r="G911" s="36">
        <v>73</v>
      </c>
      <c r="H911" s="60">
        <v>6.9723018147086906</v>
      </c>
    </row>
    <row r="912" spans="1:8" ht="20.149999999999999" customHeight="1">
      <c r="A912" s="361"/>
      <c r="B912" s="346"/>
      <c r="C912" s="346"/>
      <c r="D912" s="33">
        <v>5</v>
      </c>
      <c r="E912" s="34" t="s">
        <v>772</v>
      </c>
      <c r="F912" s="342"/>
      <c r="G912" s="36">
        <v>7</v>
      </c>
      <c r="H912" s="60">
        <v>0.66857688634192936</v>
      </c>
    </row>
    <row r="913" spans="1:8" ht="20.149999999999999" customHeight="1">
      <c r="A913" s="363"/>
      <c r="B913" s="348"/>
      <c r="C913" s="348"/>
      <c r="D913" s="33">
        <v>9</v>
      </c>
      <c r="E913" s="34" t="s">
        <v>1625</v>
      </c>
      <c r="F913" s="343"/>
      <c r="G913" s="36"/>
      <c r="H913" s="60">
        <v>0</v>
      </c>
    </row>
    <row r="914" spans="1:8" ht="20.149999999999999" customHeight="1">
      <c r="A914" s="360" t="s">
        <v>1965</v>
      </c>
      <c r="B914" s="345" t="s">
        <v>1637</v>
      </c>
      <c r="C914" s="345" t="s">
        <v>1976</v>
      </c>
      <c r="D914" s="33"/>
      <c r="E914" s="34"/>
      <c r="F914" s="341"/>
      <c r="G914" s="125">
        <v>1047</v>
      </c>
      <c r="H914" s="60"/>
    </row>
    <row r="915" spans="1:8" ht="20.149999999999999" customHeight="1">
      <c r="A915" s="361"/>
      <c r="B915" s="346"/>
      <c r="C915" s="346"/>
      <c r="D915" s="33">
        <v>1</v>
      </c>
      <c r="E915" s="34" t="s">
        <v>769</v>
      </c>
      <c r="F915" s="342"/>
      <c r="G915" s="36">
        <v>25</v>
      </c>
      <c r="H915" s="60">
        <v>2.3877745940783188</v>
      </c>
    </row>
    <row r="916" spans="1:8" ht="20.149999999999999" customHeight="1">
      <c r="A916" s="361"/>
      <c r="B916" s="346"/>
      <c r="C916" s="346"/>
      <c r="D916" s="33">
        <v>2</v>
      </c>
      <c r="E916" s="34" t="s">
        <v>770</v>
      </c>
      <c r="F916" s="342"/>
      <c r="G916" s="36">
        <v>257</v>
      </c>
      <c r="H916" s="60">
        <v>24.54632282712512</v>
      </c>
    </row>
    <row r="917" spans="1:8" ht="20.149999999999999" customHeight="1">
      <c r="A917" s="361"/>
      <c r="B917" s="346"/>
      <c r="C917" s="346"/>
      <c r="D917" s="33">
        <v>3</v>
      </c>
      <c r="E917" s="34" t="s">
        <v>482</v>
      </c>
      <c r="F917" s="342"/>
      <c r="G917" s="36">
        <v>590</v>
      </c>
      <c r="H917" s="60">
        <v>56.351480420248322</v>
      </c>
    </row>
    <row r="918" spans="1:8" ht="20.149999999999999" customHeight="1">
      <c r="A918" s="361"/>
      <c r="B918" s="346"/>
      <c r="C918" s="346"/>
      <c r="D918" s="33">
        <v>4</v>
      </c>
      <c r="E918" s="34" t="s">
        <v>771</v>
      </c>
      <c r="F918" s="342"/>
      <c r="G918" s="36">
        <v>141</v>
      </c>
      <c r="H918" s="60">
        <v>13.46704871060172</v>
      </c>
    </row>
    <row r="919" spans="1:8" ht="20.149999999999999" customHeight="1">
      <c r="A919" s="361"/>
      <c r="B919" s="346"/>
      <c r="C919" s="346"/>
      <c r="D919" s="33">
        <v>5</v>
      </c>
      <c r="E919" s="34" t="s">
        <v>772</v>
      </c>
      <c r="F919" s="342"/>
      <c r="G919" s="36">
        <v>31</v>
      </c>
      <c r="H919" s="60">
        <v>2.9608404966571156</v>
      </c>
    </row>
    <row r="920" spans="1:8" ht="20.149999999999999" customHeight="1">
      <c r="A920" s="363"/>
      <c r="B920" s="348"/>
      <c r="C920" s="348"/>
      <c r="D920" s="33">
        <v>9</v>
      </c>
      <c r="E920" s="34" t="s">
        <v>1625</v>
      </c>
      <c r="F920" s="343"/>
      <c r="G920" s="36">
        <v>3</v>
      </c>
      <c r="H920" s="60">
        <v>0.28653295128939826</v>
      </c>
    </row>
    <row r="921" spans="1:8" ht="20.149999999999999" customHeight="1">
      <c r="A921" s="360" t="s">
        <v>1966</v>
      </c>
      <c r="B921" s="345" t="s">
        <v>1639</v>
      </c>
      <c r="C921" s="345" t="s">
        <v>1976</v>
      </c>
      <c r="D921" s="33"/>
      <c r="E921" s="34"/>
      <c r="F921" s="341"/>
      <c r="G921" s="125">
        <v>1047</v>
      </c>
      <c r="H921" s="60"/>
    </row>
    <row r="922" spans="1:8" ht="20.149999999999999" customHeight="1">
      <c r="A922" s="361"/>
      <c r="B922" s="346"/>
      <c r="C922" s="346"/>
      <c r="D922" s="33">
        <v>1</v>
      </c>
      <c r="E922" s="34" t="s">
        <v>769</v>
      </c>
      <c r="F922" s="342"/>
      <c r="G922" s="36">
        <v>52</v>
      </c>
      <c r="H922" s="60">
        <v>4.966571155682904</v>
      </c>
    </row>
    <row r="923" spans="1:8" ht="20.149999999999999" customHeight="1">
      <c r="A923" s="361"/>
      <c r="B923" s="346"/>
      <c r="C923" s="346"/>
      <c r="D923" s="33">
        <v>2</v>
      </c>
      <c r="E923" s="34" t="s">
        <v>770</v>
      </c>
      <c r="F923" s="342"/>
      <c r="G923" s="36">
        <v>429</v>
      </c>
      <c r="H923" s="60">
        <v>40.974212034383953</v>
      </c>
    </row>
    <row r="924" spans="1:8" ht="20.149999999999999" customHeight="1">
      <c r="A924" s="361"/>
      <c r="B924" s="346"/>
      <c r="C924" s="346"/>
      <c r="D924" s="33">
        <v>3</v>
      </c>
      <c r="E924" s="34" t="s">
        <v>482</v>
      </c>
      <c r="F924" s="342"/>
      <c r="G924" s="36">
        <v>503</v>
      </c>
      <c r="H924" s="60">
        <v>48.04202483285578</v>
      </c>
    </row>
    <row r="925" spans="1:8" ht="20.149999999999999" customHeight="1">
      <c r="A925" s="361"/>
      <c r="B925" s="346"/>
      <c r="C925" s="346"/>
      <c r="D925" s="33">
        <v>4</v>
      </c>
      <c r="E925" s="34" t="s">
        <v>771</v>
      </c>
      <c r="F925" s="342"/>
      <c r="G925" s="36">
        <v>50</v>
      </c>
      <c r="H925" s="60">
        <v>4.7755491881566376</v>
      </c>
    </row>
    <row r="926" spans="1:8" ht="20.149999999999999" customHeight="1">
      <c r="A926" s="361"/>
      <c r="B926" s="346"/>
      <c r="C926" s="346"/>
      <c r="D926" s="33">
        <v>5</v>
      </c>
      <c r="E926" s="34" t="s">
        <v>772</v>
      </c>
      <c r="F926" s="342"/>
      <c r="G926" s="36">
        <v>10</v>
      </c>
      <c r="H926" s="60">
        <v>0.95510983763132762</v>
      </c>
    </row>
    <row r="927" spans="1:8" ht="20.149999999999999" customHeight="1">
      <c r="A927" s="363"/>
      <c r="B927" s="348"/>
      <c r="C927" s="348"/>
      <c r="D927" s="33">
        <v>9</v>
      </c>
      <c r="E927" s="34" t="s">
        <v>1625</v>
      </c>
      <c r="F927" s="343"/>
      <c r="G927" s="36">
        <v>3</v>
      </c>
      <c r="H927" s="60">
        <v>0.28653295128939826</v>
      </c>
    </row>
    <row r="928" spans="1:8" ht="20.149999999999999" customHeight="1">
      <c r="A928" s="360" t="s">
        <v>1967</v>
      </c>
      <c r="B928" s="345" t="s">
        <v>1641</v>
      </c>
      <c r="C928" s="345" t="s">
        <v>1976</v>
      </c>
      <c r="D928" s="33"/>
      <c r="E928" s="34"/>
      <c r="F928" s="341"/>
      <c r="G928" s="125">
        <v>1047</v>
      </c>
      <c r="H928" s="60"/>
    </row>
    <row r="929" spans="1:8" ht="20.149999999999999" customHeight="1">
      <c r="A929" s="361"/>
      <c r="B929" s="346"/>
      <c r="C929" s="346"/>
      <c r="D929" s="33">
        <v>1</v>
      </c>
      <c r="E929" s="34" t="s">
        <v>769</v>
      </c>
      <c r="F929" s="342"/>
      <c r="G929" s="36">
        <v>20</v>
      </c>
      <c r="H929" s="60">
        <v>1.9102196752626552</v>
      </c>
    </row>
    <row r="930" spans="1:8" ht="20.149999999999999" customHeight="1">
      <c r="A930" s="361"/>
      <c r="B930" s="346"/>
      <c r="C930" s="346"/>
      <c r="D930" s="33">
        <v>2</v>
      </c>
      <c r="E930" s="34" t="s">
        <v>770</v>
      </c>
      <c r="F930" s="342"/>
      <c r="G930" s="36">
        <v>193</v>
      </c>
      <c r="H930" s="60">
        <v>18.433619866284623</v>
      </c>
    </row>
    <row r="931" spans="1:8" ht="20.149999999999999" customHeight="1">
      <c r="A931" s="361"/>
      <c r="B931" s="346"/>
      <c r="C931" s="346"/>
      <c r="D931" s="33">
        <v>3</v>
      </c>
      <c r="E931" s="34" t="s">
        <v>482</v>
      </c>
      <c r="F931" s="342"/>
      <c r="G931" s="36">
        <v>644</v>
      </c>
      <c r="H931" s="60">
        <v>61.50907354345749</v>
      </c>
    </row>
    <row r="932" spans="1:8" ht="20.149999999999999" customHeight="1">
      <c r="A932" s="361"/>
      <c r="B932" s="346"/>
      <c r="C932" s="346"/>
      <c r="D932" s="33">
        <v>4</v>
      </c>
      <c r="E932" s="34" t="s">
        <v>771</v>
      </c>
      <c r="F932" s="342"/>
      <c r="G932" s="36">
        <v>85</v>
      </c>
      <c r="H932" s="60">
        <v>8.1184336198662841</v>
      </c>
    </row>
    <row r="933" spans="1:8" ht="20.149999999999999" customHeight="1">
      <c r="A933" s="361"/>
      <c r="B933" s="346"/>
      <c r="C933" s="346"/>
      <c r="D933" s="33">
        <v>5</v>
      </c>
      <c r="E933" s="34" t="s">
        <v>772</v>
      </c>
      <c r="F933" s="342"/>
      <c r="G933" s="36">
        <v>16</v>
      </c>
      <c r="H933" s="60">
        <v>1.5281757402101241</v>
      </c>
    </row>
    <row r="934" spans="1:8" ht="20.149999999999999" customHeight="1">
      <c r="A934" s="363"/>
      <c r="B934" s="348"/>
      <c r="C934" s="348"/>
      <c r="D934" s="33">
        <v>9</v>
      </c>
      <c r="E934" s="34" t="s">
        <v>1625</v>
      </c>
      <c r="F934" s="343"/>
      <c r="G934" s="36">
        <v>89</v>
      </c>
      <c r="H934" s="60">
        <v>8.500477554918815</v>
      </c>
    </row>
    <row r="935" spans="1:8" ht="20.149999999999999" customHeight="1">
      <c r="A935" s="360" t="s">
        <v>1968</v>
      </c>
      <c r="B935" s="345" t="s">
        <v>1643</v>
      </c>
      <c r="C935" s="345" t="s">
        <v>1976</v>
      </c>
      <c r="D935" s="33"/>
      <c r="E935" s="34"/>
      <c r="F935" s="341"/>
      <c r="G935" s="125">
        <v>1047</v>
      </c>
      <c r="H935" s="60"/>
    </row>
    <row r="936" spans="1:8" ht="20.149999999999999" customHeight="1">
      <c r="A936" s="361"/>
      <c r="B936" s="346"/>
      <c r="C936" s="346"/>
      <c r="D936" s="33">
        <v>1</v>
      </c>
      <c r="E936" s="34" t="s">
        <v>769</v>
      </c>
      <c r="F936" s="342"/>
      <c r="G936" s="36">
        <v>13</v>
      </c>
      <c r="H936" s="60">
        <v>1.241642788920726</v>
      </c>
    </row>
    <row r="937" spans="1:8" ht="20.149999999999999" customHeight="1">
      <c r="A937" s="361"/>
      <c r="B937" s="346"/>
      <c r="C937" s="346"/>
      <c r="D937" s="33">
        <v>2</v>
      </c>
      <c r="E937" s="34" t="s">
        <v>770</v>
      </c>
      <c r="F937" s="342"/>
      <c r="G937" s="36">
        <v>144</v>
      </c>
      <c r="H937" s="60">
        <v>13.753581661891118</v>
      </c>
    </row>
    <row r="938" spans="1:8" ht="20.149999999999999" customHeight="1">
      <c r="A938" s="361"/>
      <c r="B938" s="346"/>
      <c r="C938" s="346"/>
      <c r="D938" s="33">
        <v>3</v>
      </c>
      <c r="E938" s="34" t="s">
        <v>482</v>
      </c>
      <c r="F938" s="342"/>
      <c r="G938" s="36">
        <v>518</v>
      </c>
      <c r="H938" s="60">
        <v>49.47468958930277</v>
      </c>
    </row>
    <row r="939" spans="1:8" ht="20.149999999999999" customHeight="1">
      <c r="A939" s="361"/>
      <c r="B939" s="346"/>
      <c r="C939" s="346"/>
      <c r="D939" s="33">
        <v>4</v>
      </c>
      <c r="E939" s="34" t="s">
        <v>771</v>
      </c>
      <c r="F939" s="342"/>
      <c r="G939" s="36">
        <v>259</v>
      </c>
      <c r="H939" s="60">
        <v>24.737344794651385</v>
      </c>
    </row>
    <row r="940" spans="1:8" ht="20.149999999999999" customHeight="1">
      <c r="A940" s="361"/>
      <c r="B940" s="346"/>
      <c r="C940" s="346"/>
      <c r="D940" s="33">
        <v>5</v>
      </c>
      <c r="E940" s="34" t="s">
        <v>772</v>
      </c>
      <c r="F940" s="342"/>
      <c r="G940" s="36">
        <v>63</v>
      </c>
      <c r="H940" s="60">
        <v>6.0171919770773634</v>
      </c>
    </row>
    <row r="941" spans="1:8" ht="20.149999999999999" customHeight="1">
      <c r="A941" s="363"/>
      <c r="B941" s="348"/>
      <c r="C941" s="348"/>
      <c r="D941" s="33">
        <v>9</v>
      </c>
      <c r="E941" s="34" t="s">
        <v>1625</v>
      </c>
      <c r="F941" s="343"/>
      <c r="G941" s="36">
        <v>50</v>
      </c>
      <c r="H941" s="60">
        <v>4.7755491881566376</v>
      </c>
    </row>
    <row r="942" spans="1:8" ht="20.149999999999999" customHeight="1">
      <c r="A942" s="360" t="s">
        <v>1969</v>
      </c>
      <c r="B942" s="345" t="s">
        <v>1645</v>
      </c>
      <c r="C942" s="345" t="s">
        <v>1976</v>
      </c>
      <c r="D942" s="33"/>
      <c r="E942" s="34"/>
      <c r="F942" s="341"/>
      <c r="G942" s="125">
        <v>1047</v>
      </c>
      <c r="H942" s="60"/>
    </row>
    <row r="943" spans="1:8" ht="20.149999999999999" customHeight="1">
      <c r="A943" s="361"/>
      <c r="B943" s="346"/>
      <c r="C943" s="346"/>
      <c r="D943" s="33">
        <v>1</v>
      </c>
      <c r="E943" s="34" t="s">
        <v>769</v>
      </c>
      <c r="F943" s="342"/>
      <c r="G943" s="36">
        <v>25</v>
      </c>
      <c r="H943" s="60">
        <v>2.3877745940783188</v>
      </c>
    </row>
    <row r="944" spans="1:8" ht="20.149999999999999" customHeight="1">
      <c r="A944" s="361"/>
      <c r="B944" s="346"/>
      <c r="C944" s="346"/>
      <c r="D944" s="33">
        <v>2</v>
      </c>
      <c r="E944" s="34" t="s">
        <v>770</v>
      </c>
      <c r="F944" s="342"/>
      <c r="G944" s="36">
        <v>285</v>
      </c>
      <c r="H944" s="60">
        <v>27.220630372492838</v>
      </c>
    </row>
    <row r="945" spans="1:8" ht="20.149999999999999" customHeight="1">
      <c r="A945" s="361"/>
      <c r="B945" s="346"/>
      <c r="C945" s="346"/>
      <c r="D945" s="33">
        <v>3</v>
      </c>
      <c r="E945" s="34" t="s">
        <v>482</v>
      </c>
      <c r="F945" s="342"/>
      <c r="G945" s="36">
        <v>606</v>
      </c>
      <c r="H945" s="60">
        <v>57.879656160458445</v>
      </c>
    </row>
    <row r="946" spans="1:8" ht="20.149999999999999" customHeight="1">
      <c r="A946" s="361"/>
      <c r="B946" s="346"/>
      <c r="C946" s="346"/>
      <c r="D946" s="33">
        <v>4</v>
      </c>
      <c r="E946" s="34" t="s">
        <v>771</v>
      </c>
      <c r="F946" s="342"/>
      <c r="G946" s="36">
        <v>102</v>
      </c>
      <c r="H946" s="60">
        <v>9.7421203438395416</v>
      </c>
    </row>
    <row r="947" spans="1:8" ht="20.149999999999999" customHeight="1">
      <c r="A947" s="361"/>
      <c r="B947" s="346"/>
      <c r="C947" s="346"/>
      <c r="D947" s="33">
        <v>5</v>
      </c>
      <c r="E947" s="34" t="s">
        <v>772</v>
      </c>
      <c r="F947" s="342"/>
      <c r="G947" s="36">
        <v>23</v>
      </c>
      <c r="H947" s="60">
        <v>2.1967526265520534</v>
      </c>
    </row>
    <row r="948" spans="1:8" ht="20.149999999999999" customHeight="1">
      <c r="A948" s="363"/>
      <c r="B948" s="348"/>
      <c r="C948" s="348"/>
      <c r="D948" s="33">
        <v>9</v>
      </c>
      <c r="E948" s="34" t="s">
        <v>1625</v>
      </c>
      <c r="F948" s="343"/>
      <c r="G948" s="36">
        <v>6</v>
      </c>
      <c r="H948" s="60">
        <v>0.57306590257879653</v>
      </c>
    </row>
    <row r="949" spans="1:8" ht="20.149999999999999" customHeight="1">
      <c r="A949" s="360" t="s">
        <v>1970</v>
      </c>
      <c r="B949" s="345" t="s">
        <v>1647</v>
      </c>
      <c r="C949" s="345" t="s">
        <v>1976</v>
      </c>
      <c r="D949" s="33"/>
      <c r="E949" s="34"/>
      <c r="F949" s="341"/>
      <c r="G949" s="125">
        <v>1047</v>
      </c>
      <c r="H949" s="60"/>
    </row>
    <row r="950" spans="1:8" ht="20.149999999999999" customHeight="1">
      <c r="A950" s="361"/>
      <c r="B950" s="346"/>
      <c r="C950" s="346"/>
      <c r="D950" s="33">
        <v>1</v>
      </c>
      <c r="E950" s="34" t="s">
        <v>769</v>
      </c>
      <c r="F950" s="342"/>
      <c r="G950" s="36">
        <v>25</v>
      </c>
      <c r="H950" s="60">
        <v>2.3877745940783188</v>
      </c>
    </row>
    <row r="951" spans="1:8" ht="20.149999999999999" customHeight="1">
      <c r="A951" s="361"/>
      <c r="B951" s="346"/>
      <c r="C951" s="346"/>
      <c r="D951" s="33">
        <v>2</v>
      </c>
      <c r="E951" s="34" t="s">
        <v>770</v>
      </c>
      <c r="F951" s="342"/>
      <c r="G951" s="36">
        <v>493</v>
      </c>
      <c r="H951" s="60">
        <v>47.086914995224447</v>
      </c>
    </row>
    <row r="952" spans="1:8" ht="20.149999999999999" customHeight="1">
      <c r="A952" s="361"/>
      <c r="B952" s="346"/>
      <c r="C952" s="346"/>
      <c r="D952" s="33">
        <v>3</v>
      </c>
      <c r="E952" s="34" t="s">
        <v>482</v>
      </c>
      <c r="F952" s="342"/>
      <c r="G952" s="36">
        <v>488</v>
      </c>
      <c r="H952" s="60">
        <v>46.609360076408784</v>
      </c>
    </row>
    <row r="953" spans="1:8" ht="20.149999999999999" customHeight="1">
      <c r="A953" s="361"/>
      <c r="B953" s="346"/>
      <c r="C953" s="346"/>
      <c r="D953" s="33">
        <v>4</v>
      </c>
      <c r="E953" s="34" t="s">
        <v>771</v>
      </c>
      <c r="F953" s="342"/>
      <c r="G953" s="36">
        <v>38</v>
      </c>
      <c r="H953" s="60">
        <v>3.629417382999045</v>
      </c>
    </row>
    <row r="954" spans="1:8" ht="20.149999999999999" customHeight="1">
      <c r="A954" s="363"/>
      <c r="B954" s="348"/>
      <c r="C954" s="348"/>
      <c r="D954" s="33">
        <v>5</v>
      </c>
      <c r="E954" s="34" t="s">
        <v>772</v>
      </c>
      <c r="F954" s="343"/>
      <c r="G954" s="36">
        <v>3</v>
      </c>
      <c r="H954" s="60">
        <v>0.28653295128939826</v>
      </c>
    </row>
    <row r="955" spans="1:8" ht="20.149999999999999" customHeight="1">
      <c r="A955" s="360" t="s">
        <v>2063</v>
      </c>
      <c r="B955" s="345" t="s">
        <v>182</v>
      </c>
      <c r="C955" s="345" t="s">
        <v>1976</v>
      </c>
      <c r="D955" s="33"/>
      <c r="E955" s="34"/>
      <c r="F955" s="341"/>
      <c r="G955" s="125">
        <v>1047</v>
      </c>
      <c r="H955" s="60"/>
    </row>
    <row r="956" spans="1:8" ht="20.149999999999999" customHeight="1">
      <c r="A956" s="361"/>
      <c r="B956" s="346"/>
      <c r="C956" s="346"/>
      <c r="D956" s="33">
        <v>1</v>
      </c>
      <c r="E956" s="34" t="s">
        <v>438</v>
      </c>
      <c r="F956" s="342"/>
      <c r="G956" s="36">
        <v>74</v>
      </c>
      <c r="H956" s="60">
        <v>7.0678127984718246</v>
      </c>
    </row>
    <row r="957" spans="1:8" ht="20.149999999999999" customHeight="1">
      <c r="A957" s="363"/>
      <c r="B957" s="348"/>
      <c r="C957" s="348"/>
      <c r="D957" s="33">
        <v>2</v>
      </c>
      <c r="E957" s="34" t="s">
        <v>439</v>
      </c>
      <c r="F957" s="343"/>
      <c r="G957" s="36">
        <v>973</v>
      </c>
      <c r="H957" s="60">
        <v>92.932187201528166</v>
      </c>
    </row>
    <row r="958" spans="1:8" ht="20.149999999999999" customHeight="1">
      <c r="A958" s="360" t="s">
        <v>2066</v>
      </c>
      <c r="B958" s="345" t="s">
        <v>183</v>
      </c>
      <c r="C958" s="345" t="s">
        <v>2065</v>
      </c>
      <c r="D958" s="33"/>
      <c r="E958" s="34"/>
      <c r="F958" s="341"/>
      <c r="G958" s="125">
        <v>74</v>
      </c>
      <c r="H958" s="60"/>
    </row>
    <row r="959" spans="1:8" ht="20.149999999999999" customHeight="1">
      <c r="A959" s="361"/>
      <c r="B959" s="346"/>
      <c r="C959" s="346"/>
      <c r="D959" s="33">
        <v>1</v>
      </c>
      <c r="E959" s="34" t="s">
        <v>1648</v>
      </c>
      <c r="F959" s="342"/>
      <c r="G959" s="36">
        <v>17</v>
      </c>
      <c r="H959" s="60">
        <v>22.972972972972975</v>
      </c>
    </row>
    <row r="960" spans="1:8" ht="20.149999999999999" customHeight="1">
      <c r="A960" s="361"/>
      <c r="B960" s="346"/>
      <c r="C960" s="346"/>
      <c r="D960" s="33">
        <v>2</v>
      </c>
      <c r="E960" s="34" t="s">
        <v>1649</v>
      </c>
      <c r="F960" s="342"/>
      <c r="G960" s="36">
        <v>2</v>
      </c>
      <c r="H960" s="60">
        <v>2.7027027027027026</v>
      </c>
    </row>
    <row r="961" spans="1:8" ht="20.149999999999999" customHeight="1">
      <c r="A961" s="361"/>
      <c r="B961" s="346"/>
      <c r="C961" s="346"/>
      <c r="D961" s="33">
        <v>3</v>
      </c>
      <c r="E961" s="34" t="s">
        <v>1971</v>
      </c>
      <c r="F961" s="342"/>
      <c r="G961" s="36"/>
      <c r="H961" s="60" t="s">
        <v>2040</v>
      </c>
    </row>
    <row r="962" spans="1:8" ht="20.149999999999999" customHeight="1">
      <c r="A962" s="361"/>
      <c r="B962" s="346"/>
      <c r="C962" s="346"/>
      <c r="D962" s="33">
        <v>4</v>
      </c>
      <c r="E962" s="34" t="s">
        <v>1651</v>
      </c>
      <c r="F962" s="342"/>
      <c r="G962" s="36">
        <v>1</v>
      </c>
      <c r="H962" s="60">
        <v>1.3513513513513513</v>
      </c>
    </row>
    <row r="963" spans="1:8" ht="20.149999999999999" customHeight="1">
      <c r="A963" s="361"/>
      <c r="B963" s="346"/>
      <c r="C963" s="346"/>
      <c r="D963" s="33">
        <v>5</v>
      </c>
      <c r="E963" s="34" t="s">
        <v>1652</v>
      </c>
      <c r="F963" s="342"/>
      <c r="G963" s="36">
        <v>1</v>
      </c>
      <c r="H963" s="60">
        <v>1.3513513513513513</v>
      </c>
    </row>
    <row r="964" spans="1:8" ht="20.149999999999999" customHeight="1">
      <c r="A964" s="361"/>
      <c r="B964" s="346"/>
      <c r="C964" s="346"/>
      <c r="D964" s="33">
        <v>6</v>
      </c>
      <c r="E964" s="34" t="s">
        <v>1972</v>
      </c>
      <c r="F964" s="342"/>
      <c r="G964" s="36">
        <v>8</v>
      </c>
      <c r="H964" s="60">
        <v>10.810810810810811</v>
      </c>
    </row>
    <row r="965" spans="1:8" ht="20.149999999999999" customHeight="1">
      <c r="A965" s="361"/>
      <c r="B965" s="346"/>
      <c r="C965" s="346"/>
      <c r="D965" s="33">
        <v>7</v>
      </c>
      <c r="E965" s="34" t="s">
        <v>1654</v>
      </c>
      <c r="F965" s="342"/>
      <c r="G965" s="36">
        <v>7</v>
      </c>
      <c r="H965" s="60">
        <v>9.4594594594594597</v>
      </c>
    </row>
    <row r="966" spans="1:8" ht="20.149999999999999" customHeight="1">
      <c r="A966" s="361"/>
      <c r="B966" s="346"/>
      <c r="C966" s="346"/>
      <c r="D966" s="33">
        <v>8</v>
      </c>
      <c r="E966" s="34" t="s">
        <v>1655</v>
      </c>
      <c r="F966" s="342"/>
      <c r="G966" s="36">
        <v>14</v>
      </c>
      <c r="H966" s="60">
        <v>18.918918918918919</v>
      </c>
    </row>
    <row r="967" spans="1:8" ht="20.149999999999999" customHeight="1">
      <c r="A967" s="361"/>
      <c r="B967" s="346"/>
      <c r="C967" s="346"/>
      <c r="D967" s="33">
        <v>9</v>
      </c>
      <c r="E967" s="34" t="s">
        <v>1656</v>
      </c>
      <c r="F967" s="342"/>
      <c r="G967" s="36">
        <v>6</v>
      </c>
      <c r="H967" s="60">
        <v>8.1081081081081088</v>
      </c>
    </row>
    <row r="968" spans="1:8" ht="20.149999999999999" customHeight="1">
      <c r="A968" s="361"/>
      <c r="B968" s="346"/>
      <c r="C968" s="346"/>
      <c r="D968" s="33">
        <v>10</v>
      </c>
      <c r="E968" s="34" t="s">
        <v>1657</v>
      </c>
      <c r="F968" s="342"/>
      <c r="G968" s="36">
        <v>5</v>
      </c>
      <c r="H968" s="60">
        <v>6.756756756756757</v>
      </c>
    </row>
    <row r="969" spans="1:8" ht="20.149999999999999" customHeight="1">
      <c r="A969" s="361"/>
      <c r="B969" s="346"/>
      <c r="C969" s="346"/>
      <c r="D969" s="33">
        <v>11</v>
      </c>
      <c r="E969" s="34" t="s">
        <v>1658</v>
      </c>
      <c r="F969" s="342"/>
      <c r="G969" s="36">
        <v>8</v>
      </c>
      <c r="H969" s="60">
        <v>10.810810810810811</v>
      </c>
    </row>
    <row r="970" spans="1:8" ht="20.149999999999999" customHeight="1">
      <c r="A970" s="361"/>
      <c r="B970" s="346"/>
      <c r="C970" s="346"/>
      <c r="D970" s="33">
        <v>12</v>
      </c>
      <c r="E970" s="34" t="s">
        <v>1659</v>
      </c>
      <c r="F970" s="342"/>
      <c r="G970" s="36">
        <v>4</v>
      </c>
      <c r="H970" s="60">
        <v>5.4054054054054053</v>
      </c>
    </row>
    <row r="971" spans="1:8" ht="20.149999999999999" customHeight="1">
      <c r="A971" s="361"/>
      <c r="B971" s="346"/>
      <c r="C971" s="346"/>
      <c r="D971" s="33">
        <v>13</v>
      </c>
      <c r="E971" s="34" t="s">
        <v>1660</v>
      </c>
      <c r="F971" s="342"/>
      <c r="G971" s="36">
        <v>1</v>
      </c>
      <c r="H971" s="60">
        <v>1.3513513513513513</v>
      </c>
    </row>
    <row r="972" spans="1:8" ht="20.149999999999999" customHeight="1">
      <c r="A972" s="361"/>
      <c r="B972" s="346"/>
      <c r="C972" s="346"/>
      <c r="D972" s="33">
        <v>14</v>
      </c>
      <c r="E972" s="34" t="s">
        <v>1661</v>
      </c>
      <c r="F972" s="342"/>
      <c r="G972" s="36"/>
      <c r="H972" s="60" t="s">
        <v>2040</v>
      </c>
    </row>
    <row r="973" spans="1:8" ht="20.149999999999999" customHeight="1">
      <c r="A973" s="361"/>
      <c r="B973" s="346"/>
      <c r="C973" s="346"/>
      <c r="D973" s="33">
        <v>15</v>
      </c>
      <c r="E973" s="34" t="s">
        <v>1662</v>
      </c>
      <c r="F973" s="342"/>
      <c r="G973" s="36"/>
      <c r="H973" s="60" t="s">
        <v>2040</v>
      </c>
    </row>
    <row r="974" spans="1:8" ht="20.149999999999999" customHeight="1">
      <c r="A974" s="363"/>
      <c r="B974" s="348"/>
      <c r="C974" s="348"/>
      <c r="D974" s="33">
        <v>16</v>
      </c>
      <c r="E974" s="34" t="s">
        <v>326</v>
      </c>
      <c r="F974" s="343"/>
      <c r="G974" s="36"/>
      <c r="H974" s="60" t="s">
        <v>2040</v>
      </c>
    </row>
    <row r="975" spans="1:8" ht="20.149999999999999" customHeight="1">
      <c r="A975" s="67" t="s">
        <v>1973</v>
      </c>
      <c r="B975" s="34" t="s">
        <v>184</v>
      </c>
      <c r="C975" s="34" t="s">
        <v>2067</v>
      </c>
      <c r="D975" s="33"/>
      <c r="E975" s="34"/>
      <c r="F975" s="32"/>
      <c r="G975" s="124" t="s">
        <v>2041</v>
      </c>
      <c r="H975" s="60"/>
    </row>
    <row r="976" spans="1:8" ht="20.149999999999999" customHeight="1">
      <c r="A976" s="360" t="s">
        <v>1974</v>
      </c>
      <c r="B976" s="345" t="s">
        <v>1664</v>
      </c>
      <c r="C976" s="338" t="s">
        <v>3063</v>
      </c>
      <c r="D976" s="33"/>
      <c r="E976" s="34"/>
      <c r="F976" s="341"/>
      <c r="G976" s="125">
        <v>73</v>
      </c>
      <c r="H976" s="60"/>
    </row>
    <row r="977" spans="1:8" ht="20.149999999999999" customHeight="1">
      <c r="A977" s="361"/>
      <c r="B977" s="346"/>
      <c r="C977" s="339"/>
      <c r="D977" s="33">
        <v>1</v>
      </c>
      <c r="E977" s="34" t="s">
        <v>438</v>
      </c>
      <c r="F977" s="342"/>
      <c r="G977" s="36">
        <v>18</v>
      </c>
      <c r="H977" s="60">
        <v>24.657534246575342</v>
      </c>
    </row>
    <row r="978" spans="1:8" ht="20.149999999999999" customHeight="1">
      <c r="A978" s="363"/>
      <c r="B978" s="348"/>
      <c r="C978" s="340"/>
      <c r="D978" s="33">
        <v>2</v>
      </c>
      <c r="E978" s="34" t="s">
        <v>439</v>
      </c>
      <c r="F978" s="343"/>
      <c r="G978" s="36">
        <v>55</v>
      </c>
      <c r="H978" s="60">
        <v>75.342465753424662</v>
      </c>
    </row>
    <row r="979" spans="1:8" ht="20.149999999999999" customHeight="1">
      <c r="A979" s="360" t="s">
        <v>1975</v>
      </c>
      <c r="B979" s="345" t="s">
        <v>185</v>
      </c>
      <c r="C979" s="345" t="s">
        <v>2064</v>
      </c>
      <c r="D979" s="33"/>
      <c r="E979" s="34"/>
      <c r="F979" s="341"/>
      <c r="G979" s="125">
        <v>74</v>
      </c>
      <c r="H979" s="60"/>
    </row>
    <row r="980" spans="1:8" ht="20.149999999999999" customHeight="1">
      <c r="A980" s="361"/>
      <c r="B980" s="346"/>
      <c r="C980" s="346"/>
      <c r="D980" s="33">
        <v>1</v>
      </c>
      <c r="E980" s="34" t="s">
        <v>1666</v>
      </c>
      <c r="F980" s="342"/>
      <c r="G980" s="36">
        <v>57</v>
      </c>
      <c r="H980" s="60">
        <v>77.027027027027032</v>
      </c>
    </row>
    <row r="981" spans="1:8" ht="20.149999999999999" customHeight="1">
      <c r="A981" s="361"/>
      <c r="B981" s="346"/>
      <c r="C981" s="346"/>
      <c r="D981" s="33">
        <v>2</v>
      </c>
      <c r="E981" s="34" t="s">
        <v>1667</v>
      </c>
      <c r="F981" s="342"/>
      <c r="G981" s="36">
        <v>8</v>
      </c>
      <c r="H981" s="60">
        <v>10.810810810810811</v>
      </c>
    </row>
    <row r="982" spans="1:8" ht="20.149999999999999" customHeight="1" thickBot="1">
      <c r="A982" s="362"/>
      <c r="B982" s="347"/>
      <c r="C982" s="347"/>
      <c r="D982" s="68">
        <v>3</v>
      </c>
      <c r="E982" s="69" t="s">
        <v>1668</v>
      </c>
      <c r="F982" s="344"/>
      <c r="G982" s="70">
        <v>9</v>
      </c>
      <c r="H982" s="61">
        <v>12.162162162162163</v>
      </c>
    </row>
  </sheetData>
  <mergeCells count="584">
    <mergeCell ref="A4:A25"/>
    <mergeCell ref="B4:B25"/>
    <mergeCell ref="C4:C25"/>
    <mergeCell ref="A133:A142"/>
    <mergeCell ref="B133:B142"/>
    <mergeCell ref="C133:C142"/>
    <mergeCell ref="A117:A119"/>
    <mergeCell ref="B117:B119"/>
    <mergeCell ref="C117:C119"/>
    <mergeCell ref="A26:A103"/>
    <mergeCell ref="B26:B103"/>
    <mergeCell ref="C26:C103"/>
    <mergeCell ref="F117:F119"/>
    <mergeCell ref="A120:A126"/>
    <mergeCell ref="B120:B126"/>
    <mergeCell ref="A106:A108"/>
    <mergeCell ref="B106:B108"/>
    <mergeCell ref="C106:C108"/>
    <mergeCell ref="F106:F108"/>
    <mergeCell ref="F109:F115"/>
    <mergeCell ref="C109:C115"/>
    <mergeCell ref="B109:B115"/>
    <mergeCell ref="A109:A115"/>
    <mergeCell ref="A214:A223"/>
    <mergeCell ref="B214:B223"/>
    <mergeCell ref="A225:A235"/>
    <mergeCell ref="B225:B235"/>
    <mergeCell ref="A237:A242"/>
    <mergeCell ref="B237:B242"/>
    <mergeCell ref="A127:A129"/>
    <mergeCell ref="B127:B129"/>
    <mergeCell ref="A197:A202"/>
    <mergeCell ref="B197:B202"/>
    <mergeCell ref="A203:A212"/>
    <mergeCell ref="B203:B212"/>
    <mergeCell ref="A143:A194"/>
    <mergeCell ref="B143:B194"/>
    <mergeCell ref="A277:A279"/>
    <mergeCell ref="B277:B279"/>
    <mergeCell ref="A280:A288"/>
    <mergeCell ref="B280:B288"/>
    <mergeCell ref="A289:A291"/>
    <mergeCell ref="B289:B291"/>
    <mergeCell ref="A244:A257"/>
    <mergeCell ref="B244:B257"/>
    <mergeCell ref="A258:A271"/>
    <mergeCell ref="B258:B271"/>
    <mergeCell ref="A273:A276"/>
    <mergeCell ref="B273:B276"/>
    <mergeCell ref="A308:A311"/>
    <mergeCell ref="B308:B311"/>
    <mergeCell ref="A312:A315"/>
    <mergeCell ref="B312:B315"/>
    <mergeCell ref="A317:A328"/>
    <mergeCell ref="B317:B328"/>
    <mergeCell ref="A292:A301"/>
    <mergeCell ref="B292:B301"/>
    <mergeCell ref="A302:A304"/>
    <mergeCell ref="B302:B304"/>
    <mergeCell ref="A305:A307"/>
    <mergeCell ref="B305:B307"/>
    <mergeCell ref="A339:A345"/>
    <mergeCell ref="B339:B345"/>
    <mergeCell ref="A347:A350"/>
    <mergeCell ref="B347:B350"/>
    <mergeCell ref="A351:A353"/>
    <mergeCell ref="B351:B353"/>
    <mergeCell ref="A330:A332"/>
    <mergeCell ref="B330:B332"/>
    <mergeCell ref="A333:A335"/>
    <mergeCell ref="B333:B335"/>
    <mergeCell ref="A336:A338"/>
    <mergeCell ref="B336:B338"/>
    <mergeCell ref="A368:A371"/>
    <mergeCell ref="B368:B371"/>
    <mergeCell ref="A372:A374"/>
    <mergeCell ref="B372:B374"/>
    <mergeCell ref="A375:A378"/>
    <mergeCell ref="B375:B378"/>
    <mergeCell ref="A354:A359"/>
    <mergeCell ref="B354:B359"/>
    <mergeCell ref="A361:A364"/>
    <mergeCell ref="B361:B364"/>
    <mergeCell ref="A365:A367"/>
    <mergeCell ref="B365:B367"/>
    <mergeCell ref="A389:A392"/>
    <mergeCell ref="B389:B392"/>
    <mergeCell ref="A393:A395"/>
    <mergeCell ref="B393:B395"/>
    <mergeCell ref="A396:A399"/>
    <mergeCell ref="B396:B399"/>
    <mergeCell ref="A379:A381"/>
    <mergeCell ref="B379:B381"/>
    <mergeCell ref="A382:A385"/>
    <mergeCell ref="B382:B385"/>
    <mergeCell ref="A386:A388"/>
    <mergeCell ref="B386:B388"/>
    <mergeCell ref="A410:A413"/>
    <mergeCell ref="B410:B413"/>
    <mergeCell ref="A414:A416"/>
    <mergeCell ref="B414:B416"/>
    <mergeCell ref="A417:A420"/>
    <mergeCell ref="B417:B420"/>
    <mergeCell ref="A400:A402"/>
    <mergeCell ref="B400:B402"/>
    <mergeCell ref="A403:A406"/>
    <mergeCell ref="B403:B406"/>
    <mergeCell ref="A407:A409"/>
    <mergeCell ref="B407:B409"/>
    <mergeCell ref="A431:A434"/>
    <mergeCell ref="B431:B434"/>
    <mergeCell ref="A435:A437"/>
    <mergeCell ref="B435:B437"/>
    <mergeCell ref="A438:A441"/>
    <mergeCell ref="B438:B441"/>
    <mergeCell ref="A421:A423"/>
    <mergeCell ref="B421:B423"/>
    <mergeCell ref="A424:A427"/>
    <mergeCell ref="B424:B427"/>
    <mergeCell ref="A428:A430"/>
    <mergeCell ref="B428:B430"/>
    <mergeCell ref="A452:A455"/>
    <mergeCell ref="B452:B455"/>
    <mergeCell ref="A456:A458"/>
    <mergeCell ref="B456:B458"/>
    <mergeCell ref="A459:A462"/>
    <mergeCell ref="B459:B462"/>
    <mergeCell ref="A442:A444"/>
    <mergeCell ref="B442:B444"/>
    <mergeCell ref="A445:A448"/>
    <mergeCell ref="B445:B448"/>
    <mergeCell ref="A449:A451"/>
    <mergeCell ref="B449:B451"/>
    <mergeCell ref="A473:A476"/>
    <mergeCell ref="B473:B476"/>
    <mergeCell ref="A477:A479"/>
    <mergeCell ref="B477:B479"/>
    <mergeCell ref="A480:A483"/>
    <mergeCell ref="B480:B483"/>
    <mergeCell ref="A463:A465"/>
    <mergeCell ref="B463:B465"/>
    <mergeCell ref="A466:A469"/>
    <mergeCell ref="B466:B469"/>
    <mergeCell ref="A470:A472"/>
    <mergeCell ref="B470:B472"/>
    <mergeCell ref="A494:A497"/>
    <mergeCell ref="B494:B497"/>
    <mergeCell ref="A498:A500"/>
    <mergeCell ref="B498:B500"/>
    <mergeCell ref="A501:A504"/>
    <mergeCell ref="B501:B504"/>
    <mergeCell ref="A484:A486"/>
    <mergeCell ref="B484:B486"/>
    <mergeCell ref="A487:A490"/>
    <mergeCell ref="B487:B490"/>
    <mergeCell ref="A491:A493"/>
    <mergeCell ref="B491:B493"/>
    <mergeCell ref="A515:A518"/>
    <mergeCell ref="B515:B518"/>
    <mergeCell ref="A519:A521"/>
    <mergeCell ref="B519:B521"/>
    <mergeCell ref="A522:A524"/>
    <mergeCell ref="B522:B524"/>
    <mergeCell ref="A505:A507"/>
    <mergeCell ref="B505:B507"/>
    <mergeCell ref="A508:A511"/>
    <mergeCell ref="B508:B511"/>
    <mergeCell ref="A512:A514"/>
    <mergeCell ref="B512:B514"/>
    <mergeCell ref="A535:A537"/>
    <mergeCell ref="B535:B537"/>
    <mergeCell ref="A538:A540"/>
    <mergeCell ref="B538:B540"/>
    <mergeCell ref="A525:A527"/>
    <mergeCell ref="B525:B527"/>
    <mergeCell ref="A528:A530"/>
    <mergeCell ref="B528:B530"/>
    <mergeCell ref="A531:A534"/>
    <mergeCell ref="B531:B534"/>
    <mergeCell ref="A558:A560"/>
    <mergeCell ref="B558:B560"/>
    <mergeCell ref="A561:A563"/>
    <mergeCell ref="B561:B563"/>
    <mergeCell ref="A565:A568"/>
    <mergeCell ref="B565:B568"/>
    <mergeCell ref="A541:A548"/>
    <mergeCell ref="B541:B548"/>
    <mergeCell ref="A552:A554"/>
    <mergeCell ref="B552:B554"/>
    <mergeCell ref="A555:A557"/>
    <mergeCell ref="B555:B557"/>
    <mergeCell ref="A596:A606"/>
    <mergeCell ref="B596:B606"/>
    <mergeCell ref="A608:A614"/>
    <mergeCell ref="B608:B614"/>
    <mergeCell ref="A615:A621"/>
    <mergeCell ref="B615:B621"/>
    <mergeCell ref="A571:A573"/>
    <mergeCell ref="B571:B573"/>
    <mergeCell ref="A578:A586"/>
    <mergeCell ref="B578:B586"/>
    <mergeCell ref="A587:A595"/>
    <mergeCell ref="B587:B595"/>
    <mergeCell ref="A575:A577"/>
    <mergeCell ref="B575:B577"/>
    <mergeCell ref="A643:A649"/>
    <mergeCell ref="B643:B649"/>
    <mergeCell ref="A651:A656"/>
    <mergeCell ref="B651:B656"/>
    <mergeCell ref="A657:A662"/>
    <mergeCell ref="B657:B662"/>
    <mergeCell ref="A622:A628"/>
    <mergeCell ref="B622:B628"/>
    <mergeCell ref="A629:A635"/>
    <mergeCell ref="B629:B635"/>
    <mergeCell ref="A636:A642"/>
    <mergeCell ref="B636:B642"/>
    <mergeCell ref="A687:A694"/>
    <mergeCell ref="B687:B694"/>
    <mergeCell ref="A695:A702"/>
    <mergeCell ref="B695:B702"/>
    <mergeCell ref="A703:A710"/>
    <mergeCell ref="B703:B710"/>
    <mergeCell ref="A663:A670"/>
    <mergeCell ref="B663:B670"/>
    <mergeCell ref="A671:A678"/>
    <mergeCell ref="B671:B678"/>
    <mergeCell ref="A679:A686"/>
    <mergeCell ref="B679:B686"/>
    <mergeCell ref="A740:A749"/>
    <mergeCell ref="B740:B749"/>
    <mergeCell ref="A750:A759"/>
    <mergeCell ref="B750:B759"/>
    <mergeCell ref="A760:A769"/>
    <mergeCell ref="B760:B769"/>
    <mergeCell ref="A711:A718"/>
    <mergeCell ref="B711:B718"/>
    <mergeCell ref="A720:A729"/>
    <mergeCell ref="B720:B729"/>
    <mergeCell ref="A730:A739"/>
    <mergeCell ref="B730:B739"/>
    <mergeCell ref="A813:A818"/>
    <mergeCell ref="B813:B818"/>
    <mergeCell ref="A801:A806"/>
    <mergeCell ref="B801:B806"/>
    <mergeCell ref="A807:A812"/>
    <mergeCell ref="B807:B812"/>
    <mergeCell ref="A770:A779"/>
    <mergeCell ref="B770:B779"/>
    <mergeCell ref="A780:A789"/>
    <mergeCell ref="B780:B789"/>
    <mergeCell ref="A790:A799"/>
    <mergeCell ref="B790:B799"/>
    <mergeCell ref="A855:A860"/>
    <mergeCell ref="B855:B860"/>
    <mergeCell ref="A861:A866"/>
    <mergeCell ref="B861:B866"/>
    <mergeCell ref="A867:A871"/>
    <mergeCell ref="B867:B871"/>
    <mergeCell ref="A819:A824"/>
    <mergeCell ref="B819:B824"/>
    <mergeCell ref="A825:A830"/>
    <mergeCell ref="B825:B830"/>
    <mergeCell ref="A831:A836"/>
    <mergeCell ref="B831:B836"/>
    <mergeCell ref="A837:A842"/>
    <mergeCell ref="B837:B842"/>
    <mergeCell ref="A843:A848"/>
    <mergeCell ref="B843:B848"/>
    <mergeCell ref="A849:A854"/>
    <mergeCell ref="B849:B854"/>
    <mergeCell ref="A928:A934"/>
    <mergeCell ref="B928:B934"/>
    <mergeCell ref="A893:A899"/>
    <mergeCell ref="B893:B899"/>
    <mergeCell ref="A900:A906"/>
    <mergeCell ref="B900:B906"/>
    <mergeCell ref="A907:A913"/>
    <mergeCell ref="B907:B913"/>
    <mergeCell ref="A872:A878"/>
    <mergeCell ref="B872:B878"/>
    <mergeCell ref="A879:A885"/>
    <mergeCell ref="B879:B885"/>
    <mergeCell ref="A886:A892"/>
    <mergeCell ref="B886:B892"/>
    <mergeCell ref="A914:A920"/>
    <mergeCell ref="B914:B920"/>
    <mergeCell ref="A921:A927"/>
    <mergeCell ref="B921:B927"/>
    <mergeCell ref="A979:A982"/>
    <mergeCell ref="B979:B982"/>
    <mergeCell ref="A955:A957"/>
    <mergeCell ref="B955:B957"/>
    <mergeCell ref="A958:A974"/>
    <mergeCell ref="B958:B974"/>
    <mergeCell ref="A976:A978"/>
    <mergeCell ref="B976:B978"/>
    <mergeCell ref="A935:A941"/>
    <mergeCell ref="B935:B941"/>
    <mergeCell ref="A942:A948"/>
    <mergeCell ref="B942:B948"/>
    <mergeCell ref="A949:A954"/>
    <mergeCell ref="B949:B954"/>
    <mergeCell ref="F197:F202"/>
    <mergeCell ref="F203:F212"/>
    <mergeCell ref="F214:F223"/>
    <mergeCell ref="F225:F235"/>
    <mergeCell ref="F237:F242"/>
    <mergeCell ref="F244:F257"/>
    <mergeCell ref="F120:F126"/>
    <mergeCell ref="F127:F129"/>
    <mergeCell ref="C244:C257"/>
    <mergeCell ref="C127:C129"/>
    <mergeCell ref="C197:C202"/>
    <mergeCell ref="C203:C212"/>
    <mergeCell ref="C214:C223"/>
    <mergeCell ref="C225:C235"/>
    <mergeCell ref="C237:C242"/>
    <mergeCell ref="C120:C126"/>
    <mergeCell ref="C143:C194"/>
    <mergeCell ref="C330:C332"/>
    <mergeCell ref="C292:C301"/>
    <mergeCell ref="C302:C304"/>
    <mergeCell ref="C305:C307"/>
    <mergeCell ref="C308:C311"/>
    <mergeCell ref="C312:C315"/>
    <mergeCell ref="C317:C328"/>
    <mergeCell ref="C258:C271"/>
    <mergeCell ref="C273:C276"/>
    <mergeCell ref="C277:C279"/>
    <mergeCell ref="C280:C288"/>
    <mergeCell ref="C289:C291"/>
    <mergeCell ref="F302:F304"/>
    <mergeCell ref="F305:F307"/>
    <mergeCell ref="F308:F311"/>
    <mergeCell ref="F312:F315"/>
    <mergeCell ref="F317:F328"/>
    <mergeCell ref="F330:F332"/>
    <mergeCell ref="F258:F271"/>
    <mergeCell ref="F273:F276"/>
    <mergeCell ref="F277:F279"/>
    <mergeCell ref="F280:F288"/>
    <mergeCell ref="F289:F291"/>
    <mergeCell ref="F292:F301"/>
    <mergeCell ref="C379:C381"/>
    <mergeCell ref="C354:C359"/>
    <mergeCell ref="C361:C364"/>
    <mergeCell ref="C365:C367"/>
    <mergeCell ref="C368:C371"/>
    <mergeCell ref="C372:C374"/>
    <mergeCell ref="C375:C378"/>
    <mergeCell ref="C333:C335"/>
    <mergeCell ref="C336:C338"/>
    <mergeCell ref="C339:C345"/>
    <mergeCell ref="C347:C350"/>
    <mergeCell ref="C351:C353"/>
    <mergeCell ref="F361:F364"/>
    <mergeCell ref="F365:F367"/>
    <mergeCell ref="F368:F371"/>
    <mergeCell ref="F372:F374"/>
    <mergeCell ref="F375:F378"/>
    <mergeCell ref="F379:F381"/>
    <mergeCell ref="F333:F335"/>
    <mergeCell ref="F336:F338"/>
    <mergeCell ref="F339:F345"/>
    <mergeCell ref="F347:F350"/>
    <mergeCell ref="F351:F353"/>
    <mergeCell ref="F354:F359"/>
    <mergeCell ref="C421:C423"/>
    <mergeCell ref="C400:C402"/>
    <mergeCell ref="C403:C406"/>
    <mergeCell ref="C407:C409"/>
    <mergeCell ref="C410:C413"/>
    <mergeCell ref="C414:C416"/>
    <mergeCell ref="C417:C420"/>
    <mergeCell ref="C382:C385"/>
    <mergeCell ref="C386:C388"/>
    <mergeCell ref="C389:C392"/>
    <mergeCell ref="C393:C395"/>
    <mergeCell ref="C396:C399"/>
    <mergeCell ref="F403:F406"/>
    <mergeCell ref="F407:F409"/>
    <mergeCell ref="F410:F413"/>
    <mergeCell ref="F414:F416"/>
    <mergeCell ref="F417:F420"/>
    <mergeCell ref="F421:F423"/>
    <mergeCell ref="F382:F385"/>
    <mergeCell ref="F386:F388"/>
    <mergeCell ref="F389:F392"/>
    <mergeCell ref="F393:F395"/>
    <mergeCell ref="F396:F399"/>
    <mergeCell ref="F400:F402"/>
    <mergeCell ref="C463:C465"/>
    <mergeCell ref="C442:C444"/>
    <mergeCell ref="C445:C448"/>
    <mergeCell ref="C449:C451"/>
    <mergeCell ref="C452:C455"/>
    <mergeCell ref="C456:C458"/>
    <mergeCell ref="C459:C462"/>
    <mergeCell ref="C424:C427"/>
    <mergeCell ref="C428:C430"/>
    <mergeCell ref="C431:C434"/>
    <mergeCell ref="C435:C437"/>
    <mergeCell ref="C438:C441"/>
    <mergeCell ref="F445:F448"/>
    <mergeCell ref="F449:F451"/>
    <mergeCell ref="F452:F455"/>
    <mergeCell ref="F456:F458"/>
    <mergeCell ref="F459:F462"/>
    <mergeCell ref="F463:F465"/>
    <mergeCell ref="F424:F427"/>
    <mergeCell ref="F428:F430"/>
    <mergeCell ref="F431:F434"/>
    <mergeCell ref="F435:F437"/>
    <mergeCell ref="F438:F441"/>
    <mergeCell ref="F442:F444"/>
    <mergeCell ref="C505:C507"/>
    <mergeCell ref="C484:C486"/>
    <mergeCell ref="C487:C490"/>
    <mergeCell ref="C491:C493"/>
    <mergeCell ref="C494:C497"/>
    <mergeCell ref="C498:C500"/>
    <mergeCell ref="C501:C504"/>
    <mergeCell ref="C466:C469"/>
    <mergeCell ref="C470:C472"/>
    <mergeCell ref="C473:C476"/>
    <mergeCell ref="C477:C479"/>
    <mergeCell ref="C480:C483"/>
    <mergeCell ref="F487:F490"/>
    <mergeCell ref="F491:F493"/>
    <mergeCell ref="F494:F497"/>
    <mergeCell ref="F498:F500"/>
    <mergeCell ref="F501:F504"/>
    <mergeCell ref="F505:F507"/>
    <mergeCell ref="F466:F469"/>
    <mergeCell ref="F470:F472"/>
    <mergeCell ref="F473:F476"/>
    <mergeCell ref="F477:F479"/>
    <mergeCell ref="F480:F483"/>
    <mergeCell ref="F484:F486"/>
    <mergeCell ref="C541:C548"/>
    <mergeCell ref="C525:C527"/>
    <mergeCell ref="C528:C530"/>
    <mergeCell ref="C531:C534"/>
    <mergeCell ref="C535:C537"/>
    <mergeCell ref="C538:C540"/>
    <mergeCell ref="C508:C511"/>
    <mergeCell ref="C512:C514"/>
    <mergeCell ref="C515:C518"/>
    <mergeCell ref="C519:C521"/>
    <mergeCell ref="C522:C524"/>
    <mergeCell ref="F528:F530"/>
    <mergeCell ref="F531:F534"/>
    <mergeCell ref="F535:F537"/>
    <mergeCell ref="F538:F540"/>
    <mergeCell ref="F541:F548"/>
    <mergeCell ref="F508:F511"/>
    <mergeCell ref="F512:F514"/>
    <mergeCell ref="F515:F518"/>
    <mergeCell ref="F519:F521"/>
    <mergeCell ref="F522:F524"/>
    <mergeCell ref="F525:F527"/>
    <mergeCell ref="C622:C628"/>
    <mergeCell ref="C571:C573"/>
    <mergeCell ref="C578:C586"/>
    <mergeCell ref="C587:C595"/>
    <mergeCell ref="C596:C606"/>
    <mergeCell ref="C608:C614"/>
    <mergeCell ref="C615:C621"/>
    <mergeCell ref="C552:C554"/>
    <mergeCell ref="C555:C557"/>
    <mergeCell ref="C558:C560"/>
    <mergeCell ref="C561:C563"/>
    <mergeCell ref="C565:C568"/>
    <mergeCell ref="C575:C577"/>
    <mergeCell ref="F578:F586"/>
    <mergeCell ref="F587:F595"/>
    <mergeCell ref="F596:F606"/>
    <mergeCell ref="F608:F614"/>
    <mergeCell ref="F615:F621"/>
    <mergeCell ref="F622:F628"/>
    <mergeCell ref="F552:F554"/>
    <mergeCell ref="F555:F557"/>
    <mergeCell ref="F558:F560"/>
    <mergeCell ref="F561:F563"/>
    <mergeCell ref="F565:F568"/>
    <mergeCell ref="F571:F573"/>
    <mergeCell ref="F575:F577"/>
    <mergeCell ref="C711:C718"/>
    <mergeCell ref="C663:C670"/>
    <mergeCell ref="C671:C678"/>
    <mergeCell ref="C679:C686"/>
    <mergeCell ref="C687:C694"/>
    <mergeCell ref="C695:C702"/>
    <mergeCell ref="C703:C710"/>
    <mergeCell ref="C629:C635"/>
    <mergeCell ref="C636:C642"/>
    <mergeCell ref="C643:C649"/>
    <mergeCell ref="C651:C656"/>
    <mergeCell ref="C657:C662"/>
    <mergeCell ref="F671:F678"/>
    <mergeCell ref="F679:F686"/>
    <mergeCell ref="F687:F694"/>
    <mergeCell ref="F695:F702"/>
    <mergeCell ref="F703:F710"/>
    <mergeCell ref="F711:F718"/>
    <mergeCell ref="F629:F635"/>
    <mergeCell ref="F636:F642"/>
    <mergeCell ref="F643:F649"/>
    <mergeCell ref="F651:F656"/>
    <mergeCell ref="F657:F662"/>
    <mergeCell ref="F663:F670"/>
    <mergeCell ref="C819:C824"/>
    <mergeCell ref="C770:C779"/>
    <mergeCell ref="C780:C789"/>
    <mergeCell ref="C790:C799"/>
    <mergeCell ref="C801:C806"/>
    <mergeCell ref="C807:C812"/>
    <mergeCell ref="C813:C818"/>
    <mergeCell ref="C720:C729"/>
    <mergeCell ref="C730:C739"/>
    <mergeCell ref="C740:C749"/>
    <mergeCell ref="C750:C759"/>
    <mergeCell ref="C760:C769"/>
    <mergeCell ref="F780:F789"/>
    <mergeCell ref="F790:F799"/>
    <mergeCell ref="F801:F806"/>
    <mergeCell ref="F807:F812"/>
    <mergeCell ref="F813:F818"/>
    <mergeCell ref="F819:F824"/>
    <mergeCell ref="F720:F729"/>
    <mergeCell ref="F730:F739"/>
    <mergeCell ref="F740:F749"/>
    <mergeCell ref="F750:F759"/>
    <mergeCell ref="F760:F769"/>
    <mergeCell ref="F770:F779"/>
    <mergeCell ref="C893:C899"/>
    <mergeCell ref="C855:C860"/>
    <mergeCell ref="C861:C866"/>
    <mergeCell ref="C867:C871"/>
    <mergeCell ref="C872:C878"/>
    <mergeCell ref="C879:C885"/>
    <mergeCell ref="C886:C892"/>
    <mergeCell ref="C825:C830"/>
    <mergeCell ref="C831:C836"/>
    <mergeCell ref="C837:C842"/>
    <mergeCell ref="C843:C848"/>
    <mergeCell ref="C849:C854"/>
    <mergeCell ref="F861:F866"/>
    <mergeCell ref="F867:F871"/>
    <mergeCell ref="F872:F878"/>
    <mergeCell ref="F879:F885"/>
    <mergeCell ref="F886:F892"/>
    <mergeCell ref="F893:F899"/>
    <mergeCell ref="F825:F830"/>
    <mergeCell ref="F831:F836"/>
    <mergeCell ref="F837:F842"/>
    <mergeCell ref="F843:F848"/>
    <mergeCell ref="F849:F854"/>
    <mergeCell ref="F855:F860"/>
    <mergeCell ref="C979:C982"/>
    <mergeCell ref="C935:C941"/>
    <mergeCell ref="C942:C948"/>
    <mergeCell ref="C949:C954"/>
    <mergeCell ref="C955:C957"/>
    <mergeCell ref="C958:C974"/>
    <mergeCell ref="C976:C978"/>
    <mergeCell ref="C900:C906"/>
    <mergeCell ref="C907:C913"/>
    <mergeCell ref="C914:C920"/>
    <mergeCell ref="C921:C927"/>
    <mergeCell ref="C928:C934"/>
    <mergeCell ref="F942:F948"/>
    <mergeCell ref="F949:F954"/>
    <mergeCell ref="F955:F957"/>
    <mergeCell ref="F958:F974"/>
    <mergeCell ref="F976:F978"/>
    <mergeCell ref="F979:F982"/>
    <mergeCell ref="F900:F906"/>
    <mergeCell ref="F907:F913"/>
    <mergeCell ref="F914:F920"/>
    <mergeCell ref="F921:F927"/>
    <mergeCell ref="F928:F934"/>
    <mergeCell ref="F935:F941"/>
  </mergeCells>
  <phoneticPr fontId="5" type="noConversion"/>
  <pageMargins left="0.25" right="0.25" top="0.75" bottom="0.75" header="0.3" footer="0.3"/>
  <pageSetup paperSize="9"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8"/>
    <pageSetUpPr fitToPage="1"/>
  </sheetPr>
  <dimension ref="A1:N938"/>
  <sheetViews>
    <sheetView showGridLines="0" zoomScaleNormal="100" workbookViewId="0">
      <pane ySplit="1" topLeftCell="A2" activePane="bottomLeft" state="frozen"/>
      <selection sqref="A1:XFD1"/>
      <selection pane="bottomLeft"/>
    </sheetView>
  </sheetViews>
  <sheetFormatPr defaultRowHeight="20.149999999999999" customHeight="1"/>
  <cols>
    <col min="1" max="1" width="16.08203125" style="19" bestFit="1" customWidth="1"/>
    <col min="2" max="2" width="56.58203125" style="19" bestFit="1" customWidth="1"/>
    <col min="3" max="3" width="23.5" style="19" customWidth="1"/>
    <col min="4" max="4" width="7.33203125" style="20" customWidth="1"/>
    <col min="5" max="5" width="53.75" style="19" customWidth="1"/>
    <col min="6" max="6" width="10.25" style="20" customWidth="1"/>
    <col min="7" max="8" width="9" style="24"/>
  </cols>
  <sheetData>
    <row r="1" spans="1:13" s="23" customFormat="1" ht="20.149999999999999" customHeight="1">
      <c r="A1" s="42" t="s">
        <v>0</v>
      </c>
      <c r="B1" s="43" t="s">
        <v>413</v>
      </c>
      <c r="C1" s="43" t="s">
        <v>584</v>
      </c>
      <c r="D1" s="43" t="s">
        <v>414</v>
      </c>
      <c r="E1" s="43" t="s">
        <v>415</v>
      </c>
      <c r="F1" s="43" t="s">
        <v>186</v>
      </c>
      <c r="G1" s="43" t="s">
        <v>416</v>
      </c>
      <c r="H1" s="52" t="s">
        <v>417</v>
      </c>
    </row>
    <row r="2" spans="1:13" ht="16.5" customHeight="1">
      <c r="A2" s="386" t="s">
        <v>3049</v>
      </c>
      <c r="B2" s="380" t="s">
        <v>2091</v>
      </c>
      <c r="C2" s="391" t="s">
        <v>2420</v>
      </c>
      <c r="D2" s="39"/>
      <c r="E2" s="40"/>
      <c r="F2" s="383"/>
      <c r="G2" s="160">
        <v>123</v>
      </c>
      <c r="H2" s="45"/>
      <c r="I2" s="165"/>
      <c r="J2" s="165"/>
      <c r="K2" s="165"/>
      <c r="L2" s="137"/>
    </row>
    <row r="3" spans="1:13" ht="17">
      <c r="A3" s="387"/>
      <c r="B3" s="381"/>
      <c r="C3" s="389"/>
      <c r="D3" s="39">
        <v>1</v>
      </c>
      <c r="E3" s="40" t="s">
        <v>438</v>
      </c>
      <c r="F3" s="384"/>
      <c r="G3" s="150">
        <v>49</v>
      </c>
      <c r="H3" s="45">
        <v>39.837398373983739</v>
      </c>
      <c r="I3" s="165"/>
      <c r="J3" s="165"/>
      <c r="K3" s="165"/>
      <c r="L3" s="137"/>
    </row>
    <row r="4" spans="1:13" ht="17">
      <c r="A4" s="388"/>
      <c r="B4" s="382"/>
      <c r="C4" s="390"/>
      <c r="D4" s="39">
        <v>2</v>
      </c>
      <c r="E4" s="40" t="s">
        <v>439</v>
      </c>
      <c r="F4" s="385"/>
      <c r="G4" s="150">
        <v>74</v>
      </c>
      <c r="H4" s="45">
        <v>60.162601626016269</v>
      </c>
      <c r="I4" s="165"/>
      <c r="J4" s="165"/>
      <c r="K4" s="165"/>
      <c r="L4" s="137"/>
    </row>
    <row r="5" spans="1:13" ht="17">
      <c r="A5" s="46" t="s">
        <v>2092</v>
      </c>
      <c r="B5" s="40" t="s">
        <v>1033</v>
      </c>
      <c r="C5" s="40" t="s">
        <v>2419</v>
      </c>
      <c r="D5" s="39"/>
      <c r="E5" s="40"/>
      <c r="F5" s="39"/>
      <c r="G5" s="126">
        <v>123</v>
      </c>
      <c r="H5" s="45"/>
      <c r="I5" s="165"/>
      <c r="J5" s="165"/>
      <c r="K5" s="165"/>
      <c r="L5" s="137"/>
    </row>
    <row r="6" spans="1:13" ht="16.5" customHeight="1">
      <c r="A6" s="46" t="s">
        <v>2093</v>
      </c>
      <c r="B6" s="40" t="s">
        <v>1035</v>
      </c>
      <c r="C6" s="40" t="s">
        <v>2419</v>
      </c>
      <c r="D6" s="39"/>
      <c r="E6" s="40"/>
      <c r="F6" s="39"/>
      <c r="G6" s="128">
        <v>123</v>
      </c>
      <c r="H6" s="45"/>
      <c r="I6" s="165"/>
      <c r="J6" s="165"/>
      <c r="K6" s="165"/>
      <c r="L6" s="137"/>
    </row>
    <row r="7" spans="1:13" ht="20.149999999999999" customHeight="1">
      <c r="A7" s="308" t="s">
        <v>4534</v>
      </c>
      <c r="B7" s="297" t="s">
        <v>4509</v>
      </c>
      <c r="C7" s="297" t="s">
        <v>2420</v>
      </c>
      <c r="D7" s="148"/>
      <c r="E7" s="149"/>
      <c r="F7" s="148"/>
      <c r="G7" s="150">
        <v>123</v>
      </c>
      <c r="H7" s="151"/>
      <c r="I7" s="165"/>
      <c r="J7" s="165"/>
      <c r="K7" s="165"/>
      <c r="L7" s="137"/>
    </row>
    <row r="8" spans="1:13" ht="20.149999999999999" customHeight="1">
      <c r="A8" s="306"/>
      <c r="B8" s="298"/>
      <c r="C8" s="298"/>
      <c r="D8" s="148">
        <v>1</v>
      </c>
      <c r="E8" s="149" t="s">
        <v>4144</v>
      </c>
      <c r="F8" s="148"/>
      <c r="G8" s="150">
        <v>10</v>
      </c>
      <c r="H8" s="151">
        <v>8.1300813008130071</v>
      </c>
      <c r="I8" s="165"/>
      <c r="J8" s="165"/>
      <c r="K8" s="165"/>
      <c r="L8" s="137"/>
      <c r="M8" s="136"/>
    </row>
    <row r="9" spans="1:13" ht="20.149999999999999" customHeight="1">
      <c r="A9" s="306"/>
      <c r="B9" s="298"/>
      <c r="C9" s="298"/>
      <c r="D9" s="148">
        <v>2</v>
      </c>
      <c r="E9" s="149" t="s">
        <v>4139</v>
      </c>
      <c r="F9" s="148"/>
      <c r="G9" s="150"/>
      <c r="H9" s="151" t="s">
        <v>577</v>
      </c>
      <c r="I9" s="165"/>
      <c r="J9" s="165"/>
      <c r="K9" s="165"/>
      <c r="L9" s="137"/>
      <c r="M9" s="136"/>
    </row>
    <row r="10" spans="1:13" ht="20.149999999999999" customHeight="1">
      <c r="A10" s="306"/>
      <c r="B10" s="298"/>
      <c r="C10" s="298"/>
      <c r="D10" s="148">
        <v>3</v>
      </c>
      <c r="E10" s="149" t="s">
        <v>4140</v>
      </c>
      <c r="F10" s="148"/>
      <c r="G10" s="150">
        <v>12</v>
      </c>
      <c r="H10" s="151">
        <v>9.7560975609756095</v>
      </c>
      <c r="I10" s="165"/>
      <c r="J10" s="165"/>
      <c r="K10" s="165"/>
      <c r="L10" s="137"/>
      <c r="M10" s="136"/>
    </row>
    <row r="11" spans="1:13" ht="20.149999999999999" customHeight="1">
      <c r="A11" s="306"/>
      <c r="B11" s="298"/>
      <c r="C11" s="298"/>
      <c r="D11" s="148">
        <v>4</v>
      </c>
      <c r="E11" s="149" t="s">
        <v>4145</v>
      </c>
      <c r="F11" s="148"/>
      <c r="G11" s="150"/>
      <c r="H11" s="151" t="s">
        <v>577</v>
      </c>
      <c r="I11" s="165"/>
      <c r="J11" s="165"/>
      <c r="K11" s="165"/>
      <c r="L11" s="137"/>
      <c r="M11" s="136"/>
    </row>
    <row r="12" spans="1:13" ht="20.149999999999999" customHeight="1">
      <c r="A12" s="306"/>
      <c r="B12" s="298"/>
      <c r="C12" s="298"/>
      <c r="D12" s="148">
        <v>5</v>
      </c>
      <c r="E12" s="149" t="s">
        <v>4146</v>
      </c>
      <c r="F12" s="148"/>
      <c r="G12" s="150"/>
      <c r="H12" s="151" t="s">
        <v>577</v>
      </c>
      <c r="I12" s="165"/>
      <c r="J12" s="165"/>
      <c r="K12" s="165"/>
      <c r="L12" s="137"/>
      <c r="M12" s="136"/>
    </row>
    <row r="13" spans="1:13" ht="20.149999999999999" customHeight="1">
      <c r="A13" s="306"/>
      <c r="B13" s="298"/>
      <c r="C13" s="298"/>
      <c r="D13" s="148">
        <v>6</v>
      </c>
      <c r="E13" s="149" t="s">
        <v>4141</v>
      </c>
      <c r="F13" s="148"/>
      <c r="G13" s="150">
        <v>19</v>
      </c>
      <c r="H13" s="151">
        <v>15.447154471544716</v>
      </c>
      <c r="I13" s="165"/>
      <c r="J13" s="165"/>
      <c r="K13" s="165"/>
      <c r="L13" s="137"/>
      <c r="M13" s="136"/>
    </row>
    <row r="14" spans="1:13" ht="20.149999999999999" customHeight="1">
      <c r="A14" s="306"/>
      <c r="B14" s="298"/>
      <c r="C14" s="298"/>
      <c r="D14" s="148">
        <v>7</v>
      </c>
      <c r="E14" s="149" t="s">
        <v>4147</v>
      </c>
      <c r="F14" s="148"/>
      <c r="G14" s="150">
        <v>11</v>
      </c>
      <c r="H14" s="151">
        <v>8.9430894308943092</v>
      </c>
      <c r="I14" s="165"/>
      <c r="J14" s="165"/>
      <c r="K14" s="165"/>
      <c r="L14" s="137"/>
      <c r="M14" s="136"/>
    </row>
    <row r="15" spans="1:13" ht="20.149999999999999" customHeight="1">
      <c r="A15" s="306"/>
      <c r="B15" s="298"/>
      <c r="C15" s="298"/>
      <c r="D15" s="148">
        <v>8</v>
      </c>
      <c r="E15" s="149" t="s">
        <v>4148</v>
      </c>
      <c r="F15" s="148"/>
      <c r="G15" s="150">
        <v>30</v>
      </c>
      <c r="H15" s="151">
        <v>24.390243902439025</v>
      </c>
      <c r="I15" s="165"/>
      <c r="J15" s="165"/>
      <c r="K15" s="165"/>
      <c r="L15" s="137"/>
      <c r="M15" s="136"/>
    </row>
    <row r="16" spans="1:13" ht="20.149999999999999" customHeight="1">
      <c r="A16" s="306"/>
      <c r="B16" s="298"/>
      <c r="C16" s="298"/>
      <c r="D16" s="148">
        <v>9</v>
      </c>
      <c r="E16" s="149" t="s">
        <v>4149</v>
      </c>
      <c r="F16" s="148"/>
      <c r="G16" s="150">
        <v>13</v>
      </c>
      <c r="H16" s="151">
        <v>10.569105691056912</v>
      </c>
      <c r="I16" s="165"/>
      <c r="J16" s="165"/>
      <c r="K16" s="165"/>
      <c r="L16" s="137"/>
      <c r="M16" s="136"/>
    </row>
    <row r="17" spans="1:13" ht="20.149999999999999" customHeight="1">
      <c r="A17" s="306"/>
      <c r="B17" s="298"/>
      <c r="C17" s="298"/>
      <c r="D17" s="148">
        <v>10</v>
      </c>
      <c r="E17" s="149" t="s">
        <v>4142</v>
      </c>
      <c r="F17" s="148"/>
      <c r="G17" s="150"/>
      <c r="H17" s="151" t="s">
        <v>577</v>
      </c>
      <c r="I17" s="165"/>
      <c r="J17" s="165"/>
      <c r="K17" s="165"/>
      <c r="L17" s="137"/>
      <c r="M17" s="136"/>
    </row>
    <row r="18" spans="1:13" ht="20.149999999999999" customHeight="1">
      <c r="A18" s="306"/>
      <c r="B18" s="298"/>
      <c r="C18" s="298"/>
      <c r="D18" s="148">
        <v>11</v>
      </c>
      <c r="E18" s="149" t="s">
        <v>4150</v>
      </c>
      <c r="F18" s="148"/>
      <c r="G18" s="150">
        <v>3</v>
      </c>
      <c r="H18" s="151">
        <v>2.4390243902439024</v>
      </c>
      <c r="I18" s="165"/>
      <c r="J18" s="165"/>
      <c r="K18" s="165"/>
      <c r="L18" s="137"/>
      <c r="M18" s="136"/>
    </row>
    <row r="19" spans="1:13" ht="20.149999999999999" customHeight="1">
      <c r="A19" s="306"/>
      <c r="B19" s="298"/>
      <c r="C19" s="298"/>
      <c r="D19" s="148">
        <v>12</v>
      </c>
      <c r="E19" s="149" t="s">
        <v>4143</v>
      </c>
      <c r="F19" s="148"/>
      <c r="G19" s="150">
        <v>1</v>
      </c>
      <c r="H19" s="151">
        <v>0.81300813008130091</v>
      </c>
      <c r="I19" s="165"/>
      <c r="J19" s="165"/>
      <c r="K19" s="165"/>
      <c r="L19" s="137"/>
      <c r="M19" s="136"/>
    </row>
    <row r="20" spans="1:13" ht="20.149999999999999" customHeight="1">
      <c r="A20" s="306"/>
      <c r="B20" s="298"/>
      <c r="C20" s="298"/>
      <c r="D20" s="148">
        <v>13</v>
      </c>
      <c r="E20" s="149" t="s">
        <v>4151</v>
      </c>
      <c r="F20" s="148"/>
      <c r="G20" s="150">
        <v>1</v>
      </c>
      <c r="H20" s="151">
        <v>0.81300813008130091</v>
      </c>
      <c r="I20" s="165"/>
      <c r="J20" s="165"/>
      <c r="K20" s="165"/>
      <c r="L20" s="137"/>
      <c r="M20" s="136"/>
    </row>
    <row r="21" spans="1:13" ht="20.149999999999999" customHeight="1">
      <c r="A21" s="306"/>
      <c r="B21" s="298"/>
      <c r="C21" s="298"/>
      <c r="D21" s="148">
        <v>14</v>
      </c>
      <c r="E21" s="149" t="s">
        <v>4152</v>
      </c>
      <c r="F21" s="148"/>
      <c r="G21" s="150">
        <v>2</v>
      </c>
      <c r="H21" s="151">
        <v>1.6260162601626018</v>
      </c>
      <c r="I21" s="165"/>
      <c r="J21" s="165"/>
      <c r="K21" s="165"/>
      <c r="L21" s="137"/>
      <c r="M21" s="136"/>
    </row>
    <row r="22" spans="1:13" ht="20.149999999999999" customHeight="1">
      <c r="A22" s="306"/>
      <c r="B22" s="298"/>
      <c r="C22" s="298"/>
      <c r="D22" s="148">
        <v>15</v>
      </c>
      <c r="E22" s="149" t="s">
        <v>4153</v>
      </c>
      <c r="F22" s="148"/>
      <c r="G22" s="150"/>
      <c r="H22" s="151" t="s">
        <v>577</v>
      </c>
      <c r="I22" s="165"/>
      <c r="J22" s="165"/>
      <c r="K22" s="165"/>
      <c r="L22" s="137"/>
      <c r="M22" s="136"/>
    </row>
    <row r="23" spans="1:13" ht="20.149999999999999" customHeight="1">
      <c r="A23" s="306"/>
      <c r="B23" s="298"/>
      <c r="C23" s="298"/>
      <c r="D23" s="148">
        <v>16</v>
      </c>
      <c r="E23" s="149" t="s">
        <v>4154</v>
      </c>
      <c r="F23" s="148"/>
      <c r="G23" s="150">
        <v>2</v>
      </c>
      <c r="H23" s="151">
        <v>1.6260162601626018</v>
      </c>
      <c r="I23" s="165"/>
      <c r="J23" s="165"/>
      <c r="K23" s="165"/>
      <c r="L23" s="137"/>
      <c r="M23" s="136"/>
    </row>
    <row r="24" spans="1:13" ht="20.149999999999999" customHeight="1">
      <c r="A24" s="306"/>
      <c r="B24" s="298"/>
      <c r="C24" s="298"/>
      <c r="D24" s="148">
        <v>17</v>
      </c>
      <c r="E24" s="149" t="s">
        <v>4155</v>
      </c>
      <c r="F24" s="148"/>
      <c r="G24" s="150">
        <v>3</v>
      </c>
      <c r="H24" s="151">
        <v>2.4390243902439024</v>
      </c>
      <c r="I24" s="165"/>
      <c r="J24" s="165"/>
      <c r="K24" s="165"/>
      <c r="L24" s="137"/>
      <c r="M24" s="136"/>
    </row>
    <row r="25" spans="1:13" ht="20.149999999999999" customHeight="1">
      <c r="A25" s="306"/>
      <c r="B25" s="298"/>
      <c r="C25" s="298"/>
      <c r="D25" s="148">
        <v>18</v>
      </c>
      <c r="E25" s="149" t="s">
        <v>4156</v>
      </c>
      <c r="F25" s="148"/>
      <c r="G25" s="150">
        <v>6</v>
      </c>
      <c r="H25" s="151">
        <v>4.8780487804878048</v>
      </c>
      <c r="I25" s="165"/>
      <c r="J25" s="165"/>
      <c r="K25" s="165"/>
      <c r="L25" s="165"/>
      <c r="M25" s="136"/>
    </row>
    <row r="26" spans="1:13" ht="20.149999999999999" customHeight="1">
      <c r="A26" s="306"/>
      <c r="B26" s="298"/>
      <c r="C26" s="298"/>
      <c r="D26" s="148">
        <v>19</v>
      </c>
      <c r="E26" s="149" t="s">
        <v>4157</v>
      </c>
      <c r="F26" s="148"/>
      <c r="G26" s="150">
        <v>10</v>
      </c>
      <c r="H26" s="151">
        <v>8.1300813008130071</v>
      </c>
      <c r="I26" s="165"/>
      <c r="J26" s="165"/>
      <c r="K26" s="165"/>
      <c r="L26" s="165"/>
      <c r="M26" s="136"/>
    </row>
    <row r="27" spans="1:13" ht="20.149999999999999" customHeight="1">
      <c r="A27" s="306"/>
      <c r="B27" s="298"/>
      <c r="C27" s="298"/>
      <c r="D27" s="148">
        <v>20</v>
      </c>
      <c r="E27" s="149" t="s">
        <v>4158</v>
      </c>
      <c r="F27" s="148"/>
      <c r="G27" s="150"/>
      <c r="H27" s="151" t="s">
        <v>4172</v>
      </c>
      <c r="M27" s="136"/>
    </row>
    <row r="28" spans="1:13" ht="20.149999999999999" customHeight="1">
      <c r="A28" s="307"/>
      <c r="B28" s="299"/>
      <c r="C28" s="299"/>
      <c r="D28" s="148">
        <v>21</v>
      </c>
      <c r="E28" s="149" t="s">
        <v>4159</v>
      </c>
      <c r="F28" s="148"/>
      <c r="G28" s="150"/>
      <c r="H28" s="151" t="s">
        <v>4172</v>
      </c>
      <c r="I28" s="165"/>
      <c r="J28" s="165"/>
      <c r="K28" s="165"/>
      <c r="L28" s="137"/>
      <c r="M28" s="136"/>
    </row>
    <row r="29" spans="1:13" ht="20.149999999999999" customHeight="1">
      <c r="A29" s="308" t="s">
        <v>4173</v>
      </c>
      <c r="B29" s="297" t="s">
        <v>4510</v>
      </c>
      <c r="C29" s="297" t="s">
        <v>2420</v>
      </c>
      <c r="D29" s="148"/>
      <c r="E29" s="149"/>
      <c r="F29" s="148"/>
      <c r="G29" s="150">
        <v>123</v>
      </c>
      <c r="H29" s="151"/>
      <c r="I29" s="165"/>
      <c r="J29" s="165"/>
      <c r="K29" s="165"/>
      <c r="L29" s="137"/>
    </row>
    <row r="30" spans="1:13" ht="20.149999999999999" customHeight="1">
      <c r="A30" s="306"/>
      <c r="B30" s="298"/>
      <c r="C30" s="298"/>
      <c r="D30" s="218">
        <v>1</v>
      </c>
      <c r="E30" s="149" t="s">
        <v>4184</v>
      </c>
      <c r="F30" s="148"/>
      <c r="G30" s="150">
        <v>10</v>
      </c>
      <c r="H30" s="151">
        <v>8.1300813008130071</v>
      </c>
      <c r="I30" s="165"/>
      <c r="J30" s="165"/>
      <c r="K30" s="165"/>
      <c r="L30" s="137"/>
    </row>
    <row r="31" spans="1:13" ht="20.149999999999999" customHeight="1">
      <c r="A31" s="306"/>
      <c r="B31" s="298"/>
      <c r="C31" s="298"/>
      <c r="D31" s="218">
        <v>2</v>
      </c>
      <c r="E31" s="149" t="s">
        <v>4185</v>
      </c>
      <c r="F31" s="148"/>
      <c r="G31" s="150"/>
      <c r="H31" s="151" t="s">
        <v>577</v>
      </c>
      <c r="I31" s="165"/>
      <c r="J31" s="165"/>
      <c r="K31" s="165"/>
      <c r="L31" s="137"/>
    </row>
    <row r="32" spans="1:13" ht="20.149999999999999" customHeight="1">
      <c r="A32" s="306"/>
      <c r="B32" s="298"/>
      <c r="C32" s="298"/>
      <c r="D32" s="218">
        <v>3</v>
      </c>
      <c r="E32" s="149" t="s">
        <v>4186</v>
      </c>
      <c r="F32" s="148"/>
      <c r="G32" s="150"/>
      <c r="H32" s="151" t="s">
        <v>577</v>
      </c>
      <c r="I32" s="165"/>
      <c r="J32" s="165"/>
      <c r="K32" s="165"/>
      <c r="L32" s="137"/>
    </row>
    <row r="33" spans="1:12" ht="20.149999999999999" customHeight="1">
      <c r="A33" s="306"/>
      <c r="B33" s="298"/>
      <c r="C33" s="298"/>
      <c r="D33" s="218">
        <v>5</v>
      </c>
      <c r="E33" s="149" t="s">
        <v>4187</v>
      </c>
      <c r="F33" s="148"/>
      <c r="G33" s="150"/>
      <c r="H33" s="151" t="s">
        <v>577</v>
      </c>
      <c r="I33" s="165"/>
      <c r="J33" s="165"/>
      <c r="K33" s="165"/>
      <c r="L33" s="137"/>
    </row>
    <row r="34" spans="1:12" ht="20.149999999999999" customHeight="1">
      <c r="A34" s="306"/>
      <c r="B34" s="298"/>
      <c r="C34" s="298"/>
      <c r="D34" s="218">
        <v>6</v>
      </c>
      <c r="E34" s="149" t="s">
        <v>4188</v>
      </c>
      <c r="F34" s="148"/>
      <c r="G34" s="150"/>
      <c r="H34" s="151" t="s">
        <v>577</v>
      </c>
      <c r="I34" s="165"/>
      <c r="J34" s="165"/>
      <c r="K34" s="165"/>
      <c r="L34" s="137"/>
    </row>
    <row r="35" spans="1:12" ht="20.149999999999999" customHeight="1">
      <c r="A35" s="306"/>
      <c r="B35" s="298"/>
      <c r="C35" s="298"/>
      <c r="D35" s="218">
        <v>7</v>
      </c>
      <c r="E35" s="149" t="s">
        <v>4189</v>
      </c>
      <c r="F35" s="148"/>
      <c r="G35" s="150"/>
      <c r="H35" s="151" t="s">
        <v>577</v>
      </c>
      <c r="I35" s="165"/>
      <c r="J35" s="165"/>
      <c r="K35" s="165"/>
      <c r="L35" s="137"/>
    </row>
    <row r="36" spans="1:12" ht="20.149999999999999" customHeight="1">
      <c r="A36" s="306"/>
      <c r="B36" s="298"/>
      <c r="C36" s="298"/>
      <c r="D36" s="218">
        <v>8</v>
      </c>
      <c r="E36" s="149" t="s">
        <v>4190</v>
      </c>
      <c r="F36" s="148"/>
      <c r="G36" s="150"/>
      <c r="H36" s="151" t="s">
        <v>577</v>
      </c>
      <c r="I36" s="165"/>
      <c r="J36" s="165"/>
      <c r="K36" s="165"/>
      <c r="L36" s="137"/>
    </row>
    <row r="37" spans="1:12" ht="20.149999999999999" customHeight="1">
      <c r="A37" s="306"/>
      <c r="B37" s="298"/>
      <c r="C37" s="298"/>
      <c r="D37" s="218">
        <v>10</v>
      </c>
      <c r="E37" s="149" t="s">
        <v>4191</v>
      </c>
      <c r="F37" s="148"/>
      <c r="G37" s="150">
        <v>1</v>
      </c>
      <c r="H37" s="151">
        <v>0.81300813008130091</v>
      </c>
      <c r="I37" s="165"/>
      <c r="J37" s="165"/>
      <c r="K37" s="165"/>
      <c r="L37" s="137"/>
    </row>
    <row r="38" spans="1:12" ht="20.149999999999999" customHeight="1">
      <c r="A38" s="306"/>
      <c r="B38" s="298"/>
      <c r="C38" s="298"/>
      <c r="D38" s="218">
        <v>11</v>
      </c>
      <c r="E38" s="149" t="s">
        <v>4192</v>
      </c>
      <c r="F38" s="148"/>
      <c r="G38" s="150"/>
      <c r="H38" s="151" t="s">
        <v>577</v>
      </c>
      <c r="I38" s="165"/>
      <c r="J38" s="165"/>
      <c r="K38" s="165"/>
      <c r="L38" s="137"/>
    </row>
    <row r="39" spans="1:12" ht="20.149999999999999" customHeight="1">
      <c r="A39" s="306"/>
      <c r="B39" s="298"/>
      <c r="C39" s="298"/>
      <c r="D39" s="218">
        <v>12</v>
      </c>
      <c r="E39" s="149" t="s">
        <v>4193</v>
      </c>
      <c r="F39" s="148"/>
      <c r="G39" s="150"/>
      <c r="H39" s="151" t="s">
        <v>577</v>
      </c>
      <c r="I39" s="165"/>
      <c r="J39" s="165"/>
      <c r="K39" s="165"/>
      <c r="L39" s="137"/>
    </row>
    <row r="40" spans="1:12" ht="20.149999999999999" customHeight="1">
      <c r="A40" s="306"/>
      <c r="B40" s="298"/>
      <c r="C40" s="298"/>
      <c r="D40" s="218">
        <v>13</v>
      </c>
      <c r="E40" s="149" t="s">
        <v>4194</v>
      </c>
      <c r="F40" s="148"/>
      <c r="G40" s="150"/>
      <c r="H40" s="151" t="s">
        <v>577</v>
      </c>
      <c r="I40" s="165"/>
      <c r="J40" s="165"/>
      <c r="K40" s="165"/>
      <c r="L40" s="137"/>
    </row>
    <row r="41" spans="1:12" ht="20.149999999999999" customHeight="1">
      <c r="A41" s="306"/>
      <c r="B41" s="298"/>
      <c r="C41" s="298"/>
      <c r="D41" s="218">
        <v>14</v>
      </c>
      <c r="E41" s="149" t="s">
        <v>4195</v>
      </c>
      <c r="F41" s="148"/>
      <c r="G41" s="150"/>
      <c r="H41" s="151" t="s">
        <v>577</v>
      </c>
      <c r="I41" s="165"/>
      <c r="J41" s="165"/>
      <c r="K41" s="165"/>
      <c r="L41" s="137"/>
    </row>
    <row r="42" spans="1:12" ht="20.149999999999999" customHeight="1">
      <c r="A42" s="306"/>
      <c r="B42" s="298"/>
      <c r="C42" s="298"/>
      <c r="D42" s="218">
        <v>15</v>
      </c>
      <c r="E42" s="149" t="s">
        <v>4196</v>
      </c>
      <c r="F42" s="148"/>
      <c r="G42" s="150"/>
      <c r="H42" s="151" t="s">
        <v>577</v>
      </c>
      <c r="I42" s="165"/>
      <c r="J42" s="165"/>
      <c r="K42" s="165"/>
      <c r="L42" s="137"/>
    </row>
    <row r="43" spans="1:12" ht="20.149999999999999" customHeight="1">
      <c r="A43" s="306"/>
      <c r="B43" s="298"/>
      <c r="C43" s="298"/>
      <c r="D43" s="218">
        <v>16</v>
      </c>
      <c r="E43" s="149" t="s">
        <v>4197</v>
      </c>
      <c r="F43" s="148"/>
      <c r="G43" s="150"/>
      <c r="H43" s="151" t="s">
        <v>577</v>
      </c>
      <c r="I43" s="165"/>
      <c r="J43" s="165"/>
      <c r="K43" s="165"/>
      <c r="L43" s="137"/>
    </row>
    <row r="44" spans="1:12" ht="20.149999999999999" customHeight="1">
      <c r="A44" s="306"/>
      <c r="B44" s="298"/>
      <c r="C44" s="298"/>
      <c r="D44" s="218">
        <v>17</v>
      </c>
      <c r="E44" s="149" t="s">
        <v>4198</v>
      </c>
      <c r="F44" s="148"/>
      <c r="G44" s="150"/>
      <c r="H44" s="151" t="s">
        <v>577</v>
      </c>
      <c r="I44" s="165"/>
      <c r="J44" s="165"/>
      <c r="K44" s="165"/>
      <c r="L44" s="137"/>
    </row>
    <row r="45" spans="1:12" ht="20.149999999999999" customHeight="1">
      <c r="A45" s="306"/>
      <c r="B45" s="298"/>
      <c r="C45" s="298"/>
      <c r="D45" s="218">
        <v>18</v>
      </c>
      <c r="E45" s="149" t="s">
        <v>4199</v>
      </c>
      <c r="F45" s="148"/>
      <c r="G45" s="150"/>
      <c r="H45" s="151" t="s">
        <v>577</v>
      </c>
      <c r="I45" s="165"/>
      <c r="J45" s="165"/>
      <c r="K45" s="165"/>
      <c r="L45" s="137"/>
    </row>
    <row r="46" spans="1:12" ht="20.149999999999999" customHeight="1">
      <c r="A46" s="306"/>
      <c r="B46" s="298"/>
      <c r="C46" s="298"/>
      <c r="D46" s="218">
        <v>19</v>
      </c>
      <c r="E46" s="149" t="s">
        <v>4200</v>
      </c>
      <c r="F46" s="148"/>
      <c r="G46" s="150"/>
      <c r="H46" s="151" t="s">
        <v>577</v>
      </c>
      <c r="I46" s="165"/>
      <c r="J46" s="165"/>
      <c r="K46" s="165"/>
      <c r="L46" s="137"/>
    </row>
    <row r="47" spans="1:12" ht="20.149999999999999" customHeight="1">
      <c r="A47" s="306"/>
      <c r="B47" s="298"/>
      <c r="C47" s="298"/>
      <c r="D47" s="218">
        <v>20</v>
      </c>
      <c r="E47" s="149" t="s">
        <v>4201</v>
      </c>
      <c r="F47" s="148"/>
      <c r="G47" s="150"/>
      <c r="H47" s="151" t="s">
        <v>577</v>
      </c>
      <c r="I47" s="165"/>
      <c r="J47" s="165"/>
      <c r="K47" s="165"/>
      <c r="L47" s="137"/>
    </row>
    <row r="48" spans="1:12" ht="20.149999999999999" customHeight="1">
      <c r="A48" s="306"/>
      <c r="B48" s="298"/>
      <c r="C48" s="298"/>
      <c r="D48" s="218">
        <v>21</v>
      </c>
      <c r="E48" s="149" t="s">
        <v>4202</v>
      </c>
      <c r="F48" s="148"/>
      <c r="G48" s="150"/>
      <c r="H48" s="151" t="s">
        <v>577</v>
      </c>
      <c r="I48" s="165"/>
      <c r="J48" s="165"/>
      <c r="K48" s="165"/>
      <c r="L48" s="137"/>
    </row>
    <row r="49" spans="1:12" ht="20.149999999999999" customHeight="1">
      <c r="A49" s="306"/>
      <c r="B49" s="298"/>
      <c r="C49" s="298"/>
      <c r="D49" s="218">
        <v>22</v>
      </c>
      <c r="E49" s="149" t="s">
        <v>4203</v>
      </c>
      <c r="F49" s="148"/>
      <c r="G49" s="150">
        <v>1</v>
      </c>
      <c r="H49" s="151">
        <v>0.81300813008130091</v>
      </c>
      <c r="I49" s="165"/>
      <c r="J49" s="165"/>
      <c r="K49" s="165"/>
      <c r="L49" s="137"/>
    </row>
    <row r="50" spans="1:12" ht="20.149999999999999" customHeight="1">
      <c r="A50" s="306"/>
      <c r="B50" s="298"/>
      <c r="C50" s="298"/>
      <c r="D50" s="218">
        <v>23</v>
      </c>
      <c r="E50" s="149" t="s">
        <v>4204</v>
      </c>
      <c r="F50" s="148"/>
      <c r="G50" s="150">
        <v>1</v>
      </c>
      <c r="H50" s="151">
        <v>0.81300813008130091</v>
      </c>
      <c r="I50" s="165"/>
      <c r="J50" s="165"/>
      <c r="K50" s="165"/>
      <c r="L50" s="137"/>
    </row>
    <row r="51" spans="1:12" ht="20.149999999999999" customHeight="1">
      <c r="A51" s="306"/>
      <c r="B51" s="298"/>
      <c r="C51" s="298"/>
      <c r="D51" s="218">
        <v>24</v>
      </c>
      <c r="E51" s="149" t="s">
        <v>4205</v>
      </c>
      <c r="F51" s="148"/>
      <c r="G51" s="150"/>
      <c r="H51" s="151" t="s">
        <v>577</v>
      </c>
      <c r="I51" s="165"/>
      <c r="J51" s="165"/>
      <c r="K51" s="165"/>
      <c r="L51" s="137"/>
    </row>
    <row r="52" spans="1:12" ht="20.149999999999999" customHeight="1">
      <c r="A52" s="306"/>
      <c r="B52" s="298"/>
      <c r="C52" s="298"/>
      <c r="D52" s="218">
        <v>25</v>
      </c>
      <c r="E52" s="149" t="s">
        <v>4206</v>
      </c>
      <c r="F52" s="148"/>
      <c r="G52" s="150">
        <v>2</v>
      </c>
      <c r="H52" s="151">
        <v>1.6260162601626018</v>
      </c>
      <c r="I52" s="165"/>
      <c r="J52" s="165"/>
      <c r="K52" s="165"/>
      <c r="L52" s="137"/>
    </row>
    <row r="53" spans="1:12" ht="20.149999999999999" customHeight="1">
      <c r="A53" s="306"/>
      <c r="B53" s="298"/>
      <c r="C53" s="298"/>
      <c r="D53" s="218">
        <v>26</v>
      </c>
      <c r="E53" s="149" t="s">
        <v>4207</v>
      </c>
      <c r="F53" s="148"/>
      <c r="G53" s="150"/>
      <c r="H53" s="151" t="s">
        <v>577</v>
      </c>
      <c r="I53" s="165"/>
      <c r="J53" s="165"/>
      <c r="K53" s="165"/>
      <c r="L53" s="137"/>
    </row>
    <row r="54" spans="1:12" ht="20.149999999999999" customHeight="1">
      <c r="A54" s="306"/>
      <c r="B54" s="298"/>
      <c r="C54" s="298"/>
      <c r="D54" s="218">
        <v>27</v>
      </c>
      <c r="E54" s="149" t="s">
        <v>4208</v>
      </c>
      <c r="F54" s="148"/>
      <c r="G54" s="150"/>
      <c r="H54" s="151" t="s">
        <v>577</v>
      </c>
      <c r="I54" s="165"/>
      <c r="J54" s="165"/>
      <c r="K54" s="165"/>
      <c r="L54" s="137"/>
    </row>
    <row r="55" spans="1:12" ht="20.149999999999999" customHeight="1">
      <c r="A55" s="306"/>
      <c r="B55" s="298"/>
      <c r="C55" s="298"/>
      <c r="D55" s="218">
        <v>28</v>
      </c>
      <c r="E55" s="149" t="s">
        <v>4209</v>
      </c>
      <c r="F55" s="148"/>
      <c r="G55" s="150"/>
      <c r="H55" s="151" t="s">
        <v>577</v>
      </c>
      <c r="I55" s="165"/>
      <c r="J55" s="165"/>
      <c r="K55" s="165"/>
      <c r="L55" s="137"/>
    </row>
    <row r="56" spans="1:12" ht="20.149999999999999" customHeight="1">
      <c r="A56" s="306"/>
      <c r="B56" s="298"/>
      <c r="C56" s="298"/>
      <c r="D56" s="218">
        <v>29</v>
      </c>
      <c r="E56" s="149" t="s">
        <v>4210</v>
      </c>
      <c r="F56" s="148"/>
      <c r="G56" s="150">
        <v>1</v>
      </c>
      <c r="H56" s="151">
        <v>0.81300813008130091</v>
      </c>
      <c r="I56" s="165"/>
      <c r="J56" s="165"/>
      <c r="K56" s="165"/>
      <c r="L56" s="137"/>
    </row>
    <row r="57" spans="1:12" ht="20.149999999999999" customHeight="1">
      <c r="A57" s="306"/>
      <c r="B57" s="298"/>
      <c r="C57" s="298"/>
      <c r="D57" s="218">
        <v>30</v>
      </c>
      <c r="E57" s="149" t="s">
        <v>4211</v>
      </c>
      <c r="F57" s="148"/>
      <c r="G57" s="150"/>
      <c r="H57" s="151" t="s">
        <v>577</v>
      </c>
      <c r="I57" s="165"/>
      <c r="J57" s="165"/>
      <c r="K57" s="165"/>
      <c r="L57" s="137"/>
    </row>
    <row r="58" spans="1:12" ht="20.149999999999999" customHeight="1">
      <c r="A58" s="306"/>
      <c r="B58" s="298"/>
      <c r="C58" s="298"/>
      <c r="D58" s="218">
        <v>31</v>
      </c>
      <c r="E58" s="149" t="s">
        <v>4212</v>
      </c>
      <c r="F58" s="148"/>
      <c r="G58" s="150"/>
      <c r="H58" s="151" t="s">
        <v>577</v>
      </c>
      <c r="I58" s="165"/>
      <c r="J58" s="165"/>
      <c r="K58" s="165"/>
      <c r="L58" s="137"/>
    </row>
    <row r="59" spans="1:12" ht="20.149999999999999" customHeight="1">
      <c r="A59" s="306"/>
      <c r="B59" s="298"/>
      <c r="C59" s="298"/>
      <c r="D59" s="218">
        <v>32</v>
      </c>
      <c r="E59" s="149" t="s">
        <v>4213</v>
      </c>
      <c r="F59" s="148"/>
      <c r="G59" s="150">
        <v>4</v>
      </c>
      <c r="H59" s="151">
        <v>3.2520325203252036</v>
      </c>
      <c r="I59" s="165"/>
      <c r="J59" s="165"/>
      <c r="K59" s="165"/>
      <c r="L59" s="137"/>
    </row>
    <row r="60" spans="1:12" ht="20.149999999999999" customHeight="1">
      <c r="A60" s="306"/>
      <c r="B60" s="298"/>
      <c r="C60" s="298"/>
      <c r="D60" s="218">
        <v>33</v>
      </c>
      <c r="E60" s="149" t="s">
        <v>4214</v>
      </c>
      <c r="F60" s="148"/>
      <c r="G60" s="150">
        <v>1</v>
      </c>
      <c r="H60" s="151">
        <v>0.81300813008130091</v>
      </c>
      <c r="I60" s="165"/>
      <c r="J60" s="165"/>
      <c r="K60" s="165"/>
      <c r="L60" s="137"/>
    </row>
    <row r="61" spans="1:12" ht="20.149999999999999" customHeight="1">
      <c r="A61" s="306"/>
      <c r="B61" s="298"/>
      <c r="C61" s="298"/>
      <c r="D61" s="218">
        <v>34</v>
      </c>
      <c r="E61" s="149" t="s">
        <v>4215</v>
      </c>
      <c r="F61" s="148"/>
      <c r="G61" s="150">
        <v>1</v>
      </c>
      <c r="H61" s="151">
        <v>0.81300813008130091</v>
      </c>
      <c r="I61" s="165"/>
      <c r="J61" s="165"/>
      <c r="K61" s="165"/>
      <c r="L61" s="137"/>
    </row>
    <row r="62" spans="1:12" ht="20.149999999999999" customHeight="1">
      <c r="A62" s="306"/>
      <c r="B62" s="298"/>
      <c r="C62" s="298"/>
      <c r="D62" s="218">
        <v>35</v>
      </c>
      <c r="E62" s="149" t="s">
        <v>4145</v>
      </c>
      <c r="F62" s="148"/>
      <c r="G62" s="150"/>
      <c r="H62" s="151" t="s">
        <v>577</v>
      </c>
      <c r="L62" s="29"/>
    </row>
    <row r="63" spans="1:12" ht="20.149999999999999" customHeight="1">
      <c r="A63" s="306"/>
      <c r="B63" s="298"/>
      <c r="C63" s="298"/>
      <c r="D63" s="218">
        <v>36</v>
      </c>
      <c r="E63" s="149" t="s">
        <v>4216</v>
      </c>
      <c r="F63" s="148"/>
      <c r="G63" s="150"/>
      <c r="H63" s="151" t="s">
        <v>577</v>
      </c>
      <c r="L63" s="29"/>
    </row>
    <row r="64" spans="1:12" ht="20.149999999999999" customHeight="1">
      <c r="A64" s="306"/>
      <c r="B64" s="298"/>
      <c r="C64" s="298"/>
      <c r="D64" s="218">
        <v>37</v>
      </c>
      <c r="E64" s="149" t="s">
        <v>4217</v>
      </c>
      <c r="F64" s="148"/>
      <c r="G64" s="150"/>
      <c r="H64" s="151" t="s">
        <v>577</v>
      </c>
      <c r="L64" s="29"/>
    </row>
    <row r="65" spans="1:12" ht="20.149999999999999" customHeight="1">
      <c r="A65" s="306"/>
      <c r="B65" s="298"/>
      <c r="C65" s="298"/>
      <c r="D65" s="218">
        <v>38</v>
      </c>
      <c r="E65" s="149" t="s">
        <v>4218</v>
      </c>
      <c r="F65" s="148"/>
      <c r="G65" s="150"/>
      <c r="H65" s="151" t="s">
        <v>577</v>
      </c>
      <c r="L65" s="29"/>
    </row>
    <row r="66" spans="1:12" ht="20.149999999999999" customHeight="1">
      <c r="A66" s="306"/>
      <c r="B66" s="298"/>
      <c r="C66" s="298"/>
      <c r="D66" s="218">
        <v>39</v>
      </c>
      <c r="E66" s="149" t="s">
        <v>4219</v>
      </c>
      <c r="F66" s="148"/>
      <c r="G66" s="150"/>
      <c r="H66" s="151" t="s">
        <v>577</v>
      </c>
      <c r="L66" s="29"/>
    </row>
    <row r="67" spans="1:12" ht="20.149999999999999" customHeight="1">
      <c r="A67" s="306"/>
      <c r="B67" s="298"/>
      <c r="C67" s="298"/>
      <c r="D67" s="218">
        <v>41</v>
      </c>
      <c r="E67" s="149" t="s">
        <v>4220</v>
      </c>
      <c r="F67" s="148"/>
      <c r="G67" s="150">
        <v>1</v>
      </c>
      <c r="H67" s="151">
        <v>0.81300813008130091</v>
      </c>
      <c r="L67" s="29"/>
    </row>
    <row r="68" spans="1:12" ht="20.149999999999999" customHeight="1">
      <c r="A68" s="306"/>
      <c r="B68" s="298"/>
      <c r="C68" s="298"/>
      <c r="D68" s="218">
        <v>42</v>
      </c>
      <c r="E68" s="149" t="s">
        <v>4221</v>
      </c>
      <c r="F68" s="148"/>
      <c r="G68" s="150">
        <v>18</v>
      </c>
      <c r="H68" s="151">
        <v>14.634146341463413</v>
      </c>
      <c r="L68" s="29"/>
    </row>
    <row r="69" spans="1:12" ht="20.149999999999999" customHeight="1">
      <c r="A69" s="306"/>
      <c r="B69" s="298"/>
      <c r="C69" s="298"/>
      <c r="D69" s="218">
        <v>45</v>
      </c>
      <c r="E69" s="149" t="s">
        <v>4222</v>
      </c>
      <c r="F69" s="148"/>
      <c r="G69" s="150">
        <v>1</v>
      </c>
      <c r="H69" s="151">
        <v>0.81300813008130091</v>
      </c>
      <c r="L69" s="29"/>
    </row>
    <row r="70" spans="1:12" ht="20.149999999999999" customHeight="1">
      <c r="A70" s="306"/>
      <c r="B70" s="298"/>
      <c r="C70" s="298"/>
      <c r="D70" s="218">
        <v>46</v>
      </c>
      <c r="E70" s="149" t="s">
        <v>4223</v>
      </c>
      <c r="F70" s="148"/>
      <c r="G70" s="150">
        <v>3</v>
      </c>
      <c r="H70" s="151">
        <v>2.4390243902439024</v>
      </c>
      <c r="L70" s="29"/>
    </row>
    <row r="71" spans="1:12" ht="20.149999999999999" customHeight="1">
      <c r="A71" s="306"/>
      <c r="B71" s="298"/>
      <c r="C71" s="298"/>
      <c r="D71" s="218">
        <v>47</v>
      </c>
      <c r="E71" s="149" t="s">
        <v>4224</v>
      </c>
      <c r="F71" s="148"/>
      <c r="G71" s="150">
        <v>7</v>
      </c>
      <c r="H71" s="151">
        <v>5.6910569105691051</v>
      </c>
      <c r="L71" s="29"/>
    </row>
    <row r="72" spans="1:12" ht="20.149999999999999" customHeight="1">
      <c r="A72" s="306"/>
      <c r="B72" s="298"/>
      <c r="C72" s="298"/>
      <c r="D72" s="218">
        <v>49</v>
      </c>
      <c r="E72" s="149" t="s">
        <v>4225</v>
      </c>
      <c r="F72" s="148"/>
      <c r="G72" s="150">
        <v>30</v>
      </c>
      <c r="H72" s="151">
        <v>24.390243902439025</v>
      </c>
      <c r="L72" s="29"/>
    </row>
    <row r="73" spans="1:12" ht="20.149999999999999" customHeight="1">
      <c r="A73" s="306"/>
      <c r="B73" s="298"/>
      <c r="C73" s="298"/>
      <c r="D73" s="218">
        <v>50</v>
      </c>
      <c r="E73" s="149" t="s">
        <v>4226</v>
      </c>
      <c r="F73" s="148"/>
      <c r="G73" s="150"/>
      <c r="H73" s="151" t="s">
        <v>577</v>
      </c>
      <c r="L73" s="29"/>
    </row>
    <row r="74" spans="1:12" ht="20.149999999999999" customHeight="1">
      <c r="A74" s="306"/>
      <c r="B74" s="298"/>
      <c r="C74" s="298"/>
      <c r="D74" s="218">
        <v>51</v>
      </c>
      <c r="E74" s="149" t="s">
        <v>4227</v>
      </c>
      <c r="F74" s="148"/>
      <c r="G74" s="150"/>
      <c r="H74" s="151" t="s">
        <v>577</v>
      </c>
      <c r="L74" s="29"/>
    </row>
    <row r="75" spans="1:12" ht="20.149999999999999" customHeight="1">
      <c r="A75" s="306"/>
      <c r="B75" s="298"/>
      <c r="C75" s="298"/>
      <c r="D75" s="218">
        <v>52</v>
      </c>
      <c r="E75" s="149" t="s">
        <v>4228</v>
      </c>
      <c r="F75" s="148"/>
      <c r="G75" s="150"/>
      <c r="H75" s="151" t="s">
        <v>577</v>
      </c>
      <c r="L75" s="29"/>
    </row>
    <row r="76" spans="1:12" ht="20.149999999999999" customHeight="1">
      <c r="A76" s="306"/>
      <c r="B76" s="298"/>
      <c r="C76" s="298"/>
      <c r="D76" s="218">
        <v>55</v>
      </c>
      <c r="E76" s="149" t="s">
        <v>4229</v>
      </c>
      <c r="F76" s="148"/>
      <c r="G76" s="150"/>
      <c r="H76" s="151" t="s">
        <v>577</v>
      </c>
      <c r="L76" s="29"/>
    </row>
    <row r="77" spans="1:12" ht="20.149999999999999" customHeight="1">
      <c r="A77" s="306"/>
      <c r="B77" s="298"/>
      <c r="C77" s="298"/>
      <c r="D77" s="218">
        <v>56</v>
      </c>
      <c r="E77" s="149" t="s">
        <v>4230</v>
      </c>
      <c r="F77" s="148"/>
      <c r="G77" s="150">
        <v>13</v>
      </c>
      <c r="H77" s="151">
        <v>10.569105691056912</v>
      </c>
      <c r="L77" s="29"/>
    </row>
    <row r="78" spans="1:12" ht="20.149999999999999" customHeight="1">
      <c r="A78" s="306"/>
      <c r="B78" s="298"/>
      <c r="C78" s="298"/>
      <c r="D78" s="218">
        <v>58</v>
      </c>
      <c r="E78" s="149" t="s">
        <v>4231</v>
      </c>
      <c r="F78" s="148"/>
      <c r="G78" s="150"/>
      <c r="H78" s="151" t="s">
        <v>577</v>
      </c>
      <c r="L78" s="29"/>
    </row>
    <row r="79" spans="1:12" ht="20.149999999999999" customHeight="1">
      <c r="A79" s="306"/>
      <c r="B79" s="298"/>
      <c r="C79" s="298"/>
      <c r="D79" s="218">
        <v>59</v>
      </c>
      <c r="E79" s="149" t="s">
        <v>4232</v>
      </c>
      <c r="F79" s="148"/>
      <c r="G79" s="150"/>
      <c r="H79" s="151" t="s">
        <v>577</v>
      </c>
      <c r="L79" s="29"/>
    </row>
    <row r="80" spans="1:12" ht="20.149999999999999" customHeight="1">
      <c r="A80" s="306"/>
      <c r="B80" s="298"/>
      <c r="C80" s="298"/>
      <c r="D80" s="218">
        <v>60</v>
      </c>
      <c r="E80" s="149" t="s">
        <v>4373</v>
      </c>
      <c r="F80" s="148"/>
      <c r="G80" s="150"/>
      <c r="H80" s="151" t="s">
        <v>577</v>
      </c>
      <c r="L80" s="29"/>
    </row>
    <row r="81" spans="1:12" ht="20.149999999999999" customHeight="1">
      <c r="A81" s="306"/>
      <c r="B81" s="298"/>
      <c r="C81" s="298"/>
      <c r="D81" s="218">
        <v>61</v>
      </c>
      <c r="E81" s="149" t="s">
        <v>4233</v>
      </c>
      <c r="F81" s="148"/>
      <c r="G81" s="150"/>
      <c r="H81" s="151" t="s">
        <v>577</v>
      </c>
      <c r="L81" s="29"/>
    </row>
    <row r="82" spans="1:12" ht="20.149999999999999" customHeight="1">
      <c r="A82" s="306"/>
      <c r="B82" s="298"/>
      <c r="C82" s="298"/>
      <c r="D82" s="218">
        <v>62</v>
      </c>
      <c r="E82" s="149" t="s">
        <v>4234</v>
      </c>
      <c r="F82" s="148"/>
      <c r="G82" s="150"/>
      <c r="H82" s="151" t="s">
        <v>577</v>
      </c>
      <c r="L82" s="29"/>
    </row>
    <row r="83" spans="1:12" ht="20.149999999999999" customHeight="1">
      <c r="A83" s="306"/>
      <c r="B83" s="298"/>
      <c r="C83" s="298"/>
      <c r="D83" s="218">
        <v>63</v>
      </c>
      <c r="E83" s="149" t="s">
        <v>4235</v>
      </c>
      <c r="F83" s="148"/>
      <c r="G83" s="150"/>
      <c r="H83" s="151" t="s">
        <v>577</v>
      </c>
      <c r="L83" s="29"/>
    </row>
    <row r="84" spans="1:12" ht="20.149999999999999" customHeight="1">
      <c r="A84" s="306"/>
      <c r="B84" s="298"/>
      <c r="C84" s="298"/>
      <c r="D84" s="218">
        <v>64</v>
      </c>
      <c r="E84" s="149" t="s">
        <v>4236</v>
      </c>
      <c r="F84" s="148"/>
      <c r="G84" s="150"/>
      <c r="H84" s="151" t="s">
        <v>577</v>
      </c>
      <c r="L84" s="29"/>
    </row>
    <row r="85" spans="1:12" ht="20.149999999999999" customHeight="1">
      <c r="A85" s="306"/>
      <c r="B85" s="298"/>
      <c r="C85" s="298"/>
      <c r="D85" s="218">
        <v>65</v>
      </c>
      <c r="E85" s="149" t="s">
        <v>4374</v>
      </c>
      <c r="F85" s="148"/>
      <c r="G85" s="150"/>
      <c r="H85" s="151" t="s">
        <v>577</v>
      </c>
      <c r="L85" s="29"/>
    </row>
    <row r="86" spans="1:12" ht="20.149999999999999" customHeight="1">
      <c r="A86" s="306"/>
      <c r="B86" s="298"/>
      <c r="C86" s="298"/>
      <c r="D86" s="218">
        <v>66</v>
      </c>
      <c r="E86" s="149" t="s">
        <v>4237</v>
      </c>
      <c r="F86" s="148"/>
      <c r="G86" s="150">
        <v>1</v>
      </c>
      <c r="H86" s="151">
        <v>0.81300813008130091</v>
      </c>
      <c r="L86" s="29"/>
    </row>
    <row r="87" spans="1:12" ht="20.149999999999999" customHeight="1">
      <c r="A87" s="306"/>
      <c r="B87" s="298"/>
      <c r="C87" s="298"/>
      <c r="D87" s="218">
        <v>68</v>
      </c>
      <c r="E87" s="149" t="s">
        <v>4143</v>
      </c>
      <c r="F87" s="148"/>
      <c r="G87" s="150">
        <v>1</v>
      </c>
      <c r="H87" s="151">
        <v>0.81300813008130091</v>
      </c>
      <c r="L87" s="29"/>
    </row>
    <row r="88" spans="1:12" ht="20.149999999999999" customHeight="1">
      <c r="A88" s="306"/>
      <c r="B88" s="298"/>
      <c r="C88" s="298"/>
      <c r="D88" s="218">
        <v>70</v>
      </c>
      <c r="E88" s="149" t="s">
        <v>4238</v>
      </c>
      <c r="F88" s="148"/>
      <c r="G88" s="150"/>
      <c r="H88" s="151" t="s">
        <v>577</v>
      </c>
      <c r="L88" s="29"/>
    </row>
    <row r="89" spans="1:12" ht="20.149999999999999" customHeight="1">
      <c r="A89" s="306"/>
      <c r="B89" s="298"/>
      <c r="C89" s="298"/>
      <c r="D89" s="218">
        <v>71</v>
      </c>
      <c r="E89" s="149" t="s">
        <v>4239</v>
      </c>
      <c r="F89" s="148"/>
      <c r="G89" s="150"/>
      <c r="H89" s="151" t="s">
        <v>577</v>
      </c>
      <c r="L89" s="29"/>
    </row>
    <row r="90" spans="1:12" ht="20.149999999999999" customHeight="1">
      <c r="A90" s="306"/>
      <c r="B90" s="298"/>
      <c r="C90" s="298"/>
      <c r="D90" s="218">
        <v>72</v>
      </c>
      <c r="E90" s="149" t="s">
        <v>4240</v>
      </c>
      <c r="F90" s="148"/>
      <c r="G90" s="150"/>
      <c r="H90" s="151" t="s">
        <v>577</v>
      </c>
      <c r="L90" s="29"/>
    </row>
    <row r="91" spans="1:12" ht="20.149999999999999" customHeight="1">
      <c r="A91" s="306"/>
      <c r="B91" s="298"/>
      <c r="C91" s="298"/>
      <c r="D91" s="218">
        <v>73</v>
      </c>
      <c r="E91" s="149" t="s">
        <v>4241</v>
      </c>
      <c r="F91" s="148"/>
      <c r="G91" s="150">
        <v>1</v>
      </c>
      <c r="H91" s="151">
        <v>0.81300813008130091</v>
      </c>
      <c r="L91" s="29"/>
    </row>
    <row r="92" spans="1:12" ht="20.149999999999999" customHeight="1">
      <c r="A92" s="306"/>
      <c r="B92" s="298"/>
      <c r="C92" s="298"/>
      <c r="D92" s="218">
        <v>74</v>
      </c>
      <c r="E92" s="149" t="s">
        <v>4242</v>
      </c>
      <c r="F92" s="148"/>
      <c r="G92" s="150"/>
      <c r="H92" s="151" t="s">
        <v>577</v>
      </c>
      <c r="L92" s="29"/>
    </row>
    <row r="93" spans="1:12" ht="20.149999999999999" customHeight="1">
      <c r="A93" s="306"/>
      <c r="B93" s="298"/>
      <c r="C93" s="298"/>
      <c r="D93" s="218">
        <v>75</v>
      </c>
      <c r="E93" s="149" t="s">
        <v>4243</v>
      </c>
      <c r="F93" s="148"/>
      <c r="G93" s="150">
        <v>1</v>
      </c>
      <c r="H93" s="151">
        <v>0.81300813008130091</v>
      </c>
      <c r="L93" s="29"/>
    </row>
    <row r="94" spans="1:12" ht="20.149999999999999" customHeight="1">
      <c r="A94" s="306"/>
      <c r="B94" s="298"/>
      <c r="C94" s="298"/>
      <c r="D94" s="218">
        <v>76</v>
      </c>
      <c r="E94" s="149" t="s">
        <v>4244</v>
      </c>
      <c r="F94" s="148"/>
      <c r="G94" s="150">
        <v>1</v>
      </c>
      <c r="H94" s="151">
        <v>0.81300813008130091</v>
      </c>
      <c r="L94" s="29"/>
    </row>
    <row r="95" spans="1:12" ht="20.149999999999999" customHeight="1">
      <c r="A95" s="306"/>
      <c r="B95" s="298"/>
      <c r="C95" s="298"/>
      <c r="D95" s="218">
        <v>84</v>
      </c>
      <c r="E95" s="149" t="s">
        <v>4153</v>
      </c>
      <c r="F95" s="148"/>
      <c r="G95" s="150">
        <v>2</v>
      </c>
      <c r="H95" s="151">
        <v>1.6260162601626018</v>
      </c>
      <c r="L95" s="29"/>
    </row>
    <row r="96" spans="1:12" ht="20.149999999999999" customHeight="1">
      <c r="A96" s="306"/>
      <c r="B96" s="298"/>
      <c r="C96" s="298"/>
      <c r="D96" s="218">
        <v>85</v>
      </c>
      <c r="E96" s="149" t="s">
        <v>4154</v>
      </c>
      <c r="F96" s="148"/>
      <c r="G96" s="150">
        <v>2</v>
      </c>
      <c r="H96" s="151">
        <v>1.6260162601626018</v>
      </c>
      <c r="L96" s="29"/>
    </row>
    <row r="97" spans="1:12" ht="20.149999999999999" customHeight="1">
      <c r="A97" s="306"/>
      <c r="B97" s="298"/>
      <c r="C97" s="298"/>
      <c r="D97" s="218">
        <v>86</v>
      </c>
      <c r="E97" s="149" t="s">
        <v>4245</v>
      </c>
      <c r="F97" s="148"/>
      <c r="G97" s="150"/>
      <c r="H97" s="151" t="s">
        <v>577</v>
      </c>
      <c r="L97" s="29"/>
    </row>
    <row r="98" spans="1:12" ht="20.149999999999999" customHeight="1">
      <c r="A98" s="306"/>
      <c r="B98" s="298"/>
      <c r="C98" s="298"/>
      <c r="D98" s="218">
        <v>87</v>
      </c>
      <c r="E98" s="149" t="s">
        <v>4246</v>
      </c>
      <c r="F98" s="148"/>
      <c r="G98" s="150">
        <v>2</v>
      </c>
      <c r="H98" s="151">
        <v>1.6260162601626018</v>
      </c>
      <c r="L98" s="29"/>
    </row>
    <row r="99" spans="1:12" ht="20.149999999999999" customHeight="1">
      <c r="A99" s="306"/>
      <c r="B99" s="298"/>
      <c r="C99" s="298"/>
      <c r="D99" s="218">
        <v>90</v>
      </c>
      <c r="E99" s="149" t="s">
        <v>4247</v>
      </c>
      <c r="F99" s="148"/>
      <c r="G99" s="150"/>
      <c r="H99" s="151" t="s">
        <v>577</v>
      </c>
      <c r="L99" s="29"/>
    </row>
    <row r="100" spans="1:12" ht="20.149999999999999" customHeight="1">
      <c r="A100" s="306"/>
      <c r="B100" s="298"/>
      <c r="C100" s="298"/>
      <c r="D100" s="218">
        <v>91</v>
      </c>
      <c r="E100" s="149" t="s">
        <v>4248</v>
      </c>
      <c r="F100" s="148"/>
      <c r="G100" s="150">
        <v>6</v>
      </c>
      <c r="H100" s="151">
        <v>4.8780487804878048</v>
      </c>
      <c r="L100" s="29"/>
    </row>
    <row r="101" spans="1:12" ht="20.149999999999999" customHeight="1">
      <c r="A101" s="306"/>
      <c r="B101" s="298"/>
      <c r="C101" s="298"/>
      <c r="D101" s="218">
        <v>94</v>
      </c>
      <c r="E101" s="149" t="s">
        <v>4249</v>
      </c>
      <c r="F101" s="148"/>
      <c r="G101" s="150">
        <v>1</v>
      </c>
      <c r="H101" s="151">
        <v>0.81300813008130091</v>
      </c>
      <c r="L101" s="29"/>
    </row>
    <row r="102" spans="1:12" ht="20.149999999999999" customHeight="1">
      <c r="A102" s="306"/>
      <c r="B102" s="298"/>
      <c r="C102" s="298"/>
      <c r="D102" s="218">
        <v>95</v>
      </c>
      <c r="E102" s="149" t="s">
        <v>4250</v>
      </c>
      <c r="F102" s="148"/>
      <c r="G102" s="150">
        <v>5</v>
      </c>
      <c r="H102" s="151">
        <v>4.0650406504065035</v>
      </c>
      <c r="L102" s="29"/>
    </row>
    <row r="103" spans="1:12" ht="20.149999999999999" customHeight="1">
      <c r="A103" s="306"/>
      <c r="B103" s="298"/>
      <c r="C103" s="298"/>
      <c r="D103" s="218">
        <v>96</v>
      </c>
      <c r="E103" s="149" t="s">
        <v>4251</v>
      </c>
      <c r="F103" s="148"/>
      <c r="G103" s="150">
        <v>4</v>
      </c>
      <c r="H103" s="151">
        <v>3.2520325203252036</v>
      </c>
      <c r="L103" s="29"/>
    </row>
    <row r="104" spans="1:12" ht="20.149999999999999" customHeight="1">
      <c r="A104" s="306"/>
      <c r="B104" s="298"/>
      <c r="C104" s="298"/>
      <c r="D104" s="218">
        <v>97</v>
      </c>
      <c r="E104" s="149" t="s">
        <v>4252</v>
      </c>
      <c r="F104" s="148"/>
      <c r="G104" s="150">
        <v>1</v>
      </c>
      <c r="H104" s="151">
        <v>0.81300813008130091</v>
      </c>
      <c r="L104" s="29"/>
    </row>
    <row r="105" spans="1:12" ht="20.149999999999999" customHeight="1">
      <c r="A105" s="306"/>
      <c r="B105" s="298"/>
      <c r="C105" s="298"/>
      <c r="D105" s="218">
        <v>98</v>
      </c>
      <c r="E105" s="149" t="s">
        <v>4253</v>
      </c>
      <c r="F105" s="148"/>
      <c r="G105" s="150"/>
      <c r="H105" s="151" t="s">
        <v>577</v>
      </c>
      <c r="L105" s="29"/>
    </row>
    <row r="106" spans="1:12" ht="20.149999999999999" customHeight="1">
      <c r="A106" s="306"/>
      <c r="B106" s="298"/>
      <c r="C106" s="298"/>
      <c r="D106" s="218">
        <v>99</v>
      </c>
      <c r="E106" s="149" t="s">
        <v>4159</v>
      </c>
      <c r="F106" s="148"/>
      <c r="G106" s="150"/>
      <c r="H106" s="151" t="s">
        <v>577</v>
      </c>
      <c r="L106" s="29"/>
    </row>
    <row r="107" spans="1:12" ht="16.5" customHeight="1">
      <c r="A107" s="152" t="s">
        <v>4535</v>
      </c>
      <c r="B107" s="153" t="s">
        <v>4536</v>
      </c>
      <c r="C107" s="153" t="s">
        <v>2419</v>
      </c>
      <c r="D107" s="154"/>
      <c r="E107" s="153"/>
      <c r="F107" s="154"/>
      <c r="G107" s="160">
        <v>123</v>
      </c>
      <c r="H107" s="157"/>
      <c r="I107" s="165"/>
      <c r="J107" s="165"/>
      <c r="K107" s="165"/>
      <c r="L107" s="137"/>
    </row>
    <row r="108" spans="1:12" ht="17">
      <c r="A108" s="152" t="s">
        <v>4256</v>
      </c>
      <c r="B108" s="40" t="s">
        <v>1037</v>
      </c>
      <c r="C108" s="40" t="s">
        <v>2420</v>
      </c>
      <c r="D108" s="39"/>
      <c r="E108" s="37"/>
      <c r="F108" s="37"/>
      <c r="G108" s="128">
        <v>123</v>
      </c>
      <c r="H108" s="45"/>
    </row>
    <row r="109" spans="1:12" ht="17">
      <c r="A109" s="152" t="s">
        <v>4257</v>
      </c>
      <c r="B109" s="40" t="s">
        <v>1039</v>
      </c>
      <c r="C109" s="40" t="s">
        <v>2420</v>
      </c>
      <c r="D109" s="39"/>
      <c r="E109" s="37"/>
      <c r="F109" s="37"/>
      <c r="G109" s="128">
        <v>123</v>
      </c>
      <c r="H109" s="45"/>
    </row>
    <row r="110" spans="1:12" ht="16.5" customHeight="1">
      <c r="A110" s="152" t="s">
        <v>4258</v>
      </c>
      <c r="B110" s="40" t="s">
        <v>1041</v>
      </c>
      <c r="C110" s="40" t="s">
        <v>2420</v>
      </c>
      <c r="D110" s="39"/>
      <c r="E110" s="37"/>
      <c r="F110" s="37"/>
      <c r="G110" s="128">
        <v>123</v>
      </c>
      <c r="H110" s="45"/>
      <c r="L110" s="137"/>
    </row>
    <row r="111" spans="1:12" ht="20.149999999999999" customHeight="1">
      <c r="A111" s="308" t="s">
        <v>4174</v>
      </c>
      <c r="B111" s="297" t="s">
        <v>4511</v>
      </c>
      <c r="C111" s="297" t="s">
        <v>2420</v>
      </c>
      <c r="D111" s="148"/>
      <c r="E111" s="149"/>
      <c r="F111" s="148"/>
      <c r="G111" s="128">
        <v>123</v>
      </c>
      <c r="H111" s="151"/>
      <c r="L111" s="137"/>
    </row>
    <row r="112" spans="1:12" ht="20.149999999999999" customHeight="1">
      <c r="A112" s="306"/>
      <c r="B112" s="298"/>
      <c r="C112" s="298"/>
      <c r="D112" s="148">
        <v>1</v>
      </c>
      <c r="E112" s="149" t="s">
        <v>4168</v>
      </c>
      <c r="F112" s="148"/>
      <c r="G112" s="160"/>
      <c r="H112" s="151" t="s">
        <v>577</v>
      </c>
      <c r="L112" s="137"/>
    </row>
    <row r="113" spans="1:12" ht="20.149999999999999" customHeight="1">
      <c r="A113" s="306"/>
      <c r="B113" s="298"/>
      <c r="C113" s="298"/>
      <c r="D113" s="148">
        <v>2</v>
      </c>
      <c r="E113" s="149" t="s">
        <v>4160</v>
      </c>
      <c r="F113" s="148"/>
      <c r="G113" s="150">
        <v>11</v>
      </c>
      <c r="H113" s="151">
        <v>8.9430894308943092</v>
      </c>
      <c r="L113" s="137"/>
    </row>
    <row r="114" spans="1:12" ht="20.149999999999999" customHeight="1">
      <c r="A114" s="306"/>
      <c r="B114" s="298"/>
      <c r="C114" s="298"/>
      <c r="D114" s="148">
        <v>3</v>
      </c>
      <c r="E114" s="149" t="s">
        <v>4161</v>
      </c>
      <c r="F114" s="148"/>
      <c r="G114" s="150">
        <v>3</v>
      </c>
      <c r="H114" s="151">
        <v>2.4390243902439024</v>
      </c>
      <c r="L114" s="137"/>
    </row>
    <row r="115" spans="1:12" ht="20.149999999999999" customHeight="1">
      <c r="A115" s="306"/>
      <c r="B115" s="298"/>
      <c r="C115" s="298"/>
      <c r="D115" s="148">
        <v>4</v>
      </c>
      <c r="E115" s="149" t="s">
        <v>4162</v>
      </c>
      <c r="F115" s="148"/>
      <c r="G115" s="150">
        <v>13</v>
      </c>
      <c r="H115" s="151">
        <v>10.569105691056912</v>
      </c>
      <c r="L115" s="137"/>
    </row>
    <row r="116" spans="1:12" ht="20.149999999999999" customHeight="1">
      <c r="A116" s="306"/>
      <c r="B116" s="298"/>
      <c r="C116" s="298"/>
      <c r="D116" s="148">
        <v>5</v>
      </c>
      <c r="E116" s="149" t="s">
        <v>4163</v>
      </c>
      <c r="F116" s="148"/>
      <c r="G116" s="150">
        <v>12</v>
      </c>
      <c r="H116" s="151">
        <v>9.7560975609756095</v>
      </c>
      <c r="L116" s="137"/>
    </row>
    <row r="117" spans="1:12" ht="20.149999999999999" customHeight="1">
      <c r="A117" s="306"/>
      <c r="B117" s="298"/>
      <c r="C117" s="298"/>
      <c r="D117" s="148">
        <v>6</v>
      </c>
      <c r="E117" s="149" t="s">
        <v>4164</v>
      </c>
      <c r="F117" s="148"/>
      <c r="G117" s="150">
        <v>11</v>
      </c>
      <c r="H117" s="151">
        <v>8.9430894308943092</v>
      </c>
      <c r="L117" s="137"/>
    </row>
    <row r="118" spans="1:12" ht="20.149999999999999" customHeight="1">
      <c r="A118" s="306"/>
      <c r="B118" s="298"/>
      <c r="C118" s="298"/>
      <c r="D118" s="148">
        <v>7</v>
      </c>
      <c r="E118" s="149" t="s">
        <v>4165</v>
      </c>
      <c r="F118" s="148"/>
      <c r="G118" s="150">
        <v>21</v>
      </c>
      <c r="H118" s="151">
        <v>17.073170731707318</v>
      </c>
      <c r="L118" s="137"/>
    </row>
    <row r="119" spans="1:12" ht="20.149999999999999" customHeight="1">
      <c r="A119" s="306"/>
      <c r="B119" s="298"/>
      <c r="C119" s="298"/>
      <c r="D119" s="148">
        <v>8</v>
      </c>
      <c r="E119" s="149" t="s">
        <v>4166</v>
      </c>
      <c r="F119" s="148"/>
      <c r="G119" s="150">
        <v>28</v>
      </c>
      <c r="H119" s="151">
        <v>22.76422764227642</v>
      </c>
      <c r="L119" s="137"/>
    </row>
    <row r="120" spans="1:12" ht="20.149999999999999" customHeight="1">
      <c r="A120" s="307"/>
      <c r="B120" s="299"/>
      <c r="C120" s="299"/>
      <c r="D120" s="148">
        <v>9</v>
      </c>
      <c r="E120" s="149" t="s">
        <v>4167</v>
      </c>
      <c r="F120" s="148"/>
      <c r="G120" s="150">
        <v>24</v>
      </c>
      <c r="H120" s="151">
        <v>19.512195121951219</v>
      </c>
      <c r="L120" s="137"/>
    </row>
    <row r="121" spans="1:12" ht="20.149999999999999" customHeight="1">
      <c r="A121" s="308" t="s">
        <v>4259</v>
      </c>
      <c r="B121" s="297" t="s">
        <v>4512</v>
      </c>
      <c r="C121" s="297" t="s">
        <v>2420</v>
      </c>
      <c r="D121" s="148"/>
      <c r="E121" s="149"/>
      <c r="F121" s="148"/>
      <c r="G121" s="150">
        <v>123</v>
      </c>
      <c r="H121" s="151"/>
      <c r="L121" s="137"/>
    </row>
    <row r="122" spans="1:12" ht="20.149999999999999" customHeight="1">
      <c r="A122" s="306"/>
      <c r="B122" s="298"/>
      <c r="C122" s="298"/>
      <c r="D122" s="148">
        <v>11</v>
      </c>
      <c r="E122" s="149" t="s">
        <v>4268</v>
      </c>
      <c r="F122" s="148"/>
      <c r="G122" s="150"/>
      <c r="H122" s="151" t="s">
        <v>2040</v>
      </c>
      <c r="L122" s="137"/>
    </row>
    <row r="123" spans="1:12" ht="20.149999999999999" customHeight="1">
      <c r="A123" s="306"/>
      <c r="B123" s="298"/>
      <c r="C123" s="298"/>
      <c r="D123" s="148">
        <v>12</v>
      </c>
      <c r="E123" s="149" t="s">
        <v>4269</v>
      </c>
      <c r="F123" s="148"/>
      <c r="G123" s="150"/>
      <c r="H123" s="151" t="s">
        <v>2040</v>
      </c>
      <c r="L123" s="137"/>
    </row>
    <row r="124" spans="1:12" ht="20.149999999999999" customHeight="1">
      <c r="A124" s="306"/>
      <c r="B124" s="298"/>
      <c r="C124" s="298"/>
      <c r="D124" s="148">
        <v>13</v>
      </c>
      <c r="E124" s="149" t="s">
        <v>4270</v>
      </c>
      <c r="F124" s="148"/>
      <c r="G124" s="150"/>
      <c r="H124" s="151" t="s">
        <v>2040</v>
      </c>
      <c r="L124" s="137"/>
    </row>
    <row r="125" spans="1:12" ht="20.149999999999999" customHeight="1">
      <c r="A125" s="306"/>
      <c r="B125" s="298"/>
      <c r="C125" s="298"/>
      <c r="D125" s="148">
        <v>14</v>
      </c>
      <c r="E125" s="149" t="s">
        <v>4271</v>
      </c>
      <c r="F125" s="148"/>
      <c r="G125" s="150"/>
      <c r="H125" s="151" t="s">
        <v>2040</v>
      </c>
      <c r="L125" s="137"/>
    </row>
    <row r="126" spans="1:12" ht="20.149999999999999" customHeight="1">
      <c r="A126" s="306"/>
      <c r="B126" s="298"/>
      <c r="C126" s="298"/>
      <c r="D126" s="148">
        <v>15</v>
      </c>
      <c r="E126" s="149" t="s">
        <v>4272</v>
      </c>
      <c r="F126" s="148"/>
      <c r="G126" s="150"/>
      <c r="H126" s="151" t="s">
        <v>2040</v>
      </c>
      <c r="L126" s="137"/>
    </row>
    <row r="127" spans="1:12" ht="20.149999999999999" customHeight="1">
      <c r="A127" s="306"/>
      <c r="B127" s="298"/>
      <c r="C127" s="298"/>
      <c r="D127" s="148">
        <v>21</v>
      </c>
      <c r="E127" s="149" t="s">
        <v>4273</v>
      </c>
      <c r="F127" s="148"/>
      <c r="G127" s="150"/>
      <c r="H127" s="151" t="s">
        <v>2040</v>
      </c>
      <c r="L127" s="137"/>
    </row>
    <row r="128" spans="1:12" ht="20.149999999999999" customHeight="1">
      <c r="A128" s="306"/>
      <c r="B128" s="298"/>
      <c r="C128" s="298"/>
      <c r="D128" s="148">
        <v>22</v>
      </c>
      <c r="E128" s="149" t="s">
        <v>4274</v>
      </c>
      <c r="F128" s="148"/>
      <c r="G128" s="150"/>
      <c r="H128" s="151" t="s">
        <v>2040</v>
      </c>
      <c r="L128" s="137"/>
    </row>
    <row r="129" spans="1:12" ht="20.149999999999999" customHeight="1">
      <c r="A129" s="306"/>
      <c r="B129" s="298"/>
      <c r="C129" s="298"/>
      <c r="D129" s="148">
        <v>23</v>
      </c>
      <c r="E129" s="149" t="s">
        <v>4275</v>
      </c>
      <c r="F129" s="148"/>
      <c r="G129" s="150">
        <v>1</v>
      </c>
      <c r="H129" s="151">
        <v>0.81300813008130091</v>
      </c>
      <c r="L129" s="137"/>
    </row>
    <row r="130" spans="1:12" ht="20.149999999999999" customHeight="1">
      <c r="A130" s="306"/>
      <c r="B130" s="298"/>
      <c r="C130" s="298"/>
      <c r="D130" s="148">
        <v>24</v>
      </c>
      <c r="E130" s="149" t="s">
        <v>4276</v>
      </c>
      <c r="F130" s="148"/>
      <c r="G130" s="150">
        <v>2</v>
      </c>
      <c r="H130" s="151">
        <v>1.6260162601626018</v>
      </c>
      <c r="L130" s="137"/>
    </row>
    <row r="131" spans="1:12" ht="20.149999999999999" customHeight="1">
      <c r="A131" s="306"/>
      <c r="B131" s="298"/>
      <c r="C131" s="298"/>
      <c r="D131" s="148">
        <v>25</v>
      </c>
      <c r="E131" s="149" t="s">
        <v>4277</v>
      </c>
      <c r="F131" s="148"/>
      <c r="G131" s="150">
        <v>2</v>
      </c>
      <c r="H131" s="151">
        <v>1.6260162601626018</v>
      </c>
      <c r="L131" s="137"/>
    </row>
    <row r="132" spans="1:12" ht="20.149999999999999" customHeight="1">
      <c r="A132" s="306"/>
      <c r="B132" s="298"/>
      <c r="C132" s="298"/>
      <c r="D132" s="148">
        <v>26</v>
      </c>
      <c r="E132" s="149" t="s">
        <v>4278</v>
      </c>
      <c r="F132" s="148"/>
      <c r="G132" s="150"/>
      <c r="H132" s="151" t="s">
        <v>2040</v>
      </c>
      <c r="L132" s="137"/>
    </row>
    <row r="133" spans="1:12" ht="20.149999999999999" customHeight="1">
      <c r="A133" s="306"/>
      <c r="B133" s="298"/>
      <c r="C133" s="298"/>
      <c r="D133" s="148">
        <v>27</v>
      </c>
      <c r="E133" s="149" t="s">
        <v>4279</v>
      </c>
      <c r="F133" s="148"/>
      <c r="G133" s="150">
        <v>2</v>
      </c>
      <c r="H133" s="151">
        <v>1.6260162601626018</v>
      </c>
      <c r="L133" s="137"/>
    </row>
    <row r="134" spans="1:12" ht="20.149999999999999" customHeight="1">
      <c r="A134" s="306"/>
      <c r="B134" s="298"/>
      <c r="C134" s="298"/>
      <c r="D134" s="148">
        <v>28</v>
      </c>
      <c r="E134" s="149" t="s">
        <v>4280</v>
      </c>
      <c r="F134" s="148"/>
      <c r="G134" s="150">
        <v>4</v>
      </c>
      <c r="H134" s="151">
        <v>3.2520325203252036</v>
      </c>
      <c r="L134" s="137"/>
    </row>
    <row r="135" spans="1:12" ht="20.149999999999999" customHeight="1">
      <c r="A135" s="306"/>
      <c r="B135" s="298"/>
      <c r="C135" s="298"/>
      <c r="D135" s="148">
        <v>31</v>
      </c>
      <c r="E135" s="149" t="s">
        <v>4281</v>
      </c>
      <c r="F135" s="148"/>
      <c r="G135" s="150"/>
      <c r="H135" s="151" t="s">
        <v>2040</v>
      </c>
      <c r="L135" s="137"/>
    </row>
    <row r="136" spans="1:12" ht="20.149999999999999" customHeight="1">
      <c r="A136" s="306"/>
      <c r="B136" s="298"/>
      <c r="C136" s="298"/>
      <c r="D136" s="148">
        <v>32</v>
      </c>
      <c r="E136" s="149" t="s">
        <v>4282</v>
      </c>
      <c r="F136" s="148"/>
      <c r="G136" s="150"/>
      <c r="H136" s="151" t="s">
        <v>2040</v>
      </c>
      <c r="L136" s="137"/>
    </row>
    <row r="137" spans="1:12" ht="20.149999999999999" customHeight="1">
      <c r="A137" s="306"/>
      <c r="B137" s="298"/>
      <c r="C137" s="298"/>
      <c r="D137" s="148">
        <v>33</v>
      </c>
      <c r="E137" s="149" t="s">
        <v>4283</v>
      </c>
      <c r="F137" s="148"/>
      <c r="G137" s="150"/>
      <c r="H137" s="151" t="s">
        <v>2040</v>
      </c>
      <c r="L137" s="137"/>
    </row>
    <row r="138" spans="1:12" ht="20.149999999999999" customHeight="1">
      <c r="A138" s="306"/>
      <c r="B138" s="298"/>
      <c r="C138" s="298"/>
      <c r="D138" s="148">
        <v>39</v>
      </c>
      <c r="E138" s="149" t="s">
        <v>4284</v>
      </c>
      <c r="F138" s="148"/>
      <c r="G138" s="150">
        <v>3</v>
      </c>
      <c r="H138" s="151">
        <v>2.4390243902439024</v>
      </c>
      <c r="L138" s="137"/>
    </row>
    <row r="139" spans="1:12" ht="20.149999999999999" customHeight="1">
      <c r="A139" s="306"/>
      <c r="B139" s="298"/>
      <c r="C139" s="298"/>
      <c r="D139" s="148">
        <v>41</v>
      </c>
      <c r="E139" s="149" t="s">
        <v>4285</v>
      </c>
      <c r="F139" s="148"/>
      <c r="G139" s="150"/>
      <c r="H139" s="151" t="s">
        <v>2040</v>
      </c>
      <c r="L139" s="137"/>
    </row>
    <row r="140" spans="1:12" ht="20.149999999999999" customHeight="1">
      <c r="A140" s="306"/>
      <c r="B140" s="298"/>
      <c r="C140" s="298"/>
      <c r="D140" s="148">
        <v>42</v>
      </c>
      <c r="E140" s="149" t="s">
        <v>4286</v>
      </c>
      <c r="F140" s="148"/>
      <c r="G140" s="150">
        <v>2</v>
      </c>
      <c r="H140" s="151">
        <v>1.6260162601626018</v>
      </c>
      <c r="L140" s="137"/>
    </row>
    <row r="141" spans="1:12" ht="20.149999999999999" customHeight="1">
      <c r="A141" s="306"/>
      <c r="B141" s="298"/>
      <c r="C141" s="298"/>
      <c r="D141" s="148">
        <v>43</v>
      </c>
      <c r="E141" s="149" t="s">
        <v>4287</v>
      </c>
      <c r="F141" s="148"/>
      <c r="G141" s="150">
        <v>1</v>
      </c>
      <c r="H141" s="151">
        <v>0.81300813008130091</v>
      </c>
      <c r="L141" s="137"/>
    </row>
    <row r="142" spans="1:12" ht="20.149999999999999" customHeight="1">
      <c r="A142" s="306"/>
      <c r="B142" s="298"/>
      <c r="C142" s="298"/>
      <c r="D142" s="148">
        <v>44</v>
      </c>
      <c r="E142" s="149" t="s">
        <v>4288</v>
      </c>
      <c r="F142" s="148"/>
      <c r="G142" s="150">
        <v>10</v>
      </c>
      <c r="H142" s="151">
        <v>8.1300813008130071</v>
      </c>
      <c r="L142" s="137"/>
    </row>
    <row r="143" spans="1:12" ht="20.149999999999999" customHeight="1">
      <c r="A143" s="306"/>
      <c r="B143" s="298"/>
      <c r="C143" s="298"/>
      <c r="D143" s="148">
        <v>51</v>
      </c>
      <c r="E143" s="149" t="s">
        <v>4289</v>
      </c>
      <c r="F143" s="148"/>
      <c r="G143" s="150">
        <v>3</v>
      </c>
      <c r="H143" s="151">
        <v>2.4390243902439024</v>
      </c>
      <c r="L143" s="137"/>
    </row>
    <row r="144" spans="1:12" ht="20.149999999999999" customHeight="1">
      <c r="A144" s="306"/>
      <c r="B144" s="298"/>
      <c r="C144" s="298"/>
      <c r="D144" s="148">
        <v>52</v>
      </c>
      <c r="E144" s="149" t="s">
        <v>4290</v>
      </c>
      <c r="F144" s="148"/>
      <c r="G144" s="150">
        <v>7</v>
      </c>
      <c r="H144" s="151">
        <v>5.6910569105691051</v>
      </c>
      <c r="L144" s="137"/>
    </row>
    <row r="145" spans="1:12" ht="20.149999999999999" customHeight="1">
      <c r="A145" s="306"/>
      <c r="B145" s="298"/>
      <c r="C145" s="298"/>
      <c r="D145" s="148">
        <v>53</v>
      </c>
      <c r="E145" s="149" t="s">
        <v>4291</v>
      </c>
      <c r="F145" s="148"/>
      <c r="G145" s="150">
        <v>2</v>
      </c>
      <c r="H145" s="151">
        <v>1.6260162601626018</v>
      </c>
      <c r="L145" s="137"/>
    </row>
    <row r="146" spans="1:12" ht="20.149999999999999" customHeight="1">
      <c r="A146" s="306"/>
      <c r="B146" s="298"/>
      <c r="C146" s="298"/>
      <c r="D146" s="148">
        <v>61</v>
      </c>
      <c r="E146" s="149" t="s">
        <v>4292</v>
      </c>
      <c r="F146" s="148"/>
      <c r="G146" s="150">
        <v>11</v>
      </c>
      <c r="H146" s="151">
        <v>8.9430894308943092</v>
      </c>
      <c r="L146" s="137"/>
    </row>
    <row r="147" spans="1:12" ht="20.149999999999999" customHeight="1">
      <c r="A147" s="306"/>
      <c r="B147" s="298"/>
      <c r="C147" s="298"/>
      <c r="D147" s="148">
        <v>62</v>
      </c>
      <c r="E147" s="149" t="s">
        <v>4293</v>
      </c>
      <c r="F147" s="148"/>
      <c r="G147" s="150"/>
      <c r="H147" s="151" t="s">
        <v>2040</v>
      </c>
      <c r="L147" s="137"/>
    </row>
    <row r="148" spans="1:12" ht="20.149999999999999" customHeight="1">
      <c r="A148" s="306"/>
      <c r="B148" s="298"/>
      <c r="C148" s="298"/>
      <c r="D148" s="148">
        <v>63</v>
      </c>
      <c r="E148" s="149" t="s">
        <v>4294</v>
      </c>
      <c r="F148" s="148"/>
      <c r="G148" s="150"/>
      <c r="H148" s="151" t="s">
        <v>2040</v>
      </c>
      <c r="L148" s="137"/>
    </row>
    <row r="149" spans="1:12" ht="20.149999999999999" customHeight="1">
      <c r="A149" s="306"/>
      <c r="B149" s="298"/>
      <c r="C149" s="298"/>
      <c r="D149" s="148">
        <v>71</v>
      </c>
      <c r="E149" s="149" t="s">
        <v>4295</v>
      </c>
      <c r="F149" s="148"/>
      <c r="G149" s="150">
        <v>1</v>
      </c>
      <c r="H149" s="151">
        <v>0.81300813008130091</v>
      </c>
      <c r="L149" s="137"/>
    </row>
    <row r="150" spans="1:12" ht="20.149999999999999" customHeight="1">
      <c r="A150" s="306"/>
      <c r="B150" s="298"/>
      <c r="C150" s="298"/>
      <c r="D150" s="148">
        <v>72</v>
      </c>
      <c r="E150" s="149" t="s">
        <v>4296</v>
      </c>
      <c r="F150" s="148"/>
      <c r="G150" s="150">
        <v>1</v>
      </c>
      <c r="H150" s="151">
        <v>0.81300813008130091</v>
      </c>
      <c r="L150" s="137"/>
    </row>
    <row r="151" spans="1:12" ht="20.149999999999999" customHeight="1">
      <c r="A151" s="306"/>
      <c r="B151" s="298"/>
      <c r="C151" s="298"/>
      <c r="D151" s="148">
        <v>73</v>
      </c>
      <c r="E151" s="149" t="s">
        <v>4297</v>
      </c>
      <c r="F151" s="148"/>
      <c r="G151" s="150">
        <v>3</v>
      </c>
      <c r="H151" s="151">
        <v>2.4390243902439024</v>
      </c>
      <c r="L151" s="137"/>
    </row>
    <row r="152" spans="1:12" ht="20.149999999999999" customHeight="1">
      <c r="A152" s="306"/>
      <c r="B152" s="298"/>
      <c r="C152" s="298"/>
      <c r="D152" s="148">
        <v>74</v>
      </c>
      <c r="E152" s="149" t="s">
        <v>4298</v>
      </c>
      <c r="F152" s="148"/>
      <c r="G152" s="150"/>
      <c r="H152" s="151" t="s">
        <v>2040</v>
      </c>
      <c r="L152" s="29"/>
    </row>
    <row r="153" spans="1:12" ht="20.149999999999999" customHeight="1">
      <c r="A153" s="306"/>
      <c r="B153" s="298"/>
      <c r="C153" s="298"/>
      <c r="D153" s="148">
        <v>75</v>
      </c>
      <c r="E153" s="149" t="s">
        <v>4299</v>
      </c>
      <c r="F153" s="148"/>
      <c r="G153" s="150">
        <v>3</v>
      </c>
      <c r="H153" s="151">
        <v>2.4390243902439024</v>
      </c>
      <c r="L153" s="29"/>
    </row>
    <row r="154" spans="1:12" ht="20.149999999999999" customHeight="1">
      <c r="A154" s="306"/>
      <c r="B154" s="298"/>
      <c r="C154" s="298"/>
      <c r="D154" s="148">
        <v>76</v>
      </c>
      <c r="E154" s="149" t="s">
        <v>4300</v>
      </c>
      <c r="F154" s="148"/>
      <c r="G154" s="150">
        <v>2</v>
      </c>
      <c r="H154" s="151">
        <v>1.6260162601626018</v>
      </c>
      <c r="L154" s="29"/>
    </row>
    <row r="155" spans="1:12" ht="20.149999999999999" customHeight="1">
      <c r="A155" s="306"/>
      <c r="B155" s="298"/>
      <c r="C155" s="298"/>
      <c r="D155" s="148">
        <v>77</v>
      </c>
      <c r="E155" s="149" t="s">
        <v>4301</v>
      </c>
      <c r="F155" s="148"/>
      <c r="G155" s="150"/>
      <c r="H155" s="151" t="s">
        <v>2040</v>
      </c>
      <c r="L155" s="29"/>
    </row>
    <row r="156" spans="1:12" ht="20.149999999999999" customHeight="1">
      <c r="A156" s="306"/>
      <c r="B156" s="298"/>
      <c r="C156" s="298"/>
      <c r="D156" s="148">
        <v>78</v>
      </c>
      <c r="E156" s="149" t="s">
        <v>4302</v>
      </c>
      <c r="F156" s="148"/>
      <c r="G156" s="150">
        <v>11</v>
      </c>
      <c r="H156" s="151">
        <v>8.9430894308943092</v>
      </c>
      <c r="L156" s="29"/>
    </row>
    <row r="157" spans="1:12" ht="20.149999999999999" customHeight="1">
      <c r="A157" s="306"/>
      <c r="B157" s="298"/>
      <c r="C157" s="298"/>
      <c r="D157" s="148">
        <v>79</v>
      </c>
      <c r="E157" s="149" t="s">
        <v>4303</v>
      </c>
      <c r="F157" s="148"/>
      <c r="G157" s="150"/>
      <c r="H157" s="151" t="s">
        <v>2040</v>
      </c>
      <c r="L157" s="29"/>
    </row>
    <row r="158" spans="1:12" ht="20.149999999999999" customHeight="1">
      <c r="A158" s="306"/>
      <c r="B158" s="298"/>
      <c r="C158" s="298"/>
      <c r="D158" s="148">
        <v>81</v>
      </c>
      <c r="E158" s="149" t="s">
        <v>4304</v>
      </c>
      <c r="F158" s="148"/>
      <c r="G158" s="150">
        <v>1</v>
      </c>
      <c r="H158" s="151">
        <v>0.81300813008130091</v>
      </c>
      <c r="L158" s="29"/>
    </row>
    <row r="159" spans="1:12" ht="20.149999999999999" customHeight="1">
      <c r="A159" s="306"/>
      <c r="B159" s="298"/>
      <c r="C159" s="298"/>
      <c r="D159" s="148">
        <v>82</v>
      </c>
      <c r="E159" s="149" t="s">
        <v>4305</v>
      </c>
      <c r="F159" s="148"/>
      <c r="G159" s="150"/>
      <c r="H159" s="151" t="s">
        <v>2040</v>
      </c>
      <c r="L159" s="29"/>
    </row>
    <row r="160" spans="1:12" ht="20.149999999999999" customHeight="1">
      <c r="A160" s="306"/>
      <c r="B160" s="298"/>
      <c r="C160" s="298"/>
      <c r="D160" s="148">
        <v>83</v>
      </c>
      <c r="E160" s="149" t="s">
        <v>4306</v>
      </c>
      <c r="F160" s="148"/>
      <c r="G160" s="150">
        <v>2</v>
      </c>
      <c r="H160" s="151">
        <v>1.6260162601626018</v>
      </c>
      <c r="L160" s="29"/>
    </row>
    <row r="161" spans="1:12" ht="20.149999999999999" customHeight="1">
      <c r="A161" s="306"/>
      <c r="B161" s="298"/>
      <c r="C161" s="298"/>
      <c r="D161" s="148">
        <v>84</v>
      </c>
      <c r="E161" s="149" t="s">
        <v>4307</v>
      </c>
      <c r="F161" s="148"/>
      <c r="G161" s="150"/>
      <c r="H161" s="151" t="s">
        <v>2040</v>
      </c>
      <c r="L161" s="29"/>
    </row>
    <row r="162" spans="1:12" ht="20.149999999999999" customHeight="1">
      <c r="A162" s="306"/>
      <c r="B162" s="298"/>
      <c r="C162" s="298"/>
      <c r="D162" s="148">
        <v>85</v>
      </c>
      <c r="E162" s="149" t="s">
        <v>4308</v>
      </c>
      <c r="F162" s="148"/>
      <c r="G162" s="150">
        <v>2</v>
      </c>
      <c r="H162" s="151">
        <v>1.6260162601626018</v>
      </c>
      <c r="L162" s="29"/>
    </row>
    <row r="163" spans="1:12" ht="20.149999999999999" customHeight="1">
      <c r="A163" s="306"/>
      <c r="B163" s="298"/>
      <c r="C163" s="298"/>
      <c r="D163" s="148">
        <v>86</v>
      </c>
      <c r="E163" s="149" t="s">
        <v>4309</v>
      </c>
      <c r="F163" s="148"/>
      <c r="G163" s="150"/>
      <c r="H163" s="151" t="s">
        <v>2040</v>
      </c>
      <c r="L163" s="29"/>
    </row>
    <row r="164" spans="1:12" ht="20.149999999999999" customHeight="1">
      <c r="A164" s="306"/>
      <c r="B164" s="298"/>
      <c r="C164" s="298"/>
      <c r="D164" s="148">
        <v>87</v>
      </c>
      <c r="E164" s="149" t="s">
        <v>4310</v>
      </c>
      <c r="F164" s="148"/>
      <c r="G164" s="150">
        <v>23</v>
      </c>
      <c r="H164" s="151">
        <v>18.699186991869919</v>
      </c>
      <c r="L164" s="29"/>
    </row>
    <row r="165" spans="1:12" ht="20.149999999999999" customHeight="1">
      <c r="A165" s="306"/>
      <c r="B165" s="298"/>
      <c r="C165" s="298"/>
      <c r="D165" s="148">
        <v>88</v>
      </c>
      <c r="E165" s="149" t="s">
        <v>4311</v>
      </c>
      <c r="F165" s="148"/>
      <c r="G165" s="150"/>
      <c r="H165" s="151" t="s">
        <v>2040</v>
      </c>
      <c r="L165" s="29"/>
    </row>
    <row r="166" spans="1:12" ht="20.149999999999999" customHeight="1">
      <c r="A166" s="306"/>
      <c r="B166" s="298"/>
      <c r="C166" s="298"/>
      <c r="D166" s="148">
        <v>89</v>
      </c>
      <c r="E166" s="149" t="s">
        <v>4312</v>
      </c>
      <c r="F166" s="148"/>
      <c r="G166" s="150"/>
      <c r="H166" s="151" t="s">
        <v>2040</v>
      </c>
      <c r="L166" s="29"/>
    </row>
    <row r="167" spans="1:12" ht="20.149999999999999" customHeight="1">
      <c r="A167" s="306"/>
      <c r="B167" s="298"/>
      <c r="C167" s="298"/>
      <c r="D167" s="148">
        <v>91</v>
      </c>
      <c r="E167" s="149" t="s">
        <v>4313</v>
      </c>
      <c r="F167" s="148"/>
      <c r="G167" s="150"/>
      <c r="H167" s="151" t="s">
        <v>2040</v>
      </c>
      <c r="L167" s="29"/>
    </row>
    <row r="168" spans="1:12" ht="20.149999999999999" customHeight="1">
      <c r="A168" s="306"/>
      <c r="B168" s="298"/>
      <c r="C168" s="298"/>
      <c r="D168" s="148">
        <v>92</v>
      </c>
      <c r="E168" s="149" t="s">
        <v>4314</v>
      </c>
      <c r="F168" s="148"/>
      <c r="G168" s="150">
        <v>19</v>
      </c>
      <c r="H168" s="151">
        <v>15.447154471544716</v>
      </c>
      <c r="L168" s="29"/>
    </row>
    <row r="169" spans="1:12" ht="20.149999999999999" customHeight="1">
      <c r="A169" s="306"/>
      <c r="B169" s="298"/>
      <c r="C169" s="298"/>
      <c r="D169" s="148">
        <v>93</v>
      </c>
      <c r="E169" s="149" t="s">
        <v>4315</v>
      </c>
      <c r="F169" s="148"/>
      <c r="G169" s="150"/>
      <c r="H169" s="151" t="s">
        <v>2040</v>
      </c>
      <c r="L169" s="29"/>
    </row>
    <row r="170" spans="1:12" ht="20.149999999999999" customHeight="1">
      <c r="A170" s="306"/>
      <c r="B170" s="298"/>
      <c r="C170" s="298"/>
      <c r="D170" s="148">
        <v>94</v>
      </c>
      <c r="E170" s="149" t="s">
        <v>4316</v>
      </c>
      <c r="F170" s="148"/>
      <c r="G170" s="150">
        <v>2</v>
      </c>
      <c r="H170" s="151">
        <v>1.6260162601626018</v>
      </c>
      <c r="L170" s="29"/>
    </row>
    <row r="171" spans="1:12" ht="20.149999999999999" customHeight="1">
      <c r="A171" s="306"/>
      <c r="B171" s="298"/>
      <c r="C171" s="298"/>
      <c r="D171" s="148">
        <v>95</v>
      </c>
      <c r="E171" s="149" t="s">
        <v>4317</v>
      </c>
      <c r="F171" s="148"/>
      <c r="G171" s="150">
        <v>2</v>
      </c>
      <c r="H171" s="151">
        <v>1.6260162601626018</v>
      </c>
      <c r="L171" s="29"/>
    </row>
    <row r="172" spans="1:12" ht="20.149999999999999" customHeight="1">
      <c r="A172" s="307"/>
      <c r="B172" s="299"/>
      <c r="C172" s="299"/>
      <c r="D172" s="148">
        <v>99</v>
      </c>
      <c r="E172" s="149" t="s">
        <v>4318</v>
      </c>
      <c r="F172" s="148"/>
      <c r="G172" s="150">
        <v>1</v>
      </c>
      <c r="H172" s="151">
        <v>0.81300813008130091</v>
      </c>
      <c r="L172" s="29"/>
    </row>
    <row r="173" spans="1:12" ht="17">
      <c r="A173" s="152" t="s">
        <v>4267</v>
      </c>
      <c r="B173" s="40" t="s">
        <v>4533</v>
      </c>
      <c r="C173" s="40" t="s">
        <v>2420</v>
      </c>
      <c r="D173" s="39"/>
      <c r="E173" s="37"/>
      <c r="F173" s="37"/>
      <c r="G173" s="128">
        <v>123</v>
      </c>
      <c r="H173" s="45"/>
      <c r="L173" s="137"/>
    </row>
    <row r="174" spans="1:12" ht="17">
      <c r="A174" s="46" t="s">
        <v>2094</v>
      </c>
      <c r="B174" s="40" t="s">
        <v>2095</v>
      </c>
      <c r="C174" s="40" t="s">
        <v>2419</v>
      </c>
      <c r="D174" s="39"/>
      <c r="E174" s="40"/>
      <c r="F174" s="39"/>
      <c r="G174" s="126">
        <v>123</v>
      </c>
      <c r="H174" s="45"/>
      <c r="L174" s="137"/>
    </row>
    <row r="175" spans="1:12" ht="17">
      <c r="A175" s="386" t="s">
        <v>2421</v>
      </c>
      <c r="B175" s="380" t="s">
        <v>2096</v>
      </c>
      <c r="C175" s="380" t="s">
        <v>2419</v>
      </c>
      <c r="D175" s="17"/>
      <c r="E175" s="18"/>
      <c r="F175" s="286" t="s">
        <v>285</v>
      </c>
      <c r="G175" s="126">
        <v>123</v>
      </c>
      <c r="H175" s="45"/>
      <c r="L175" s="137"/>
    </row>
    <row r="176" spans="1:12" ht="17">
      <c r="A176" s="392"/>
      <c r="B176" s="389"/>
      <c r="C176" s="389"/>
      <c r="D176" s="17">
        <v>98</v>
      </c>
      <c r="E176" s="18" t="s">
        <v>589</v>
      </c>
      <c r="F176" s="287"/>
      <c r="G176" s="41"/>
      <c r="H176" s="45" t="s">
        <v>577</v>
      </c>
      <c r="L176" s="137"/>
    </row>
    <row r="177" spans="1:12" ht="17">
      <c r="A177" s="393"/>
      <c r="B177" s="390"/>
      <c r="C177" s="390"/>
      <c r="D177" s="17">
        <v>99</v>
      </c>
      <c r="E177" s="18" t="s">
        <v>621</v>
      </c>
      <c r="F177" s="288"/>
      <c r="G177" s="41">
        <v>1</v>
      </c>
      <c r="H177" s="45">
        <v>0.81967213114754101</v>
      </c>
    </row>
    <row r="178" spans="1:12" ht="17">
      <c r="A178" s="386" t="s">
        <v>2097</v>
      </c>
      <c r="B178" s="380" t="s">
        <v>2098</v>
      </c>
      <c r="C178" s="380" t="s">
        <v>2422</v>
      </c>
      <c r="D178" s="17"/>
      <c r="E178" s="18"/>
      <c r="F178" s="286" t="s">
        <v>16</v>
      </c>
      <c r="G178" s="126">
        <v>1</v>
      </c>
      <c r="H178" s="45"/>
    </row>
    <row r="179" spans="1:12" ht="17">
      <c r="A179" s="387"/>
      <c r="B179" s="381"/>
      <c r="C179" s="381"/>
      <c r="D179" s="17">
        <v>91</v>
      </c>
      <c r="E179" s="18" t="s">
        <v>459</v>
      </c>
      <c r="F179" s="287"/>
      <c r="G179" s="41"/>
      <c r="H179" s="45" t="s">
        <v>577</v>
      </c>
    </row>
    <row r="180" spans="1:12" ht="17">
      <c r="A180" s="387"/>
      <c r="B180" s="381"/>
      <c r="C180" s="381"/>
      <c r="D180" s="17">
        <v>92</v>
      </c>
      <c r="E180" s="18" t="s">
        <v>460</v>
      </c>
      <c r="F180" s="287"/>
      <c r="G180" s="41"/>
      <c r="H180" s="45" t="s">
        <v>577</v>
      </c>
    </row>
    <row r="181" spans="1:12" ht="17">
      <c r="A181" s="387"/>
      <c r="B181" s="381"/>
      <c r="C181" s="381"/>
      <c r="D181" s="17">
        <v>93</v>
      </c>
      <c r="E181" s="18" t="s">
        <v>461</v>
      </c>
      <c r="F181" s="287"/>
      <c r="G181" s="41">
        <v>1</v>
      </c>
      <c r="H181" s="45">
        <v>100</v>
      </c>
    </row>
    <row r="182" spans="1:12" ht="17">
      <c r="A182" s="387"/>
      <c r="B182" s="381"/>
      <c r="C182" s="381"/>
      <c r="D182" s="17">
        <v>94</v>
      </c>
      <c r="E182" s="18" t="s">
        <v>462</v>
      </c>
      <c r="F182" s="287"/>
      <c r="G182" s="41"/>
      <c r="H182" s="45" t="s">
        <v>577</v>
      </c>
    </row>
    <row r="183" spans="1:12" ht="17">
      <c r="A183" s="387"/>
      <c r="B183" s="381"/>
      <c r="C183" s="381"/>
      <c r="D183" s="17">
        <v>98</v>
      </c>
      <c r="E183" s="18" t="s">
        <v>589</v>
      </c>
      <c r="F183" s="287"/>
      <c r="G183" s="41"/>
      <c r="H183" s="45" t="s">
        <v>577</v>
      </c>
    </row>
    <row r="184" spans="1:12" ht="16.5" customHeight="1">
      <c r="A184" s="388"/>
      <c r="B184" s="382"/>
      <c r="C184" s="382"/>
      <c r="D184" s="17">
        <v>99</v>
      </c>
      <c r="E184" s="18" t="s">
        <v>621</v>
      </c>
      <c r="F184" s="288"/>
      <c r="G184" s="41"/>
      <c r="H184" s="45" t="s">
        <v>577</v>
      </c>
      <c r="I184" s="165"/>
      <c r="J184" s="165"/>
      <c r="K184" s="165"/>
      <c r="L184" s="137"/>
    </row>
    <row r="185" spans="1:12" ht="17">
      <c r="A185" s="386" t="s">
        <v>2423</v>
      </c>
      <c r="B185" s="380" t="s">
        <v>2099</v>
      </c>
      <c r="C185" s="380" t="s">
        <v>2419</v>
      </c>
      <c r="D185" s="39"/>
      <c r="E185" s="40"/>
      <c r="F185" s="383"/>
      <c r="G185" s="126">
        <v>123</v>
      </c>
      <c r="H185" s="45"/>
      <c r="I185" s="165"/>
      <c r="J185" s="165"/>
      <c r="K185" s="165"/>
      <c r="L185" s="137"/>
    </row>
    <row r="186" spans="1:12" ht="17">
      <c r="A186" s="387"/>
      <c r="B186" s="381"/>
      <c r="C186" s="381"/>
      <c r="D186" s="39">
        <v>1</v>
      </c>
      <c r="E186" s="40" t="s">
        <v>2100</v>
      </c>
      <c r="F186" s="384"/>
      <c r="G186" s="41">
        <v>26</v>
      </c>
      <c r="H186" s="45">
        <v>21.138211382113823</v>
      </c>
      <c r="I186" s="165"/>
      <c r="J186" s="165"/>
      <c r="K186" s="165"/>
      <c r="L186" s="137"/>
    </row>
    <row r="187" spans="1:12" ht="17">
      <c r="A187" s="387"/>
      <c r="B187" s="381"/>
      <c r="C187" s="381"/>
      <c r="D187" s="39">
        <v>2</v>
      </c>
      <c r="E187" s="40" t="s">
        <v>2101</v>
      </c>
      <c r="F187" s="384"/>
      <c r="G187" s="41">
        <v>17</v>
      </c>
      <c r="H187" s="45">
        <v>13.821138211382115</v>
      </c>
      <c r="I187" s="165"/>
      <c r="J187" s="165"/>
      <c r="K187" s="165"/>
      <c r="L187" s="137"/>
    </row>
    <row r="188" spans="1:12" ht="17">
      <c r="A188" s="387"/>
      <c r="B188" s="381"/>
      <c r="C188" s="381"/>
      <c r="D188" s="39">
        <v>3</v>
      </c>
      <c r="E188" s="40" t="s">
        <v>2102</v>
      </c>
      <c r="F188" s="384"/>
      <c r="G188" s="41">
        <v>3</v>
      </c>
      <c r="H188" s="45">
        <v>2.4390243902439024</v>
      </c>
      <c r="I188" s="165"/>
      <c r="J188" s="165"/>
      <c r="K188" s="165"/>
      <c r="L188" s="137"/>
    </row>
    <row r="189" spans="1:12" ht="17">
      <c r="A189" s="387"/>
      <c r="B189" s="381"/>
      <c r="C189" s="381"/>
      <c r="D189" s="39">
        <v>4</v>
      </c>
      <c r="E189" s="40" t="s">
        <v>2103</v>
      </c>
      <c r="F189" s="384"/>
      <c r="G189" s="41">
        <v>6</v>
      </c>
      <c r="H189" s="45">
        <v>4.8780487804878048</v>
      </c>
      <c r="I189" s="165"/>
      <c r="J189" s="165"/>
      <c r="K189" s="165"/>
      <c r="L189" s="137"/>
    </row>
    <row r="190" spans="1:12" ht="17">
      <c r="A190" s="387"/>
      <c r="B190" s="381"/>
      <c r="C190" s="381"/>
      <c r="D190" s="39">
        <v>5</v>
      </c>
      <c r="E190" s="40" t="s">
        <v>2104</v>
      </c>
      <c r="F190" s="384"/>
      <c r="G190" s="41">
        <v>7</v>
      </c>
      <c r="H190" s="45">
        <v>5.6910569105691051</v>
      </c>
      <c r="I190" s="165"/>
      <c r="J190" s="165"/>
      <c r="K190" s="165"/>
      <c r="L190" s="137"/>
    </row>
    <row r="191" spans="1:12" ht="17">
      <c r="A191" s="387"/>
      <c r="B191" s="381"/>
      <c r="C191" s="381"/>
      <c r="D191" s="39">
        <v>6</v>
      </c>
      <c r="E191" s="40" t="s">
        <v>2105</v>
      </c>
      <c r="F191" s="384"/>
      <c r="G191" s="41">
        <v>13</v>
      </c>
      <c r="H191" s="45">
        <v>10.569105691056912</v>
      </c>
      <c r="I191" s="165"/>
      <c r="J191" s="165"/>
      <c r="K191" s="165"/>
      <c r="L191" s="137"/>
    </row>
    <row r="192" spans="1:12" ht="17">
      <c r="A192" s="387"/>
      <c r="B192" s="381"/>
      <c r="C192" s="381"/>
      <c r="D192" s="39">
        <v>7</v>
      </c>
      <c r="E192" s="40" t="s">
        <v>2106</v>
      </c>
      <c r="F192" s="384"/>
      <c r="G192" s="41">
        <v>26</v>
      </c>
      <c r="H192" s="45">
        <v>21.138211382113823</v>
      </c>
      <c r="I192" s="165"/>
      <c r="J192" s="165"/>
      <c r="K192" s="165"/>
      <c r="L192" s="137"/>
    </row>
    <row r="193" spans="1:12" ht="17">
      <c r="A193" s="387"/>
      <c r="B193" s="381"/>
      <c r="C193" s="381"/>
      <c r="D193" s="39">
        <v>8</v>
      </c>
      <c r="E193" s="40" t="s">
        <v>2107</v>
      </c>
      <c r="F193" s="384"/>
      <c r="G193" s="41">
        <v>8</v>
      </c>
      <c r="H193" s="45">
        <v>6.5040650406504072</v>
      </c>
      <c r="I193" s="165"/>
      <c r="J193" s="165"/>
      <c r="K193" s="165"/>
      <c r="L193" s="137"/>
    </row>
    <row r="194" spans="1:12" ht="17">
      <c r="A194" s="387"/>
      <c r="B194" s="381"/>
      <c r="C194" s="381"/>
      <c r="D194" s="39">
        <v>9</v>
      </c>
      <c r="E194" s="40" t="s">
        <v>2108</v>
      </c>
      <c r="F194" s="384"/>
      <c r="G194" s="41">
        <v>11</v>
      </c>
      <c r="H194" s="45">
        <v>8.9430894308943092</v>
      </c>
      <c r="I194" s="165"/>
      <c r="J194" s="165"/>
      <c r="K194" s="165"/>
      <c r="L194" s="137"/>
    </row>
    <row r="195" spans="1:12" ht="17">
      <c r="A195" s="387"/>
      <c r="B195" s="381"/>
      <c r="C195" s="381"/>
      <c r="D195" s="39">
        <v>10</v>
      </c>
      <c r="E195" s="40" t="s">
        <v>2109</v>
      </c>
      <c r="F195" s="384"/>
      <c r="G195" s="41"/>
      <c r="H195" s="45" t="s">
        <v>577</v>
      </c>
      <c r="I195" s="165"/>
      <c r="J195" s="165"/>
      <c r="K195" s="165"/>
      <c r="L195" s="137"/>
    </row>
    <row r="196" spans="1:12" ht="17">
      <c r="A196" s="387"/>
      <c r="B196" s="381"/>
      <c r="C196" s="381"/>
      <c r="D196" s="39">
        <v>11</v>
      </c>
      <c r="E196" s="40" t="s">
        <v>2110</v>
      </c>
      <c r="F196" s="384"/>
      <c r="G196" s="41">
        <v>2</v>
      </c>
      <c r="H196" s="45">
        <v>1.6260162601626018</v>
      </c>
      <c r="I196" s="165"/>
      <c r="J196" s="165"/>
      <c r="K196" s="165"/>
      <c r="L196" s="137"/>
    </row>
    <row r="197" spans="1:12" ht="17">
      <c r="A197" s="387"/>
      <c r="B197" s="381"/>
      <c r="C197" s="381"/>
      <c r="D197" s="39">
        <v>12</v>
      </c>
      <c r="E197" s="40" t="s">
        <v>2111</v>
      </c>
      <c r="F197" s="384"/>
      <c r="G197" s="41">
        <v>2</v>
      </c>
      <c r="H197" s="45">
        <v>1.6260162601626018</v>
      </c>
      <c r="I197" s="165"/>
      <c r="J197" s="165"/>
      <c r="K197" s="165"/>
      <c r="L197" s="137"/>
    </row>
    <row r="198" spans="1:12" ht="17">
      <c r="A198" s="388"/>
      <c r="B198" s="382"/>
      <c r="C198" s="382"/>
      <c r="D198" s="39">
        <v>13</v>
      </c>
      <c r="E198" s="40" t="s">
        <v>326</v>
      </c>
      <c r="F198" s="385"/>
      <c r="G198" s="41">
        <v>2</v>
      </c>
      <c r="H198" s="45">
        <v>1.6260162601626018</v>
      </c>
      <c r="I198" s="165"/>
      <c r="J198" s="165"/>
      <c r="K198" s="165"/>
      <c r="L198" s="137"/>
    </row>
    <row r="199" spans="1:12" ht="16.5" customHeight="1">
      <c r="A199" s="46" t="s">
        <v>2112</v>
      </c>
      <c r="B199" s="40" t="s">
        <v>2113</v>
      </c>
      <c r="C199" s="40" t="s">
        <v>2424</v>
      </c>
      <c r="D199" s="39"/>
      <c r="E199" s="40"/>
      <c r="F199" s="39"/>
      <c r="G199" s="126">
        <v>1</v>
      </c>
      <c r="H199" s="45"/>
      <c r="I199" s="165"/>
      <c r="J199" s="165"/>
      <c r="K199" s="165"/>
      <c r="L199" s="137"/>
    </row>
    <row r="200" spans="1:12" ht="17">
      <c r="A200" s="386" t="s">
        <v>2425</v>
      </c>
      <c r="B200" s="380" t="s">
        <v>2114</v>
      </c>
      <c r="C200" s="380" t="s">
        <v>2419</v>
      </c>
      <c r="D200" s="39"/>
      <c r="E200" s="40"/>
      <c r="F200" s="383"/>
      <c r="G200" s="126">
        <v>123</v>
      </c>
      <c r="H200" s="45"/>
      <c r="I200" s="165"/>
      <c r="J200" s="165"/>
      <c r="K200" s="165"/>
      <c r="L200" s="137"/>
    </row>
    <row r="201" spans="1:12" ht="17">
      <c r="A201" s="387"/>
      <c r="B201" s="381"/>
      <c r="C201" s="381"/>
      <c r="D201" s="39">
        <v>1</v>
      </c>
      <c r="E201" s="40" t="s">
        <v>2115</v>
      </c>
      <c r="F201" s="384"/>
      <c r="G201" s="41">
        <v>21</v>
      </c>
      <c r="H201" s="45">
        <v>17.073170731707318</v>
      </c>
      <c r="I201" s="165"/>
      <c r="J201" s="165"/>
      <c r="K201" s="165"/>
      <c r="L201" s="137"/>
    </row>
    <row r="202" spans="1:12" ht="17">
      <c r="A202" s="387"/>
      <c r="B202" s="381"/>
      <c r="C202" s="381"/>
      <c r="D202" s="39">
        <v>2</v>
      </c>
      <c r="E202" s="40" t="s">
        <v>2116</v>
      </c>
      <c r="F202" s="384"/>
      <c r="G202" s="41">
        <v>21</v>
      </c>
      <c r="H202" s="45">
        <v>17.073170731707318</v>
      </c>
      <c r="I202" s="165"/>
      <c r="J202" s="165"/>
      <c r="K202" s="165"/>
      <c r="L202" s="137"/>
    </row>
    <row r="203" spans="1:12" ht="17">
      <c r="A203" s="387"/>
      <c r="B203" s="381"/>
      <c r="C203" s="381"/>
      <c r="D203" s="39">
        <v>3</v>
      </c>
      <c r="E203" s="40" t="s">
        <v>2117</v>
      </c>
      <c r="F203" s="384"/>
      <c r="G203" s="41">
        <v>72</v>
      </c>
      <c r="H203" s="45">
        <v>58.536585365853654</v>
      </c>
      <c r="I203" s="165"/>
      <c r="J203" s="165"/>
      <c r="K203" s="165"/>
      <c r="L203" s="137"/>
    </row>
    <row r="204" spans="1:12" ht="17">
      <c r="A204" s="387"/>
      <c r="B204" s="381"/>
      <c r="C204" s="381"/>
      <c r="D204" s="39">
        <v>4</v>
      </c>
      <c r="E204" s="40" t="s">
        <v>2118</v>
      </c>
      <c r="F204" s="384"/>
      <c r="G204" s="41">
        <v>7</v>
      </c>
      <c r="H204" s="45">
        <v>5.6910569105691051</v>
      </c>
      <c r="I204" s="165"/>
      <c r="J204" s="165"/>
      <c r="K204" s="165"/>
      <c r="L204" s="137"/>
    </row>
    <row r="205" spans="1:12" ht="17">
      <c r="A205" s="388"/>
      <c r="B205" s="382"/>
      <c r="C205" s="382"/>
      <c r="D205" s="39">
        <v>5</v>
      </c>
      <c r="E205" s="40" t="s">
        <v>326</v>
      </c>
      <c r="F205" s="385"/>
      <c r="G205" s="41">
        <v>2</v>
      </c>
      <c r="H205" s="45">
        <v>1.6260162601626018</v>
      </c>
      <c r="I205" s="165"/>
      <c r="J205" s="165"/>
      <c r="K205" s="165"/>
      <c r="L205" s="137"/>
    </row>
    <row r="206" spans="1:12" ht="16.5" customHeight="1">
      <c r="A206" s="46" t="s">
        <v>2119</v>
      </c>
      <c r="B206" s="40" t="s">
        <v>2120</v>
      </c>
      <c r="C206" s="40" t="s">
        <v>2586</v>
      </c>
      <c r="D206" s="39"/>
      <c r="E206" s="40"/>
      <c r="F206" s="39"/>
      <c r="G206" s="126">
        <v>2</v>
      </c>
      <c r="H206" s="45"/>
      <c r="I206" s="165"/>
      <c r="J206" s="165"/>
      <c r="K206" s="165"/>
      <c r="L206" s="137"/>
    </row>
    <row r="207" spans="1:12" ht="17">
      <c r="A207" s="386" t="s">
        <v>2121</v>
      </c>
      <c r="B207" s="380" t="s">
        <v>2122</v>
      </c>
      <c r="C207" s="380" t="s">
        <v>2419</v>
      </c>
      <c r="D207" s="39"/>
      <c r="E207" s="40"/>
      <c r="F207" s="383" t="s">
        <v>2446</v>
      </c>
      <c r="G207" s="126">
        <v>123</v>
      </c>
      <c r="H207" s="45"/>
      <c r="I207" s="165"/>
      <c r="J207" s="165"/>
      <c r="K207" s="165"/>
      <c r="L207" s="137"/>
    </row>
    <row r="208" spans="1:12" ht="17">
      <c r="A208" s="387"/>
      <c r="B208" s="381"/>
      <c r="C208" s="381"/>
      <c r="D208" s="39">
        <v>1</v>
      </c>
      <c r="E208" s="40" t="s">
        <v>2123</v>
      </c>
      <c r="F208" s="384"/>
      <c r="G208" s="41">
        <v>68</v>
      </c>
      <c r="H208" s="45">
        <v>55.284552845528459</v>
      </c>
      <c r="I208" s="165"/>
      <c r="J208" s="165"/>
      <c r="K208" s="165"/>
      <c r="L208" s="137"/>
    </row>
    <row r="209" spans="1:12" ht="17">
      <c r="A209" s="387"/>
      <c r="B209" s="381"/>
      <c r="C209" s="381"/>
      <c r="D209" s="39">
        <v>2</v>
      </c>
      <c r="E209" s="40" t="s">
        <v>2124</v>
      </c>
      <c r="F209" s="384"/>
      <c r="G209" s="41">
        <v>20</v>
      </c>
      <c r="H209" s="45">
        <v>16.260162601626014</v>
      </c>
      <c r="I209" s="165"/>
      <c r="J209" s="165"/>
      <c r="K209" s="165"/>
      <c r="L209" s="137"/>
    </row>
    <row r="210" spans="1:12" ht="17">
      <c r="A210" s="387"/>
      <c r="B210" s="381"/>
      <c r="C210" s="381"/>
      <c r="D210" s="39">
        <v>3</v>
      </c>
      <c r="E210" s="40" t="s">
        <v>2125</v>
      </c>
      <c r="F210" s="384"/>
      <c r="G210" s="41">
        <v>6</v>
      </c>
      <c r="H210" s="45">
        <v>4.8780487804878048</v>
      </c>
      <c r="I210" s="165"/>
      <c r="J210" s="165"/>
      <c r="K210" s="165"/>
      <c r="L210" s="137"/>
    </row>
    <row r="211" spans="1:12" ht="17">
      <c r="A211" s="387"/>
      <c r="B211" s="381"/>
      <c r="C211" s="381"/>
      <c r="D211" s="39">
        <v>4</v>
      </c>
      <c r="E211" s="40" t="s">
        <v>2126</v>
      </c>
      <c r="F211" s="384"/>
      <c r="G211" s="41">
        <v>9</v>
      </c>
      <c r="H211" s="45">
        <v>7.3170731707317067</v>
      </c>
      <c r="I211" s="165"/>
      <c r="J211" s="165"/>
      <c r="K211" s="165"/>
      <c r="L211" s="137"/>
    </row>
    <row r="212" spans="1:12" ht="17">
      <c r="A212" s="387"/>
      <c r="B212" s="381"/>
      <c r="C212" s="381"/>
      <c r="D212" s="39">
        <v>5</v>
      </c>
      <c r="E212" s="40" t="s">
        <v>2127</v>
      </c>
      <c r="F212" s="384"/>
      <c r="G212" s="41">
        <v>3</v>
      </c>
      <c r="H212" s="45">
        <v>2.4390243902439024</v>
      </c>
      <c r="I212" s="165"/>
      <c r="J212" s="165"/>
      <c r="K212" s="165"/>
      <c r="L212" s="137"/>
    </row>
    <row r="213" spans="1:12" ht="17">
      <c r="A213" s="388"/>
      <c r="B213" s="382"/>
      <c r="C213" s="382"/>
      <c r="D213" s="39">
        <v>6</v>
      </c>
      <c r="E213" s="40" t="s">
        <v>2128</v>
      </c>
      <c r="F213" s="385"/>
      <c r="G213" s="41">
        <v>17</v>
      </c>
      <c r="H213" s="45">
        <v>13.821138211382115</v>
      </c>
      <c r="I213" s="165"/>
      <c r="J213" s="165"/>
      <c r="K213" s="165"/>
      <c r="L213" s="137"/>
    </row>
    <row r="214" spans="1:12" ht="17">
      <c r="A214" s="386" t="s">
        <v>2426</v>
      </c>
      <c r="B214" s="380" t="s">
        <v>2129</v>
      </c>
      <c r="C214" s="380" t="s">
        <v>2419</v>
      </c>
      <c r="D214" s="39"/>
      <c r="E214" s="40"/>
      <c r="F214" s="383" t="s">
        <v>285</v>
      </c>
      <c r="G214" s="126">
        <v>123</v>
      </c>
      <c r="H214" s="45"/>
      <c r="I214" s="165"/>
      <c r="J214" s="165"/>
      <c r="K214" s="165"/>
      <c r="L214" s="137"/>
    </row>
    <row r="215" spans="1:12" ht="17">
      <c r="A215" s="392"/>
      <c r="B215" s="389"/>
      <c r="C215" s="389"/>
      <c r="D215" s="39">
        <v>9999998</v>
      </c>
      <c r="E215" s="18" t="s">
        <v>589</v>
      </c>
      <c r="F215" s="397"/>
      <c r="G215" s="41"/>
      <c r="H215" s="45" t="s">
        <v>577</v>
      </c>
      <c r="I215" s="165"/>
      <c r="J215" s="165"/>
      <c r="K215" s="165"/>
      <c r="L215" s="137"/>
    </row>
    <row r="216" spans="1:12" ht="17">
      <c r="A216" s="393"/>
      <c r="B216" s="390"/>
      <c r="C216" s="390"/>
      <c r="D216" s="39">
        <v>9999999</v>
      </c>
      <c r="E216" s="18" t="s">
        <v>621</v>
      </c>
      <c r="F216" s="398"/>
      <c r="G216" s="41">
        <v>3</v>
      </c>
      <c r="H216" s="45">
        <v>2.459016393442623</v>
      </c>
      <c r="I216" s="165"/>
      <c r="J216" s="165"/>
      <c r="K216" s="165"/>
      <c r="L216" s="137"/>
    </row>
    <row r="217" spans="1:12" ht="17">
      <c r="A217" s="386" t="s">
        <v>2130</v>
      </c>
      <c r="B217" s="380" t="s">
        <v>2131</v>
      </c>
      <c r="C217" s="380" t="s">
        <v>2427</v>
      </c>
      <c r="D217" s="39"/>
      <c r="E217" s="40"/>
      <c r="F217" s="383"/>
      <c r="G217" s="126">
        <v>3</v>
      </c>
      <c r="H217" s="45"/>
    </row>
    <row r="218" spans="1:12" ht="17">
      <c r="A218" s="387"/>
      <c r="B218" s="381"/>
      <c r="C218" s="381"/>
      <c r="D218" s="39">
        <v>1</v>
      </c>
      <c r="E218" s="40" t="s">
        <v>2132</v>
      </c>
      <c r="F218" s="384"/>
      <c r="G218" s="41"/>
      <c r="H218" s="45" t="s">
        <v>577</v>
      </c>
    </row>
    <row r="219" spans="1:12" ht="17">
      <c r="A219" s="387"/>
      <c r="B219" s="381"/>
      <c r="C219" s="381"/>
      <c r="D219" s="39">
        <v>2</v>
      </c>
      <c r="E219" s="40" t="s">
        <v>2133</v>
      </c>
      <c r="F219" s="384"/>
      <c r="G219" s="41"/>
      <c r="H219" s="45" t="s">
        <v>577</v>
      </c>
    </row>
    <row r="220" spans="1:12" ht="17">
      <c r="A220" s="387"/>
      <c r="B220" s="381"/>
      <c r="C220" s="381"/>
      <c r="D220" s="39">
        <v>3</v>
      </c>
      <c r="E220" s="40" t="s">
        <v>2134</v>
      </c>
      <c r="F220" s="384"/>
      <c r="G220" s="41"/>
      <c r="H220" s="45" t="s">
        <v>577</v>
      </c>
    </row>
    <row r="221" spans="1:12" ht="17">
      <c r="A221" s="387"/>
      <c r="B221" s="381"/>
      <c r="C221" s="381"/>
      <c r="D221" s="39">
        <v>4</v>
      </c>
      <c r="E221" s="40" t="s">
        <v>2135</v>
      </c>
      <c r="F221" s="384"/>
      <c r="G221" s="41">
        <v>1</v>
      </c>
      <c r="H221" s="45">
        <v>33.333333333333329</v>
      </c>
    </row>
    <row r="222" spans="1:12" ht="17">
      <c r="A222" s="387"/>
      <c r="B222" s="381"/>
      <c r="C222" s="381"/>
      <c r="D222" s="39">
        <v>5</v>
      </c>
      <c r="E222" s="40" t="s">
        <v>2136</v>
      </c>
      <c r="F222" s="384"/>
      <c r="G222" s="41"/>
      <c r="H222" s="45" t="s">
        <v>577</v>
      </c>
    </row>
    <row r="223" spans="1:12" ht="17">
      <c r="A223" s="387"/>
      <c r="B223" s="381"/>
      <c r="C223" s="381"/>
      <c r="D223" s="39">
        <v>6</v>
      </c>
      <c r="E223" s="40" t="s">
        <v>2137</v>
      </c>
      <c r="F223" s="384"/>
      <c r="G223" s="41">
        <v>1</v>
      </c>
      <c r="H223" s="45">
        <v>33.333333333333329</v>
      </c>
    </row>
    <row r="224" spans="1:12" ht="17">
      <c r="A224" s="387"/>
      <c r="B224" s="381"/>
      <c r="C224" s="381"/>
      <c r="D224" s="39">
        <v>7</v>
      </c>
      <c r="E224" s="40" t="s">
        <v>2138</v>
      </c>
      <c r="F224" s="384"/>
      <c r="G224" s="41">
        <v>1</v>
      </c>
      <c r="H224" s="45">
        <v>33.333333333333329</v>
      </c>
    </row>
    <row r="225" spans="1:12" ht="17">
      <c r="A225" s="387"/>
      <c r="B225" s="381"/>
      <c r="C225" s="381"/>
      <c r="D225" s="39">
        <v>8</v>
      </c>
      <c r="E225" s="40" t="s">
        <v>2139</v>
      </c>
      <c r="F225" s="384"/>
      <c r="G225" s="41"/>
      <c r="H225" s="45" t="s">
        <v>577</v>
      </c>
    </row>
    <row r="226" spans="1:12" ht="17">
      <c r="A226" s="387"/>
      <c r="B226" s="381"/>
      <c r="C226" s="381"/>
      <c r="D226" s="39">
        <v>98</v>
      </c>
      <c r="E226" s="18" t="s">
        <v>589</v>
      </c>
      <c r="F226" s="384"/>
      <c r="G226" s="41"/>
      <c r="H226" s="45" t="s">
        <v>577</v>
      </c>
    </row>
    <row r="227" spans="1:12" ht="17">
      <c r="A227" s="388"/>
      <c r="B227" s="382"/>
      <c r="C227" s="382"/>
      <c r="D227" s="39">
        <v>99</v>
      </c>
      <c r="E227" s="18" t="s">
        <v>621</v>
      </c>
      <c r="F227" s="385"/>
      <c r="G227" s="41"/>
      <c r="H227" s="45" t="s">
        <v>577</v>
      </c>
    </row>
    <row r="228" spans="1:12" ht="17">
      <c r="A228" s="46" t="s">
        <v>2140</v>
      </c>
      <c r="B228" s="40" t="s">
        <v>2141</v>
      </c>
      <c r="C228" s="40" t="s">
        <v>2428</v>
      </c>
      <c r="D228" s="39"/>
      <c r="E228" s="40"/>
      <c r="F228" s="39"/>
      <c r="G228" s="126">
        <v>110</v>
      </c>
      <c r="H228" s="45"/>
    </row>
    <row r="229" spans="1:12" ht="17">
      <c r="A229" s="46" t="s">
        <v>2142</v>
      </c>
      <c r="B229" s="40" t="s">
        <v>2143</v>
      </c>
      <c r="C229" s="40" t="s">
        <v>2428</v>
      </c>
      <c r="D229" s="39"/>
      <c r="E229" s="40"/>
      <c r="F229" s="39"/>
      <c r="G229" s="126">
        <v>110</v>
      </c>
      <c r="H229" s="45"/>
    </row>
    <row r="230" spans="1:12" ht="17">
      <c r="A230" s="46" t="s">
        <v>2144</v>
      </c>
      <c r="B230" s="40" t="s">
        <v>2145</v>
      </c>
      <c r="C230" s="40" t="s">
        <v>2428</v>
      </c>
      <c r="D230" s="39"/>
      <c r="E230" s="40"/>
      <c r="F230" s="39"/>
      <c r="G230" s="126">
        <v>110</v>
      </c>
      <c r="H230" s="45"/>
    </row>
    <row r="231" spans="1:12" ht="17">
      <c r="A231" s="46" t="s">
        <v>2146</v>
      </c>
      <c r="B231" s="40" t="s">
        <v>2147</v>
      </c>
      <c r="C231" s="40" t="s">
        <v>2428</v>
      </c>
      <c r="D231" s="39"/>
      <c r="E231" s="40"/>
      <c r="F231" s="39"/>
      <c r="G231" s="126">
        <v>110</v>
      </c>
      <c r="H231" s="45"/>
    </row>
    <row r="232" spans="1:12" ht="17">
      <c r="A232" s="46" t="s">
        <v>2148</v>
      </c>
      <c r="B232" s="40" t="s">
        <v>2149</v>
      </c>
      <c r="C232" s="40" t="s">
        <v>2428</v>
      </c>
      <c r="D232" s="39"/>
      <c r="E232" s="40"/>
      <c r="F232" s="39"/>
      <c r="G232" s="126">
        <v>110</v>
      </c>
      <c r="H232" s="45"/>
    </row>
    <row r="233" spans="1:12" ht="17">
      <c r="A233" s="46" t="s">
        <v>2429</v>
      </c>
      <c r="B233" s="40" t="s">
        <v>2150</v>
      </c>
      <c r="C233" s="40" t="s">
        <v>2428</v>
      </c>
      <c r="D233" s="39"/>
      <c r="E233" s="40"/>
      <c r="F233" s="39"/>
      <c r="G233" s="126">
        <v>2</v>
      </c>
      <c r="H233" s="45"/>
    </row>
    <row r="234" spans="1:12" ht="16.5" customHeight="1">
      <c r="A234" s="46" t="s">
        <v>2151</v>
      </c>
      <c r="B234" s="40" t="s">
        <v>2152</v>
      </c>
      <c r="C234" s="40" t="s">
        <v>2430</v>
      </c>
      <c r="D234" s="39"/>
      <c r="E234" s="40"/>
      <c r="F234" s="39"/>
      <c r="G234" s="126">
        <v>2</v>
      </c>
      <c r="H234" s="45"/>
      <c r="I234" s="165"/>
      <c r="J234" s="165"/>
      <c r="K234" s="165"/>
      <c r="L234" s="137"/>
    </row>
    <row r="235" spans="1:12" ht="17">
      <c r="A235" s="386" t="s">
        <v>2431</v>
      </c>
      <c r="B235" s="380" t="s">
        <v>2153</v>
      </c>
      <c r="C235" s="380" t="s">
        <v>2419</v>
      </c>
      <c r="D235" s="39"/>
      <c r="E235" s="40"/>
      <c r="F235" s="383"/>
      <c r="G235" s="126">
        <v>123</v>
      </c>
      <c r="H235" s="45"/>
      <c r="I235" s="165"/>
      <c r="J235" s="165"/>
      <c r="K235" s="165"/>
      <c r="L235" s="137"/>
    </row>
    <row r="236" spans="1:12" ht="17">
      <c r="A236" s="387"/>
      <c r="B236" s="381"/>
      <c r="C236" s="381"/>
      <c r="D236" s="39">
        <v>1</v>
      </c>
      <c r="E236" s="40" t="s">
        <v>2154</v>
      </c>
      <c r="F236" s="384"/>
      <c r="G236" s="41">
        <v>2</v>
      </c>
      <c r="H236" s="45">
        <v>1.6260162601626018</v>
      </c>
      <c r="I236" s="165"/>
      <c r="J236" s="165"/>
      <c r="K236" s="165"/>
      <c r="L236" s="137"/>
    </row>
    <row r="237" spans="1:12" ht="17">
      <c r="A237" s="387"/>
      <c r="B237" s="381"/>
      <c r="C237" s="381"/>
      <c r="D237" s="39">
        <v>2</v>
      </c>
      <c r="E237" s="40" t="s">
        <v>2155</v>
      </c>
      <c r="F237" s="384"/>
      <c r="G237" s="41">
        <v>1</v>
      </c>
      <c r="H237" s="45">
        <v>0.81300813008130091</v>
      </c>
      <c r="I237" s="165"/>
      <c r="J237" s="165"/>
      <c r="K237" s="165"/>
      <c r="L237" s="137"/>
    </row>
    <row r="238" spans="1:12" ht="17">
      <c r="A238" s="387"/>
      <c r="B238" s="381"/>
      <c r="C238" s="381"/>
      <c r="D238" s="39">
        <v>3</v>
      </c>
      <c r="E238" s="40" t="s">
        <v>2156</v>
      </c>
      <c r="F238" s="384"/>
      <c r="G238" s="41">
        <v>3</v>
      </c>
      <c r="H238" s="45">
        <v>2.4390243902439024</v>
      </c>
      <c r="I238" s="165"/>
      <c r="J238" s="165"/>
      <c r="K238" s="165"/>
      <c r="L238" s="137"/>
    </row>
    <row r="239" spans="1:12" ht="17">
      <c r="A239" s="387"/>
      <c r="B239" s="381"/>
      <c r="C239" s="381"/>
      <c r="D239" s="39">
        <v>4</v>
      </c>
      <c r="E239" s="40" t="s">
        <v>2157</v>
      </c>
      <c r="F239" s="384"/>
      <c r="G239" s="41">
        <v>4</v>
      </c>
      <c r="H239" s="45">
        <v>3.2520325203252036</v>
      </c>
      <c r="I239" s="165"/>
      <c r="J239" s="165"/>
      <c r="K239" s="165"/>
      <c r="L239" s="137"/>
    </row>
    <row r="240" spans="1:12" ht="17">
      <c r="A240" s="387"/>
      <c r="B240" s="381"/>
      <c r="C240" s="381"/>
      <c r="D240" s="39">
        <v>5</v>
      </c>
      <c r="E240" s="40" t="s">
        <v>2158</v>
      </c>
      <c r="F240" s="384"/>
      <c r="G240" s="41">
        <v>1</v>
      </c>
      <c r="H240" s="45">
        <v>0.81300813008130091</v>
      </c>
      <c r="I240" s="165"/>
      <c r="J240" s="165"/>
      <c r="K240" s="165"/>
      <c r="L240" s="137"/>
    </row>
    <row r="241" spans="1:12" ht="17">
      <c r="A241" s="387"/>
      <c r="B241" s="381"/>
      <c r="C241" s="381"/>
      <c r="D241" s="39">
        <v>6</v>
      </c>
      <c r="E241" s="40" t="s">
        <v>2159</v>
      </c>
      <c r="F241" s="384"/>
      <c r="G241" s="41">
        <v>12</v>
      </c>
      <c r="H241" s="45">
        <v>9.7560975609756095</v>
      </c>
      <c r="I241" s="165"/>
      <c r="J241" s="165"/>
      <c r="K241" s="165"/>
      <c r="L241" s="137"/>
    </row>
    <row r="242" spans="1:12" ht="17">
      <c r="A242" s="387"/>
      <c r="B242" s="381"/>
      <c r="C242" s="381"/>
      <c r="D242" s="39">
        <v>7</v>
      </c>
      <c r="E242" s="40" t="s">
        <v>2160</v>
      </c>
      <c r="F242" s="384"/>
      <c r="G242" s="41">
        <v>19</v>
      </c>
      <c r="H242" s="45">
        <v>15.447154471544716</v>
      </c>
      <c r="I242" s="165"/>
      <c r="J242" s="165"/>
      <c r="K242" s="165"/>
      <c r="L242" s="137"/>
    </row>
    <row r="243" spans="1:12" ht="17">
      <c r="A243" s="387"/>
      <c r="B243" s="381"/>
      <c r="C243" s="381"/>
      <c r="D243" s="39">
        <v>8</v>
      </c>
      <c r="E243" s="40" t="s">
        <v>2161</v>
      </c>
      <c r="F243" s="384"/>
      <c r="G243" s="41">
        <v>6</v>
      </c>
      <c r="H243" s="45">
        <v>4.8780487804878048</v>
      </c>
      <c r="I243" s="165"/>
      <c r="J243" s="165"/>
      <c r="K243" s="165"/>
      <c r="L243" s="137"/>
    </row>
    <row r="244" spans="1:12" ht="17">
      <c r="A244" s="387"/>
      <c r="B244" s="381"/>
      <c r="C244" s="381"/>
      <c r="D244" s="39">
        <v>9</v>
      </c>
      <c r="E244" s="40" t="s">
        <v>2162</v>
      </c>
      <c r="F244" s="384"/>
      <c r="G244" s="41">
        <v>3</v>
      </c>
      <c r="H244" s="45">
        <v>2.4390243902439024</v>
      </c>
      <c r="I244" s="165"/>
      <c r="J244" s="165"/>
      <c r="K244" s="165"/>
      <c r="L244" s="137"/>
    </row>
    <row r="245" spans="1:12" ht="17">
      <c r="A245" s="387"/>
      <c r="B245" s="381"/>
      <c r="C245" s="381"/>
      <c r="D245" s="39">
        <v>10</v>
      </c>
      <c r="E245" s="40" t="s">
        <v>2163</v>
      </c>
      <c r="F245" s="384"/>
      <c r="G245" s="41">
        <v>19</v>
      </c>
      <c r="H245" s="45">
        <v>15.447154471544716</v>
      </c>
      <c r="I245" s="165"/>
      <c r="J245" s="165"/>
      <c r="K245" s="165"/>
      <c r="L245" s="137"/>
    </row>
    <row r="246" spans="1:12" ht="17">
      <c r="A246" s="387"/>
      <c r="B246" s="381"/>
      <c r="C246" s="381"/>
      <c r="D246" s="39">
        <v>11</v>
      </c>
      <c r="E246" s="40" t="s">
        <v>326</v>
      </c>
      <c r="F246" s="384"/>
      <c r="G246" s="41"/>
      <c r="H246" s="71" t="s">
        <v>577</v>
      </c>
      <c r="I246" s="165"/>
      <c r="J246" s="165"/>
      <c r="K246" s="165"/>
      <c r="L246" s="137"/>
    </row>
    <row r="247" spans="1:12" ht="17">
      <c r="A247" s="388"/>
      <c r="B247" s="382"/>
      <c r="C247" s="382"/>
      <c r="D247" s="39">
        <v>12</v>
      </c>
      <c r="E247" s="40" t="s">
        <v>2164</v>
      </c>
      <c r="F247" s="385"/>
      <c r="G247" s="41">
        <v>53</v>
      </c>
      <c r="H247" s="45">
        <v>43.089430894308947</v>
      </c>
      <c r="I247" s="165"/>
      <c r="J247" s="165"/>
      <c r="K247" s="165"/>
      <c r="L247" s="137"/>
    </row>
    <row r="248" spans="1:12" ht="16.5" customHeight="1">
      <c r="A248" s="46" t="s">
        <v>2165</v>
      </c>
      <c r="B248" s="40" t="s">
        <v>2166</v>
      </c>
      <c r="C248" s="40" t="s">
        <v>2432</v>
      </c>
      <c r="D248" s="39"/>
      <c r="E248" s="40"/>
      <c r="F248" s="39"/>
      <c r="G248" s="126" t="s">
        <v>577</v>
      </c>
      <c r="H248" s="45"/>
      <c r="I248" s="165"/>
      <c r="J248" s="165"/>
      <c r="K248" s="165"/>
      <c r="L248" s="137"/>
    </row>
    <row r="249" spans="1:12" ht="17">
      <c r="A249" s="386" t="s">
        <v>2167</v>
      </c>
      <c r="B249" s="380" t="s">
        <v>2168</v>
      </c>
      <c r="C249" s="380" t="s">
        <v>2433</v>
      </c>
      <c r="D249" s="39"/>
      <c r="E249" s="40"/>
      <c r="F249" s="383"/>
      <c r="G249" s="126">
        <v>70</v>
      </c>
      <c r="H249" s="45"/>
      <c r="I249" s="165"/>
      <c r="J249" s="165"/>
      <c r="K249" s="165"/>
      <c r="L249" s="137"/>
    </row>
    <row r="250" spans="1:12" ht="17">
      <c r="A250" s="387"/>
      <c r="B250" s="381"/>
      <c r="C250" s="381"/>
      <c r="D250" s="39">
        <v>1</v>
      </c>
      <c r="E250" s="40" t="s">
        <v>2154</v>
      </c>
      <c r="F250" s="384"/>
      <c r="G250" s="41">
        <v>2</v>
      </c>
      <c r="H250" s="45">
        <v>2.8571428571428572</v>
      </c>
      <c r="I250" s="165"/>
      <c r="J250" s="165"/>
      <c r="K250" s="165"/>
      <c r="L250" s="137"/>
    </row>
    <row r="251" spans="1:12" ht="17">
      <c r="A251" s="387"/>
      <c r="B251" s="381"/>
      <c r="C251" s="381"/>
      <c r="D251" s="39">
        <v>2</v>
      </c>
      <c r="E251" s="40" t="s">
        <v>2155</v>
      </c>
      <c r="F251" s="384"/>
      <c r="G251" s="41">
        <v>3</v>
      </c>
      <c r="H251" s="45">
        <v>4.2857142857142856</v>
      </c>
      <c r="I251" s="165"/>
      <c r="J251" s="165"/>
      <c r="K251" s="165"/>
      <c r="L251" s="137"/>
    </row>
    <row r="252" spans="1:12" ht="17">
      <c r="A252" s="387"/>
      <c r="B252" s="381"/>
      <c r="C252" s="381"/>
      <c r="D252" s="39">
        <v>3</v>
      </c>
      <c r="E252" s="40" t="s">
        <v>2156</v>
      </c>
      <c r="F252" s="384"/>
      <c r="G252" s="41">
        <v>3</v>
      </c>
      <c r="H252" s="45">
        <v>4.2857142857142856</v>
      </c>
      <c r="I252" s="165"/>
      <c r="J252" s="165"/>
      <c r="K252" s="165"/>
      <c r="L252" s="137"/>
    </row>
    <row r="253" spans="1:12" ht="17">
      <c r="A253" s="387"/>
      <c r="B253" s="381"/>
      <c r="C253" s="381"/>
      <c r="D253" s="39">
        <v>4</v>
      </c>
      <c r="E253" s="40" t="s">
        <v>2157</v>
      </c>
      <c r="F253" s="384"/>
      <c r="G253" s="41">
        <v>1</v>
      </c>
      <c r="H253" s="45">
        <v>1.4285714285714286</v>
      </c>
      <c r="I253" s="165"/>
      <c r="J253" s="165"/>
      <c r="K253" s="165"/>
      <c r="L253" s="137"/>
    </row>
    <row r="254" spans="1:12" ht="17">
      <c r="A254" s="387"/>
      <c r="B254" s="381"/>
      <c r="C254" s="381"/>
      <c r="D254" s="39">
        <v>5</v>
      </c>
      <c r="E254" s="40" t="s">
        <v>2158</v>
      </c>
      <c r="F254" s="384"/>
      <c r="G254" s="41">
        <v>1</v>
      </c>
      <c r="H254" s="45">
        <v>1.4285714285714286</v>
      </c>
      <c r="I254" s="165"/>
      <c r="J254" s="165"/>
      <c r="K254" s="165"/>
      <c r="L254" s="137"/>
    </row>
    <row r="255" spans="1:12" ht="17">
      <c r="A255" s="387"/>
      <c r="B255" s="381"/>
      <c r="C255" s="381"/>
      <c r="D255" s="39">
        <v>6</v>
      </c>
      <c r="E255" s="40" t="s">
        <v>2159</v>
      </c>
      <c r="F255" s="384"/>
      <c r="G255" s="41">
        <v>1</v>
      </c>
      <c r="H255" s="45">
        <v>1.4285714285714286</v>
      </c>
      <c r="I255" s="165"/>
      <c r="J255" s="165"/>
      <c r="K255" s="165"/>
      <c r="L255" s="137"/>
    </row>
    <row r="256" spans="1:12" ht="17">
      <c r="A256" s="387"/>
      <c r="B256" s="381"/>
      <c r="C256" s="381"/>
      <c r="D256" s="39">
        <v>7</v>
      </c>
      <c r="E256" s="40" t="s">
        <v>2160</v>
      </c>
      <c r="F256" s="384"/>
      <c r="G256" s="41">
        <v>13</v>
      </c>
      <c r="H256" s="45">
        <v>18.571428571428573</v>
      </c>
      <c r="I256" s="165"/>
      <c r="J256" s="165"/>
      <c r="K256" s="165"/>
      <c r="L256" s="137"/>
    </row>
    <row r="257" spans="1:12" ht="17">
      <c r="A257" s="387"/>
      <c r="B257" s="381"/>
      <c r="C257" s="381"/>
      <c r="D257" s="39">
        <v>8</v>
      </c>
      <c r="E257" s="40" t="s">
        <v>2161</v>
      </c>
      <c r="F257" s="384"/>
      <c r="G257" s="41">
        <v>4</v>
      </c>
      <c r="H257" s="45">
        <v>5.7142857142857144</v>
      </c>
      <c r="I257" s="165"/>
      <c r="J257" s="165"/>
      <c r="K257" s="165"/>
      <c r="L257" s="137"/>
    </row>
    <row r="258" spans="1:12" ht="17">
      <c r="A258" s="387"/>
      <c r="B258" s="381"/>
      <c r="C258" s="381"/>
      <c r="D258" s="39">
        <v>9</v>
      </c>
      <c r="E258" s="40" t="s">
        <v>2162</v>
      </c>
      <c r="F258" s="384"/>
      <c r="G258" s="41">
        <v>2</v>
      </c>
      <c r="H258" s="45">
        <v>2.8571428571428572</v>
      </c>
      <c r="I258" s="165"/>
      <c r="J258" s="165"/>
      <c r="K258" s="165"/>
      <c r="L258" s="137"/>
    </row>
    <row r="259" spans="1:12" ht="17">
      <c r="A259" s="387"/>
      <c r="B259" s="381"/>
      <c r="C259" s="381"/>
      <c r="D259" s="39">
        <v>10</v>
      </c>
      <c r="E259" s="40" t="s">
        <v>2163</v>
      </c>
      <c r="F259" s="384"/>
      <c r="G259" s="41">
        <v>15</v>
      </c>
      <c r="H259" s="45">
        <v>21.428571428571427</v>
      </c>
      <c r="I259" s="165"/>
      <c r="J259" s="165"/>
      <c r="K259" s="165"/>
      <c r="L259" s="137"/>
    </row>
    <row r="260" spans="1:12" ht="17">
      <c r="A260" s="387"/>
      <c r="B260" s="381"/>
      <c r="C260" s="381"/>
      <c r="D260" s="39">
        <v>11</v>
      </c>
      <c r="E260" s="40" t="s">
        <v>326</v>
      </c>
      <c r="F260" s="384"/>
      <c r="G260" s="41"/>
      <c r="H260" s="45" t="s">
        <v>577</v>
      </c>
      <c r="I260" s="165"/>
      <c r="J260" s="165"/>
      <c r="K260" s="165"/>
      <c r="L260" s="137"/>
    </row>
    <row r="261" spans="1:12" ht="16.5" customHeight="1">
      <c r="A261" s="388"/>
      <c r="B261" s="382"/>
      <c r="C261" s="382"/>
      <c r="D261" s="39">
        <v>12</v>
      </c>
      <c r="E261" s="40" t="s">
        <v>2164</v>
      </c>
      <c r="F261" s="385"/>
      <c r="G261" s="41">
        <v>25</v>
      </c>
      <c r="H261" s="45">
        <v>35.714285714285715</v>
      </c>
      <c r="I261" s="165"/>
      <c r="J261" s="165"/>
      <c r="K261" s="165"/>
      <c r="L261" s="137"/>
    </row>
    <row r="262" spans="1:12" ht="17">
      <c r="A262" s="46" t="s">
        <v>2169</v>
      </c>
      <c r="B262" s="40" t="s">
        <v>2170</v>
      </c>
      <c r="C262" s="40" t="s">
        <v>2434</v>
      </c>
      <c r="D262" s="39"/>
      <c r="E262" s="40"/>
      <c r="F262" s="39"/>
      <c r="G262" s="127" t="s">
        <v>577</v>
      </c>
      <c r="H262" s="45"/>
      <c r="I262" s="165"/>
      <c r="J262" s="165"/>
      <c r="K262" s="165"/>
      <c r="L262" s="137"/>
    </row>
    <row r="263" spans="1:12" ht="17">
      <c r="A263" s="386" t="s">
        <v>2171</v>
      </c>
      <c r="B263" s="380" t="s">
        <v>2172</v>
      </c>
      <c r="C263" s="380" t="s">
        <v>2419</v>
      </c>
      <c r="D263" s="39"/>
      <c r="E263" s="40"/>
      <c r="F263" s="383"/>
      <c r="G263" s="126">
        <v>123</v>
      </c>
      <c r="H263" s="45"/>
      <c r="I263" s="165"/>
      <c r="J263" s="165"/>
      <c r="K263" s="165"/>
      <c r="L263" s="137"/>
    </row>
    <row r="264" spans="1:12" ht="17">
      <c r="A264" s="387"/>
      <c r="B264" s="381"/>
      <c r="C264" s="381"/>
      <c r="D264" s="39">
        <v>1</v>
      </c>
      <c r="E264" s="40" t="s">
        <v>2173</v>
      </c>
      <c r="F264" s="384"/>
      <c r="G264" s="41">
        <v>14</v>
      </c>
      <c r="H264" s="45">
        <v>11.38211382113821</v>
      </c>
      <c r="I264" s="165"/>
      <c r="J264" s="165"/>
      <c r="K264" s="165"/>
      <c r="L264" s="137"/>
    </row>
    <row r="265" spans="1:12" ht="17">
      <c r="A265" s="387"/>
      <c r="B265" s="381"/>
      <c r="C265" s="381"/>
      <c r="D265" s="39">
        <v>2</v>
      </c>
      <c r="E265" s="40" t="s">
        <v>2174</v>
      </c>
      <c r="F265" s="384"/>
      <c r="G265" s="41">
        <v>2</v>
      </c>
      <c r="H265" s="45">
        <v>1.6260162601626018</v>
      </c>
      <c r="I265" s="165"/>
      <c r="J265" s="165"/>
      <c r="K265" s="165"/>
      <c r="L265" s="137"/>
    </row>
    <row r="266" spans="1:12" ht="17">
      <c r="A266" s="387"/>
      <c r="B266" s="381"/>
      <c r="C266" s="381"/>
      <c r="D266" s="39">
        <v>3</v>
      </c>
      <c r="E266" s="40" t="s">
        <v>2175</v>
      </c>
      <c r="F266" s="384"/>
      <c r="G266" s="41"/>
      <c r="H266" s="45" t="s">
        <v>2040</v>
      </c>
      <c r="I266" s="165"/>
      <c r="J266" s="165"/>
      <c r="K266" s="165"/>
      <c r="L266" s="137"/>
    </row>
    <row r="267" spans="1:12" ht="17">
      <c r="A267" s="387"/>
      <c r="B267" s="381"/>
      <c r="C267" s="381"/>
      <c r="D267" s="39">
        <v>4</v>
      </c>
      <c r="E267" s="40" t="s">
        <v>2176</v>
      </c>
      <c r="F267" s="384"/>
      <c r="G267" s="41">
        <v>12</v>
      </c>
      <c r="H267" s="45">
        <v>9.7560975609756095</v>
      </c>
      <c r="I267" s="165"/>
      <c r="J267" s="165"/>
      <c r="K267" s="165"/>
      <c r="L267" s="137"/>
    </row>
    <row r="268" spans="1:12" ht="17">
      <c r="A268" s="387"/>
      <c r="B268" s="381"/>
      <c r="C268" s="381"/>
      <c r="D268" s="39">
        <v>5</v>
      </c>
      <c r="E268" s="40" t="s">
        <v>2177</v>
      </c>
      <c r="F268" s="384"/>
      <c r="G268" s="41">
        <v>5</v>
      </c>
      <c r="H268" s="45">
        <v>4.0650406504065035</v>
      </c>
      <c r="I268" s="165"/>
      <c r="J268" s="165"/>
      <c r="K268" s="165"/>
      <c r="L268" s="137"/>
    </row>
    <row r="269" spans="1:12" ht="17">
      <c r="A269" s="387"/>
      <c r="B269" s="381"/>
      <c r="C269" s="381"/>
      <c r="D269" s="39">
        <v>6</v>
      </c>
      <c r="E269" s="40" t="s">
        <v>2178</v>
      </c>
      <c r="F269" s="384"/>
      <c r="G269" s="41">
        <v>1</v>
      </c>
      <c r="H269" s="45">
        <v>0.81300813008130091</v>
      </c>
      <c r="I269" s="165"/>
      <c r="J269" s="165"/>
      <c r="K269" s="165"/>
      <c r="L269" s="137"/>
    </row>
    <row r="270" spans="1:12" ht="17">
      <c r="A270" s="387"/>
      <c r="B270" s="381"/>
      <c r="C270" s="381"/>
      <c r="D270" s="39">
        <v>7</v>
      </c>
      <c r="E270" s="40" t="s">
        <v>2179</v>
      </c>
      <c r="F270" s="384"/>
      <c r="G270" s="41">
        <v>1</v>
      </c>
      <c r="H270" s="45">
        <v>0.81300813008130091</v>
      </c>
      <c r="I270" s="165"/>
      <c r="J270" s="165"/>
      <c r="K270" s="165"/>
      <c r="L270" s="137"/>
    </row>
    <row r="271" spans="1:12" ht="17">
      <c r="A271" s="387"/>
      <c r="B271" s="381"/>
      <c r="C271" s="381"/>
      <c r="D271" s="39">
        <v>8</v>
      </c>
      <c r="E271" s="40" t="s">
        <v>2180</v>
      </c>
      <c r="F271" s="384"/>
      <c r="G271" s="41">
        <v>7</v>
      </c>
      <c r="H271" s="45">
        <v>5.6910569105691051</v>
      </c>
      <c r="I271" s="165"/>
      <c r="J271" s="165"/>
      <c r="K271" s="165"/>
      <c r="L271" s="137"/>
    </row>
    <row r="272" spans="1:12" ht="17">
      <c r="A272" s="387"/>
      <c r="B272" s="381"/>
      <c r="C272" s="381"/>
      <c r="D272" s="39">
        <v>9</v>
      </c>
      <c r="E272" s="40" t="s">
        <v>326</v>
      </c>
      <c r="F272" s="384"/>
      <c r="G272" s="41"/>
      <c r="H272" s="45" t="s">
        <v>2040</v>
      </c>
      <c r="I272" s="165"/>
      <c r="J272" s="165"/>
      <c r="K272" s="165"/>
      <c r="L272" s="137"/>
    </row>
    <row r="273" spans="1:12" ht="17">
      <c r="A273" s="388"/>
      <c r="B273" s="382"/>
      <c r="C273" s="382"/>
      <c r="D273" s="39">
        <v>10</v>
      </c>
      <c r="E273" s="40" t="s">
        <v>2181</v>
      </c>
      <c r="F273" s="385"/>
      <c r="G273" s="41">
        <v>81</v>
      </c>
      <c r="H273" s="45">
        <v>65.853658536585371</v>
      </c>
      <c r="I273" s="165"/>
      <c r="J273" s="165"/>
      <c r="K273" s="165"/>
      <c r="L273" s="137"/>
    </row>
    <row r="274" spans="1:12" ht="16.5" customHeight="1">
      <c r="A274" s="46" t="s">
        <v>2182</v>
      </c>
      <c r="B274" s="40" t="s">
        <v>2183</v>
      </c>
      <c r="C274" s="40" t="s">
        <v>2435</v>
      </c>
      <c r="D274" s="39"/>
      <c r="E274" s="40"/>
      <c r="F274" s="39"/>
      <c r="G274" s="127" t="s">
        <v>577</v>
      </c>
      <c r="H274" s="45"/>
      <c r="I274" s="165"/>
      <c r="J274" s="165"/>
      <c r="K274" s="165"/>
      <c r="L274" s="137"/>
    </row>
    <row r="275" spans="1:12" ht="17">
      <c r="A275" s="386" t="s">
        <v>2184</v>
      </c>
      <c r="B275" s="380" t="s">
        <v>2185</v>
      </c>
      <c r="C275" s="380" t="s">
        <v>2437</v>
      </c>
      <c r="D275" s="39"/>
      <c r="E275" s="40"/>
      <c r="F275" s="383"/>
      <c r="G275" s="126">
        <v>42</v>
      </c>
      <c r="H275" s="45"/>
      <c r="I275" s="165"/>
      <c r="J275" s="165"/>
      <c r="K275" s="165"/>
      <c r="L275" s="137"/>
    </row>
    <row r="276" spans="1:12" ht="17">
      <c r="A276" s="387"/>
      <c r="B276" s="381"/>
      <c r="C276" s="381"/>
      <c r="D276" s="39">
        <v>1</v>
      </c>
      <c r="E276" s="40" t="s">
        <v>2173</v>
      </c>
      <c r="F276" s="384"/>
      <c r="G276" s="41">
        <v>2</v>
      </c>
      <c r="H276" s="45">
        <v>4.7619047619047619</v>
      </c>
      <c r="I276" s="165"/>
      <c r="J276" s="165"/>
      <c r="K276" s="165"/>
      <c r="L276" s="137"/>
    </row>
    <row r="277" spans="1:12" ht="17">
      <c r="A277" s="387"/>
      <c r="B277" s="381"/>
      <c r="C277" s="381"/>
      <c r="D277" s="39">
        <v>2</v>
      </c>
      <c r="E277" s="40" t="s">
        <v>2174</v>
      </c>
      <c r="F277" s="384"/>
      <c r="G277" s="41">
        <v>4</v>
      </c>
      <c r="H277" s="45">
        <v>9.5238095238095237</v>
      </c>
      <c r="I277" s="165"/>
      <c r="J277" s="165"/>
      <c r="K277" s="165"/>
      <c r="L277" s="137"/>
    </row>
    <row r="278" spans="1:12" ht="17">
      <c r="A278" s="387"/>
      <c r="B278" s="381"/>
      <c r="C278" s="381"/>
      <c r="D278" s="39">
        <v>3</v>
      </c>
      <c r="E278" s="40" t="s">
        <v>2175</v>
      </c>
      <c r="F278" s="384"/>
      <c r="G278" s="41">
        <v>1</v>
      </c>
      <c r="H278" s="45">
        <v>2.3809523809523809</v>
      </c>
      <c r="I278" s="165"/>
      <c r="J278" s="165"/>
      <c r="K278" s="165"/>
      <c r="L278" s="137"/>
    </row>
    <row r="279" spans="1:12" ht="17">
      <c r="A279" s="387"/>
      <c r="B279" s="381"/>
      <c r="C279" s="381"/>
      <c r="D279" s="39">
        <v>4</v>
      </c>
      <c r="E279" s="40" t="s">
        <v>2176</v>
      </c>
      <c r="F279" s="384"/>
      <c r="G279" s="41">
        <v>9</v>
      </c>
      <c r="H279" s="45">
        <v>21.428571428571427</v>
      </c>
      <c r="I279" s="165"/>
      <c r="J279" s="165"/>
      <c r="K279" s="165"/>
      <c r="L279" s="137"/>
    </row>
    <row r="280" spans="1:12" ht="17">
      <c r="A280" s="387"/>
      <c r="B280" s="381"/>
      <c r="C280" s="381"/>
      <c r="D280" s="39">
        <v>5</v>
      </c>
      <c r="E280" s="40" t="s">
        <v>2177</v>
      </c>
      <c r="F280" s="384"/>
      <c r="G280" s="41">
        <v>4</v>
      </c>
      <c r="H280" s="45">
        <v>9.5238095238095237</v>
      </c>
      <c r="I280" s="165"/>
      <c r="J280" s="165"/>
      <c r="K280" s="165"/>
      <c r="L280" s="137"/>
    </row>
    <row r="281" spans="1:12" ht="17">
      <c r="A281" s="387"/>
      <c r="B281" s="381"/>
      <c r="C281" s="381"/>
      <c r="D281" s="39">
        <v>6</v>
      </c>
      <c r="E281" s="40" t="s">
        <v>2178</v>
      </c>
      <c r="F281" s="384"/>
      <c r="G281" s="41">
        <v>4</v>
      </c>
      <c r="H281" s="45">
        <v>9.5238095238095237</v>
      </c>
      <c r="I281" s="165"/>
      <c r="J281" s="165"/>
      <c r="K281" s="165"/>
      <c r="L281" s="137"/>
    </row>
    <row r="282" spans="1:12" ht="17">
      <c r="A282" s="387"/>
      <c r="B282" s="381"/>
      <c r="C282" s="381"/>
      <c r="D282" s="39">
        <v>7</v>
      </c>
      <c r="E282" s="40" t="s">
        <v>2179</v>
      </c>
      <c r="F282" s="384"/>
      <c r="G282" s="41">
        <v>4</v>
      </c>
      <c r="H282" s="45">
        <v>9.5238095238095237</v>
      </c>
      <c r="I282" s="165"/>
      <c r="J282" s="165"/>
      <c r="K282" s="165"/>
      <c r="L282" s="137"/>
    </row>
    <row r="283" spans="1:12" ht="17">
      <c r="A283" s="387"/>
      <c r="B283" s="381"/>
      <c r="C283" s="381"/>
      <c r="D283" s="39">
        <v>8</v>
      </c>
      <c r="E283" s="40" t="s">
        <v>2180</v>
      </c>
      <c r="F283" s="384"/>
      <c r="G283" s="41">
        <v>2</v>
      </c>
      <c r="H283" s="45">
        <v>4.7619047619047619</v>
      </c>
      <c r="I283" s="165"/>
      <c r="J283" s="165"/>
      <c r="K283" s="165"/>
      <c r="L283" s="137"/>
    </row>
    <row r="284" spans="1:12" ht="17">
      <c r="A284" s="387"/>
      <c r="B284" s="381"/>
      <c r="C284" s="381"/>
      <c r="D284" s="39">
        <v>9</v>
      </c>
      <c r="E284" s="40" t="s">
        <v>326</v>
      </c>
      <c r="F284" s="384"/>
      <c r="G284" s="41"/>
      <c r="H284" s="45" t="s">
        <v>577</v>
      </c>
      <c r="I284" s="165"/>
      <c r="J284" s="165"/>
      <c r="K284" s="165"/>
      <c r="L284" s="137"/>
    </row>
    <row r="285" spans="1:12" ht="17">
      <c r="A285" s="388"/>
      <c r="B285" s="382"/>
      <c r="C285" s="382"/>
      <c r="D285" s="39">
        <v>10</v>
      </c>
      <c r="E285" s="40" t="s">
        <v>2181</v>
      </c>
      <c r="F285" s="385"/>
      <c r="G285" s="41">
        <v>12</v>
      </c>
      <c r="H285" s="45">
        <v>28.571428571428569</v>
      </c>
      <c r="I285" s="165"/>
      <c r="J285" s="165"/>
      <c r="K285" s="165"/>
      <c r="L285" s="137"/>
    </row>
    <row r="286" spans="1:12" ht="16.5" customHeight="1">
      <c r="A286" s="46" t="s">
        <v>2186</v>
      </c>
      <c r="B286" s="40" t="s">
        <v>2187</v>
      </c>
      <c r="C286" s="40" t="s">
        <v>2436</v>
      </c>
      <c r="D286" s="39"/>
      <c r="E286" s="40"/>
      <c r="F286" s="39"/>
      <c r="G286" s="127" t="s">
        <v>577</v>
      </c>
      <c r="H286" s="45"/>
      <c r="I286" s="165"/>
      <c r="J286" s="165"/>
      <c r="K286" s="165"/>
      <c r="L286" s="137"/>
    </row>
    <row r="287" spans="1:12" ht="17">
      <c r="A287" s="386" t="s">
        <v>2438</v>
      </c>
      <c r="B287" s="380" t="s">
        <v>2188</v>
      </c>
      <c r="C287" s="380" t="s">
        <v>2419</v>
      </c>
      <c r="D287" s="39"/>
      <c r="E287" s="40"/>
      <c r="F287" s="383"/>
      <c r="G287" s="126">
        <v>123</v>
      </c>
      <c r="H287" s="45"/>
      <c r="I287" s="165"/>
      <c r="J287" s="165"/>
      <c r="K287" s="165"/>
      <c r="L287" s="137"/>
    </row>
    <row r="288" spans="1:12" ht="17">
      <c r="A288" s="387"/>
      <c r="B288" s="381"/>
      <c r="C288" s="381"/>
      <c r="D288" s="39">
        <v>1</v>
      </c>
      <c r="E288" s="40" t="s">
        <v>2189</v>
      </c>
      <c r="F288" s="384"/>
      <c r="G288" s="41">
        <v>19</v>
      </c>
      <c r="H288" s="45">
        <v>15.447154471544716</v>
      </c>
      <c r="I288" s="165"/>
      <c r="J288" s="165"/>
      <c r="K288" s="165"/>
      <c r="L288" s="137"/>
    </row>
    <row r="289" spans="1:12" ht="17">
      <c r="A289" s="387"/>
      <c r="B289" s="381"/>
      <c r="C289" s="381"/>
      <c r="D289" s="39">
        <v>2</v>
      </c>
      <c r="E289" s="40" t="s">
        <v>2190</v>
      </c>
      <c r="F289" s="384"/>
      <c r="G289" s="41">
        <v>24</v>
      </c>
      <c r="H289" s="45">
        <v>19.512195121951219</v>
      </c>
      <c r="I289" s="165"/>
      <c r="J289" s="165"/>
      <c r="K289" s="165"/>
      <c r="L289" s="137"/>
    </row>
    <row r="290" spans="1:12" ht="17">
      <c r="A290" s="387"/>
      <c r="B290" s="381"/>
      <c r="C290" s="381"/>
      <c r="D290" s="39">
        <v>3</v>
      </c>
      <c r="E290" s="40" t="s">
        <v>2191</v>
      </c>
      <c r="F290" s="384"/>
      <c r="G290" s="41">
        <v>4</v>
      </c>
      <c r="H290" s="45">
        <v>3.2520325203252036</v>
      </c>
      <c r="I290" s="165"/>
      <c r="J290" s="165"/>
      <c r="K290" s="165"/>
      <c r="L290" s="137"/>
    </row>
    <row r="291" spans="1:12" ht="17">
      <c r="A291" s="387"/>
      <c r="B291" s="381"/>
      <c r="C291" s="381"/>
      <c r="D291" s="39">
        <v>4</v>
      </c>
      <c r="E291" s="40" t="s">
        <v>2192</v>
      </c>
      <c r="F291" s="384"/>
      <c r="G291" s="41">
        <v>4</v>
      </c>
      <c r="H291" s="45">
        <v>3.2520325203252036</v>
      </c>
      <c r="I291" s="165"/>
      <c r="J291" s="165"/>
      <c r="K291" s="165"/>
      <c r="L291" s="137"/>
    </row>
    <row r="292" spans="1:12" ht="17">
      <c r="A292" s="387"/>
      <c r="B292" s="381"/>
      <c r="C292" s="381"/>
      <c r="D292" s="39">
        <v>5</v>
      </c>
      <c r="E292" s="40" t="s">
        <v>2193</v>
      </c>
      <c r="F292" s="384"/>
      <c r="G292" s="41">
        <v>1</v>
      </c>
      <c r="H292" s="45">
        <v>0.81300813008130091</v>
      </c>
      <c r="I292" s="165"/>
      <c r="J292" s="165"/>
      <c r="K292" s="165"/>
      <c r="L292" s="137"/>
    </row>
    <row r="293" spans="1:12" ht="17">
      <c r="A293" s="387"/>
      <c r="B293" s="381"/>
      <c r="C293" s="381"/>
      <c r="D293" s="39">
        <v>6</v>
      </c>
      <c r="E293" s="40" t="s">
        <v>2194</v>
      </c>
      <c r="F293" s="384"/>
      <c r="G293" s="41">
        <v>1</v>
      </c>
      <c r="H293" s="45">
        <v>0.81300813008130091</v>
      </c>
      <c r="I293" s="165"/>
      <c r="J293" s="165"/>
      <c r="K293" s="165"/>
      <c r="L293" s="137"/>
    </row>
    <row r="294" spans="1:12" ht="17">
      <c r="A294" s="387"/>
      <c r="B294" s="381"/>
      <c r="C294" s="381"/>
      <c r="D294" s="39">
        <v>7</v>
      </c>
      <c r="E294" s="40" t="s">
        <v>2195</v>
      </c>
      <c r="F294" s="384"/>
      <c r="G294" s="41">
        <v>5</v>
      </c>
      <c r="H294" s="45">
        <v>4.0650406504065035</v>
      </c>
      <c r="I294" s="165"/>
      <c r="J294" s="165"/>
      <c r="K294" s="165"/>
      <c r="L294" s="137"/>
    </row>
    <row r="295" spans="1:12" ht="17">
      <c r="A295" s="387"/>
      <c r="B295" s="381"/>
      <c r="C295" s="381"/>
      <c r="D295" s="39">
        <v>8</v>
      </c>
      <c r="E295" s="40" t="s">
        <v>2196</v>
      </c>
      <c r="F295" s="384"/>
      <c r="G295" s="41">
        <v>5</v>
      </c>
      <c r="H295" s="45">
        <v>4.0650406504065035</v>
      </c>
      <c r="I295" s="165"/>
      <c r="J295" s="165"/>
      <c r="K295" s="165"/>
      <c r="L295" s="137"/>
    </row>
    <row r="296" spans="1:12" ht="17">
      <c r="A296" s="387"/>
      <c r="B296" s="381"/>
      <c r="C296" s="381"/>
      <c r="D296" s="39">
        <v>9</v>
      </c>
      <c r="E296" s="40" t="s">
        <v>2440</v>
      </c>
      <c r="F296" s="384"/>
      <c r="G296" s="41"/>
      <c r="H296" s="71" t="s">
        <v>577</v>
      </c>
      <c r="I296" s="165"/>
      <c r="J296" s="165"/>
      <c r="K296" s="165"/>
      <c r="L296" s="137"/>
    </row>
    <row r="297" spans="1:12" ht="17">
      <c r="A297" s="388"/>
      <c r="B297" s="382"/>
      <c r="C297" s="382"/>
      <c r="D297" s="39">
        <v>10</v>
      </c>
      <c r="E297" s="40" t="s">
        <v>2181</v>
      </c>
      <c r="F297" s="385"/>
      <c r="G297" s="41">
        <v>60</v>
      </c>
      <c r="H297" s="45">
        <v>48.780487804878049</v>
      </c>
      <c r="I297" s="165"/>
      <c r="J297" s="165"/>
      <c r="K297" s="165"/>
      <c r="L297" s="137"/>
    </row>
    <row r="298" spans="1:12" ht="16.5" customHeight="1">
      <c r="A298" s="46" t="s">
        <v>2197</v>
      </c>
      <c r="B298" s="40" t="s">
        <v>2198</v>
      </c>
      <c r="C298" s="40" t="s">
        <v>2439</v>
      </c>
      <c r="D298" s="39"/>
      <c r="E298" s="40"/>
      <c r="F298" s="39"/>
      <c r="G298" s="126" t="s">
        <v>577</v>
      </c>
      <c r="H298" s="45"/>
      <c r="I298" s="165"/>
      <c r="J298" s="165"/>
      <c r="K298" s="165"/>
      <c r="L298" s="137"/>
    </row>
    <row r="299" spans="1:12" ht="17">
      <c r="A299" s="386" t="s">
        <v>2199</v>
      </c>
      <c r="B299" s="380" t="s">
        <v>2200</v>
      </c>
      <c r="C299" s="380" t="s">
        <v>2441</v>
      </c>
      <c r="D299" s="39"/>
      <c r="E299" s="40"/>
      <c r="F299" s="383"/>
      <c r="G299" s="126">
        <v>63</v>
      </c>
      <c r="H299" s="45"/>
      <c r="I299" s="165"/>
      <c r="J299" s="165"/>
      <c r="K299" s="165"/>
      <c r="L299" s="137"/>
    </row>
    <row r="300" spans="1:12" ht="17">
      <c r="A300" s="387"/>
      <c r="B300" s="381"/>
      <c r="C300" s="381"/>
      <c r="D300" s="39">
        <v>1</v>
      </c>
      <c r="E300" s="40" t="s">
        <v>2189</v>
      </c>
      <c r="F300" s="384"/>
      <c r="G300" s="41">
        <v>10</v>
      </c>
      <c r="H300" s="45">
        <v>15.873015873015872</v>
      </c>
      <c r="I300" s="165"/>
      <c r="J300" s="165"/>
      <c r="K300" s="165"/>
      <c r="L300" s="137"/>
    </row>
    <row r="301" spans="1:12" ht="17">
      <c r="A301" s="387"/>
      <c r="B301" s="381"/>
      <c r="C301" s="381"/>
      <c r="D301" s="39">
        <v>2</v>
      </c>
      <c r="E301" s="40" t="s">
        <v>2190</v>
      </c>
      <c r="F301" s="384"/>
      <c r="G301" s="41">
        <v>17</v>
      </c>
      <c r="H301" s="45">
        <v>26.984126984126984</v>
      </c>
      <c r="I301" s="165"/>
      <c r="J301" s="165"/>
      <c r="K301" s="165"/>
      <c r="L301" s="137"/>
    </row>
    <row r="302" spans="1:12" ht="17">
      <c r="A302" s="387"/>
      <c r="B302" s="381"/>
      <c r="C302" s="381"/>
      <c r="D302" s="39">
        <v>3</v>
      </c>
      <c r="E302" s="40" t="s">
        <v>2191</v>
      </c>
      <c r="F302" s="384"/>
      <c r="G302" s="41">
        <v>4</v>
      </c>
      <c r="H302" s="45">
        <v>6.3492063492063489</v>
      </c>
      <c r="I302" s="165"/>
      <c r="J302" s="165"/>
      <c r="K302" s="165"/>
      <c r="L302" s="137"/>
    </row>
    <row r="303" spans="1:12" ht="17">
      <c r="A303" s="387"/>
      <c r="B303" s="381"/>
      <c r="C303" s="381"/>
      <c r="D303" s="39">
        <v>4</v>
      </c>
      <c r="E303" s="40" t="s">
        <v>2192</v>
      </c>
      <c r="F303" s="384"/>
      <c r="G303" s="41">
        <v>4</v>
      </c>
      <c r="H303" s="45">
        <v>6.3492063492063489</v>
      </c>
      <c r="I303" s="165"/>
      <c r="J303" s="165"/>
      <c r="K303" s="165"/>
      <c r="L303" s="137"/>
    </row>
    <row r="304" spans="1:12" ht="17">
      <c r="A304" s="387"/>
      <c r="B304" s="381"/>
      <c r="C304" s="381"/>
      <c r="D304" s="39">
        <v>5</v>
      </c>
      <c r="E304" s="40" t="s">
        <v>2193</v>
      </c>
      <c r="F304" s="384"/>
      <c r="G304" s="41">
        <v>3</v>
      </c>
      <c r="H304" s="45">
        <v>4.7619047619047619</v>
      </c>
      <c r="I304" s="165"/>
      <c r="J304" s="165"/>
      <c r="K304" s="165"/>
      <c r="L304" s="137"/>
    </row>
    <row r="305" spans="1:12" ht="17">
      <c r="A305" s="387"/>
      <c r="B305" s="381"/>
      <c r="C305" s="381"/>
      <c r="D305" s="39">
        <v>6</v>
      </c>
      <c r="E305" s="40" t="s">
        <v>2194</v>
      </c>
      <c r="F305" s="384"/>
      <c r="G305" s="41">
        <v>3</v>
      </c>
      <c r="H305" s="45">
        <v>4.7619047619047619</v>
      </c>
      <c r="I305" s="165"/>
      <c r="J305" s="165"/>
      <c r="K305" s="165"/>
      <c r="L305" s="137"/>
    </row>
    <row r="306" spans="1:12" ht="17">
      <c r="A306" s="387"/>
      <c r="B306" s="381"/>
      <c r="C306" s="381"/>
      <c r="D306" s="39">
        <v>7</v>
      </c>
      <c r="E306" s="40" t="s">
        <v>2195</v>
      </c>
      <c r="F306" s="384"/>
      <c r="G306" s="41">
        <v>7</v>
      </c>
      <c r="H306" s="45">
        <v>11.111111111111111</v>
      </c>
      <c r="I306" s="165"/>
      <c r="J306" s="165"/>
      <c r="K306" s="165"/>
      <c r="L306" s="137"/>
    </row>
    <row r="307" spans="1:12" ht="17">
      <c r="A307" s="387"/>
      <c r="B307" s="381"/>
      <c r="C307" s="381"/>
      <c r="D307" s="39">
        <v>8</v>
      </c>
      <c r="E307" s="40" t="s">
        <v>2196</v>
      </c>
      <c r="F307" s="384"/>
      <c r="G307" s="41">
        <v>5</v>
      </c>
      <c r="H307" s="45">
        <v>7.9365079365079358</v>
      </c>
      <c r="I307" s="165"/>
      <c r="J307" s="165"/>
      <c r="K307" s="165"/>
      <c r="L307" s="137"/>
    </row>
    <row r="308" spans="1:12" ht="17">
      <c r="A308" s="387"/>
      <c r="B308" s="381"/>
      <c r="C308" s="381"/>
      <c r="D308" s="39">
        <v>9</v>
      </c>
      <c r="E308" s="40" t="s">
        <v>2440</v>
      </c>
      <c r="F308" s="384"/>
      <c r="G308" s="41"/>
      <c r="H308" s="45" t="s">
        <v>577</v>
      </c>
      <c r="I308" s="165"/>
      <c r="J308" s="165"/>
      <c r="K308" s="165"/>
      <c r="L308" s="137"/>
    </row>
    <row r="309" spans="1:12" ht="16.5" customHeight="1">
      <c r="A309" s="388"/>
      <c r="B309" s="382"/>
      <c r="C309" s="382"/>
      <c r="D309" s="39">
        <v>10</v>
      </c>
      <c r="E309" s="40" t="s">
        <v>2181</v>
      </c>
      <c r="F309" s="385"/>
      <c r="G309" s="41">
        <v>10</v>
      </c>
      <c r="H309" s="45">
        <v>15.873015873015872</v>
      </c>
      <c r="I309" s="165"/>
      <c r="J309" s="165"/>
      <c r="K309" s="165"/>
      <c r="L309" s="137"/>
    </row>
    <row r="310" spans="1:12" ht="17">
      <c r="A310" s="46" t="s">
        <v>2201</v>
      </c>
      <c r="B310" s="40" t="s">
        <v>2202</v>
      </c>
      <c r="C310" s="40" t="s">
        <v>2442</v>
      </c>
      <c r="D310" s="39"/>
      <c r="E310" s="40"/>
      <c r="F310" s="39"/>
      <c r="G310" s="127" t="s">
        <v>577</v>
      </c>
      <c r="H310" s="45"/>
      <c r="I310" s="165"/>
      <c r="J310" s="165"/>
      <c r="K310" s="165"/>
      <c r="L310" s="137"/>
    </row>
    <row r="311" spans="1:12" ht="17">
      <c r="A311" s="369" t="s">
        <v>2443</v>
      </c>
      <c r="B311" s="372" t="s">
        <v>2203</v>
      </c>
      <c r="C311" s="372" t="s">
        <v>2420</v>
      </c>
      <c r="D311" s="228"/>
      <c r="E311" s="229"/>
      <c r="F311" s="375"/>
      <c r="G311" s="160">
        <v>123</v>
      </c>
      <c r="H311" s="230"/>
      <c r="I311" s="165"/>
      <c r="J311" s="165"/>
      <c r="K311" s="165"/>
      <c r="L311" s="137"/>
    </row>
    <row r="312" spans="1:12" ht="17">
      <c r="A312" s="370"/>
      <c r="B312" s="373"/>
      <c r="C312" s="373"/>
      <c r="D312" s="228">
        <v>1</v>
      </c>
      <c r="E312" s="229" t="s">
        <v>2204</v>
      </c>
      <c r="F312" s="376"/>
      <c r="G312" s="231">
        <v>2</v>
      </c>
      <c r="H312" s="230">
        <v>1.6260162601626018</v>
      </c>
      <c r="I312" s="165"/>
      <c r="J312" s="165"/>
      <c r="K312" s="165"/>
      <c r="L312" s="137"/>
    </row>
    <row r="313" spans="1:12" ht="17">
      <c r="A313" s="370"/>
      <c r="B313" s="373"/>
      <c r="C313" s="373"/>
      <c r="D313" s="228">
        <v>2</v>
      </c>
      <c r="E313" s="229" t="s">
        <v>2205</v>
      </c>
      <c r="F313" s="376"/>
      <c r="G313" s="231">
        <v>111</v>
      </c>
      <c r="H313" s="230">
        <v>90.243902439024396</v>
      </c>
      <c r="I313" s="165"/>
      <c r="J313" s="165"/>
      <c r="K313" s="165"/>
      <c r="L313" s="137"/>
    </row>
    <row r="314" spans="1:12" ht="17">
      <c r="A314" s="370"/>
      <c r="B314" s="373"/>
      <c r="C314" s="373"/>
      <c r="D314" s="228">
        <v>3</v>
      </c>
      <c r="E314" s="229" t="s">
        <v>2206</v>
      </c>
      <c r="F314" s="376"/>
      <c r="G314" s="231">
        <v>10</v>
      </c>
      <c r="H314" s="230">
        <v>8.1300813008130071</v>
      </c>
      <c r="I314" s="165"/>
      <c r="J314" s="165"/>
      <c r="K314" s="165"/>
      <c r="L314" s="137"/>
    </row>
    <row r="315" spans="1:12" ht="17">
      <c r="A315" s="46" t="s">
        <v>4095</v>
      </c>
      <c r="B315" s="40" t="s">
        <v>2207</v>
      </c>
      <c r="C315" s="40" t="s">
        <v>2420</v>
      </c>
      <c r="D315" s="39"/>
      <c r="E315" s="40"/>
      <c r="F315" s="39"/>
      <c r="G315" s="126">
        <v>123</v>
      </c>
      <c r="H315" s="45"/>
    </row>
    <row r="316" spans="1:12" ht="17">
      <c r="A316" s="46" t="s">
        <v>2208</v>
      </c>
      <c r="B316" s="40" t="s">
        <v>2209</v>
      </c>
      <c r="C316" s="40" t="s">
        <v>2419</v>
      </c>
      <c r="D316" s="39"/>
      <c r="E316" s="40"/>
      <c r="F316" s="39"/>
      <c r="G316" s="126">
        <v>123</v>
      </c>
      <c r="H316" s="45"/>
    </row>
    <row r="317" spans="1:12" ht="16.5" customHeight="1">
      <c r="A317" s="46" t="s">
        <v>2210</v>
      </c>
      <c r="B317" s="40" t="s">
        <v>2211</v>
      </c>
      <c r="C317" s="40" t="s">
        <v>2419</v>
      </c>
      <c r="D317" s="39"/>
      <c r="E317" s="40"/>
      <c r="F317" s="39"/>
      <c r="G317" s="126">
        <v>123</v>
      </c>
      <c r="H317" s="45"/>
      <c r="I317" s="165"/>
      <c r="J317" s="165"/>
      <c r="K317" s="165"/>
      <c r="L317" s="137"/>
    </row>
    <row r="318" spans="1:12" ht="17">
      <c r="A318" s="386" t="s">
        <v>2444</v>
      </c>
      <c r="B318" s="380" t="s">
        <v>1151</v>
      </c>
      <c r="C318" s="380" t="s">
        <v>2419</v>
      </c>
      <c r="D318" s="39"/>
      <c r="E318" s="40"/>
      <c r="F318" s="383"/>
      <c r="G318" s="126">
        <v>123</v>
      </c>
      <c r="H318" s="45"/>
      <c r="I318" s="165"/>
      <c r="J318" s="165"/>
      <c r="K318" s="165"/>
      <c r="L318" s="137"/>
    </row>
    <row r="319" spans="1:12" ht="17">
      <c r="A319" s="387"/>
      <c r="B319" s="381"/>
      <c r="C319" s="381"/>
      <c r="D319" s="39">
        <v>1</v>
      </c>
      <c r="E319" s="40" t="s">
        <v>438</v>
      </c>
      <c r="F319" s="384"/>
      <c r="G319" s="41">
        <v>15</v>
      </c>
      <c r="H319" s="45">
        <v>12.195121951219512</v>
      </c>
      <c r="I319" s="165"/>
      <c r="J319" s="165"/>
      <c r="K319" s="165"/>
      <c r="L319" s="137"/>
    </row>
    <row r="320" spans="1:12" ht="17">
      <c r="A320" s="388"/>
      <c r="B320" s="382"/>
      <c r="C320" s="382"/>
      <c r="D320" s="39">
        <v>2</v>
      </c>
      <c r="E320" s="40" t="s">
        <v>439</v>
      </c>
      <c r="F320" s="385"/>
      <c r="G320" s="41">
        <v>108</v>
      </c>
      <c r="H320" s="45">
        <v>87.804878048780495</v>
      </c>
      <c r="I320" s="165"/>
      <c r="J320" s="165"/>
      <c r="K320" s="165"/>
      <c r="L320" s="137"/>
    </row>
    <row r="321" spans="1:12" ht="17">
      <c r="A321" s="369" t="s">
        <v>2447</v>
      </c>
      <c r="B321" s="372" t="s">
        <v>2212</v>
      </c>
      <c r="C321" s="372" t="s">
        <v>2419</v>
      </c>
      <c r="D321" s="228"/>
      <c r="E321" s="229"/>
      <c r="F321" s="375" t="s">
        <v>2445</v>
      </c>
      <c r="G321" s="160">
        <v>123</v>
      </c>
      <c r="H321" s="230"/>
      <c r="I321" s="165"/>
      <c r="J321" s="165"/>
      <c r="K321" s="165"/>
      <c r="L321" s="137"/>
    </row>
    <row r="322" spans="1:12" ht="17">
      <c r="A322" s="370"/>
      <c r="B322" s="373"/>
      <c r="C322" s="373"/>
      <c r="D322" s="228">
        <v>9999998</v>
      </c>
      <c r="E322" s="229" t="s">
        <v>589</v>
      </c>
      <c r="F322" s="376"/>
      <c r="G322" s="231"/>
      <c r="H322" s="230" t="s">
        <v>577</v>
      </c>
      <c r="I322" s="165"/>
      <c r="J322" s="165"/>
      <c r="K322" s="165"/>
      <c r="L322" s="137"/>
    </row>
    <row r="323" spans="1:12" ht="16.5" customHeight="1">
      <c r="A323" s="371"/>
      <c r="B323" s="374"/>
      <c r="C323" s="374"/>
      <c r="D323" s="228">
        <v>9999999</v>
      </c>
      <c r="E323" s="229" t="s">
        <v>621</v>
      </c>
      <c r="F323" s="377"/>
      <c r="G323" s="232">
        <v>14</v>
      </c>
      <c r="H323" s="157">
        <f>G323/123*100</f>
        <v>11.38211382113821</v>
      </c>
      <c r="I323" s="165"/>
      <c r="J323" s="165"/>
      <c r="K323" s="165"/>
      <c r="L323" s="137"/>
    </row>
    <row r="324" spans="1:12" ht="17">
      <c r="A324" s="369" t="s">
        <v>4328</v>
      </c>
      <c r="B324" s="372" t="s">
        <v>2213</v>
      </c>
      <c r="C324" s="372" t="s">
        <v>2448</v>
      </c>
      <c r="D324" s="228"/>
      <c r="E324" s="229"/>
      <c r="F324" s="375" t="s">
        <v>285</v>
      </c>
      <c r="G324" s="160">
        <v>14</v>
      </c>
      <c r="H324" s="157"/>
      <c r="I324" s="165"/>
      <c r="J324" s="165"/>
      <c r="K324" s="165"/>
      <c r="L324" s="137"/>
    </row>
    <row r="325" spans="1:12" ht="17">
      <c r="A325" s="370"/>
      <c r="B325" s="373"/>
      <c r="C325" s="373"/>
      <c r="D325" s="228">
        <v>1</v>
      </c>
      <c r="E325" s="229" t="s">
        <v>2132</v>
      </c>
      <c r="F325" s="376"/>
      <c r="G325" s="231">
        <v>1</v>
      </c>
      <c r="H325" s="230">
        <f>G325/14*100</f>
        <v>7.1428571428571423</v>
      </c>
      <c r="I325" s="165"/>
      <c r="J325" s="165"/>
      <c r="K325" s="165"/>
      <c r="L325" s="137"/>
    </row>
    <row r="326" spans="1:12" ht="17">
      <c r="A326" s="370"/>
      <c r="B326" s="373"/>
      <c r="C326" s="373"/>
      <c r="D326" s="228">
        <v>2</v>
      </c>
      <c r="E326" s="229" t="s">
        <v>2133</v>
      </c>
      <c r="F326" s="376"/>
      <c r="G326" s="231">
        <v>2</v>
      </c>
      <c r="H326" s="230">
        <f>G326/14*100</f>
        <v>14.285714285714285</v>
      </c>
      <c r="I326" s="165"/>
      <c r="J326" s="165"/>
      <c r="K326" s="165"/>
      <c r="L326" s="137"/>
    </row>
    <row r="327" spans="1:12" ht="17">
      <c r="A327" s="370"/>
      <c r="B327" s="373"/>
      <c r="C327" s="373"/>
      <c r="D327" s="228">
        <v>3</v>
      </c>
      <c r="E327" s="229" t="s">
        <v>2134</v>
      </c>
      <c r="F327" s="376"/>
      <c r="G327" s="231"/>
      <c r="H327" s="230" t="s">
        <v>577</v>
      </c>
      <c r="I327" s="165"/>
      <c r="J327" s="165"/>
      <c r="K327" s="165"/>
      <c r="L327" s="137"/>
    </row>
    <row r="328" spans="1:12" ht="17">
      <c r="A328" s="370"/>
      <c r="B328" s="373"/>
      <c r="C328" s="373"/>
      <c r="D328" s="228">
        <v>4</v>
      </c>
      <c r="E328" s="229" t="s">
        <v>2135</v>
      </c>
      <c r="F328" s="376"/>
      <c r="G328" s="231">
        <v>2</v>
      </c>
      <c r="H328" s="230">
        <f>G328/14*100</f>
        <v>14.285714285714285</v>
      </c>
      <c r="I328" s="165"/>
      <c r="J328" s="165"/>
      <c r="K328" s="165"/>
      <c r="L328" s="137"/>
    </row>
    <row r="329" spans="1:12" ht="17">
      <c r="A329" s="370"/>
      <c r="B329" s="373"/>
      <c r="C329" s="373"/>
      <c r="D329" s="228">
        <v>5</v>
      </c>
      <c r="E329" s="229" t="s">
        <v>2136</v>
      </c>
      <c r="F329" s="376"/>
      <c r="G329" s="231">
        <v>3</v>
      </c>
      <c r="H329" s="230">
        <f>G329/14*100</f>
        <v>21.428571428571427</v>
      </c>
      <c r="I329" s="165"/>
      <c r="J329" s="165"/>
      <c r="K329" s="165"/>
      <c r="L329" s="137"/>
    </row>
    <row r="330" spans="1:12" ht="17">
      <c r="A330" s="370"/>
      <c r="B330" s="373"/>
      <c r="C330" s="373"/>
      <c r="D330" s="228">
        <v>6</v>
      </c>
      <c r="E330" s="229" t="s">
        <v>2137</v>
      </c>
      <c r="F330" s="376"/>
      <c r="G330" s="231">
        <v>3</v>
      </c>
      <c r="H330" s="230">
        <f>G330/14*100</f>
        <v>21.428571428571427</v>
      </c>
      <c r="I330" s="165"/>
      <c r="J330" s="165"/>
      <c r="K330" s="165"/>
      <c r="L330" s="137"/>
    </row>
    <row r="331" spans="1:12" ht="17">
      <c r="A331" s="370"/>
      <c r="B331" s="373"/>
      <c r="C331" s="373"/>
      <c r="D331" s="228">
        <v>7</v>
      </c>
      <c r="E331" s="229" t="s">
        <v>2138</v>
      </c>
      <c r="F331" s="376"/>
      <c r="G331" s="231">
        <v>1</v>
      </c>
      <c r="H331" s="230">
        <f>G331/14*100</f>
        <v>7.1428571428571423</v>
      </c>
      <c r="I331" s="165"/>
      <c r="J331" s="165"/>
      <c r="K331" s="165"/>
      <c r="L331" s="137"/>
    </row>
    <row r="332" spans="1:12" ht="17">
      <c r="A332" s="370"/>
      <c r="B332" s="373"/>
      <c r="C332" s="373"/>
      <c r="D332" s="228">
        <v>8</v>
      </c>
      <c r="E332" s="229" t="s">
        <v>2214</v>
      </c>
      <c r="F332" s="376"/>
      <c r="G332" s="231"/>
      <c r="H332" s="230" t="s">
        <v>577</v>
      </c>
      <c r="I332" s="165"/>
      <c r="J332" s="165"/>
      <c r="K332" s="165"/>
      <c r="L332" s="137"/>
    </row>
    <row r="333" spans="1:12" ht="17">
      <c r="A333" s="370"/>
      <c r="B333" s="373"/>
      <c r="C333" s="373"/>
      <c r="D333" s="228">
        <v>9</v>
      </c>
      <c r="E333" s="229" t="s">
        <v>2215</v>
      </c>
      <c r="F333" s="376"/>
      <c r="G333" s="231"/>
      <c r="H333" s="230" t="s">
        <v>577</v>
      </c>
      <c r="I333" s="165"/>
      <c r="J333" s="165"/>
      <c r="K333" s="165"/>
      <c r="L333" s="137"/>
    </row>
    <row r="334" spans="1:12" ht="17">
      <c r="A334" s="370"/>
      <c r="B334" s="373"/>
      <c r="C334" s="373"/>
      <c r="D334" s="228">
        <v>98</v>
      </c>
      <c r="E334" s="229" t="s">
        <v>589</v>
      </c>
      <c r="F334" s="376"/>
      <c r="G334" s="231"/>
      <c r="H334" s="230" t="s">
        <v>577</v>
      </c>
      <c r="I334" s="165"/>
      <c r="J334" s="165"/>
      <c r="K334" s="165"/>
      <c r="L334" s="137"/>
    </row>
    <row r="335" spans="1:12" ht="16.5" customHeight="1">
      <c r="A335" s="371"/>
      <c r="B335" s="374"/>
      <c r="C335" s="374"/>
      <c r="D335" s="228">
        <v>99</v>
      </c>
      <c r="E335" s="229" t="s">
        <v>621</v>
      </c>
      <c r="F335" s="377"/>
      <c r="G335" s="231">
        <v>2</v>
      </c>
      <c r="H335" s="230">
        <f>G335/14*100</f>
        <v>14.285714285714285</v>
      </c>
      <c r="I335" s="165"/>
      <c r="J335" s="165"/>
      <c r="K335" s="165"/>
      <c r="L335" s="137"/>
    </row>
    <row r="336" spans="1:12" ht="17">
      <c r="A336" s="386" t="s">
        <v>2449</v>
      </c>
      <c r="B336" s="380" t="s">
        <v>2216</v>
      </c>
      <c r="C336" s="380" t="s">
        <v>2419</v>
      </c>
      <c r="D336" s="39"/>
      <c r="E336" s="40"/>
      <c r="F336" s="383"/>
      <c r="G336" s="126">
        <v>123</v>
      </c>
      <c r="H336" s="45"/>
      <c r="I336" s="165"/>
      <c r="J336" s="165"/>
      <c r="K336" s="165"/>
      <c r="L336" s="137"/>
    </row>
    <row r="337" spans="1:12" ht="17">
      <c r="A337" s="387"/>
      <c r="B337" s="381"/>
      <c r="C337" s="381"/>
      <c r="D337" s="39">
        <v>1</v>
      </c>
      <c r="E337" s="40" t="s">
        <v>2217</v>
      </c>
      <c r="F337" s="384"/>
      <c r="G337" s="41">
        <v>103</v>
      </c>
      <c r="H337" s="45">
        <v>83.739837398373979</v>
      </c>
      <c r="I337" s="165"/>
      <c r="J337" s="165"/>
      <c r="K337" s="165"/>
      <c r="L337" s="137"/>
    </row>
    <row r="338" spans="1:12" ht="17">
      <c r="A338" s="388"/>
      <c r="B338" s="382"/>
      <c r="C338" s="382"/>
      <c r="D338" s="39">
        <v>2</v>
      </c>
      <c r="E338" s="40" t="s">
        <v>2218</v>
      </c>
      <c r="F338" s="385"/>
      <c r="G338" s="41">
        <v>20</v>
      </c>
      <c r="H338" s="45">
        <v>16.260162601626014</v>
      </c>
      <c r="I338" s="165"/>
      <c r="J338" s="165"/>
      <c r="K338" s="165"/>
      <c r="L338" s="137"/>
    </row>
    <row r="339" spans="1:12" ht="17">
      <c r="A339" s="369" t="s">
        <v>2219</v>
      </c>
      <c r="B339" s="372" t="s">
        <v>2220</v>
      </c>
      <c r="C339" s="372" t="s">
        <v>2450</v>
      </c>
      <c r="D339" s="228"/>
      <c r="E339" s="229"/>
      <c r="F339" s="375"/>
      <c r="G339" s="160">
        <v>103</v>
      </c>
      <c r="H339" s="230"/>
      <c r="I339" s="165"/>
      <c r="J339" s="165"/>
      <c r="K339" s="165"/>
      <c r="L339" s="137"/>
    </row>
    <row r="340" spans="1:12" ht="17">
      <c r="A340" s="370"/>
      <c r="B340" s="373"/>
      <c r="C340" s="373"/>
      <c r="D340" s="228">
        <v>9999998</v>
      </c>
      <c r="E340" s="229" t="s">
        <v>589</v>
      </c>
      <c r="F340" s="376"/>
      <c r="G340" s="231"/>
      <c r="H340" s="230" t="s">
        <v>577</v>
      </c>
      <c r="I340" s="165"/>
      <c r="J340" s="165"/>
      <c r="K340" s="165"/>
      <c r="L340" s="137"/>
    </row>
    <row r="341" spans="1:12" ht="17">
      <c r="A341" s="371"/>
      <c r="B341" s="374"/>
      <c r="C341" s="374"/>
      <c r="D341" s="228">
        <v>9999999</v>
      </c>
      <c r="E341" s="229" t="s">
        <v>621</v>
      </c>
      <c r="F341" s="377"/>
      <c r="G341" s="232">
        <v>13</v>
      </c>
      <c r="H341" s="157">
        <v>12.621359223300971</v>
      </c>
      <c r="I341" s="165"/>
      <c r="J341" s="165"/>
      <c r="K341" s="165"/>
      <c r="L341" s="137"/>
    </row>
    <row r="342" spans="1:12" ht="17">
      <c r="A342" s="369" t="s">
        <v>2221</v>
      </c>
      <c r="B342" s="372" t="s">
        <v>2222</v>
      </c>
      <c r="C342" s="372" t="s">
        <v>2451</v>
      </c>
      <c r="D342" s="228"/>
      <c r="E342" s="229"/>
      <c r="F342" s="375" t="s">
        <v>285</v>
      </c>
      <c r="G342" s="160">
        <v>13</v>
      </c>
      <c r="H342" s="157"/>
    </row>
    <row r="343" spans="1:12" ht="17">
      <c r="A343" s="370"/>
      <c r="B343" s="373"/>
      <c r="C343" s="373"/>
      <c r="D343" s="228">
        <v>1</v>
      </c>
      <c r="E343" s="229" t="s">
        <v>2132</v>
      </c>
      <c r="F343" s="376"/>
      <c r="G343" s="231">
        <v>1</v>
      </c>
      <c r="H343" s="230">
        <f>G343/$G$342*100</f>
        <v>7.6923076923076925</v>
      </c>
    </row>
    <row r="344" spans="1:12" ht="17">
      <c r="A344" s="370"/>
      <c r="B344" s="373"/>
      <c r="C344" s="373"/>
      <c r="D344" s="228">
        <v>2</v>
      </c>
      <c r="E344" s="229" t="s">
        <v>2133</v>
      </c>
      <c r="F344" s="376"/>
      <c r="G344" s="231">
        <v>3</v>
      </c>
      <c r="H344" s="230">
        <f t="shared" ref="H344:H348" si="0">G344/$G$342*100</f>
        <v>23.076923076923077</v>
      </c>
    </row>
    <row r="345" spans="1:12" ht="17">
      <c r="A345" s="370"/>
      <c r="B345" s="373"/>
      <c r="C345" s="373"/>
      <c r="D345" s="228">
        <v>3</v>
      </c>
      <c r="E345" s="229" t="s">
        <v>2134</v>
      </c>
      <c r="F345" s="376"/>
      <c r="G345" s="231">
        <v>4</v>
      </c>
      <c r="H345" s="230">
        <f t="shared" si="0"/>
        <v>30.76923076923077</v>
      </c>
    </row>
    <row r="346" spans="1:12" ht="17">
      <c r="A346" s="370"/>
      <c r="B346" s="373"/>
      <c r="C346" s="373"/>
      <c r="D346" s="228">
        <v>4</v>
      </c>
      <c r="E346" s="229" t="s">
        <v>2135</v>
      </c>
      <c r="F346" s="376"/>
      <c r="G346" s="231">
        <v>1</v>
      </c>
      <c r="H346" s="230">
        <f t="shared" si="0"/>
        <v>7.6923076923076925</v>
      </c>
    </row>
    <row r="347" spans="1:12" ht="17">
      <c r="A347" s="370"/>
      <c r="B347" s="373"/>
      <c r="C347" s="373"/>
      <c r="D347" s="228">
        <v>5</v>
      </c>
      <c r="E347" s="229" t="s">
        <v>2136</v>
      </c>
      <c r="F347" s="376"/>
      <c r="G347" s="231">
        <v>2</v>
      </c>
      <c r="H347" s="230">
        <f t="shared" si="0"/>
        <v>15.384615384615385</v>
      </c>
    </row>
    <row r="348" spans="1:12" ht="17">
      <c r="A348" s="370"/>
      <c r="B348" s="373"/>
      <c r="C348" s="373"/>
      <c r="D348" s="228">
        <v>6</v>
      </c>
      <c r="E348" s="229" t="s">
        <v>2137</v>
      </c>
      <c r="F348" s="376"/>
      <c r="G348" s="231">
        <v>2</v>
      </c>
      <c r="H348" s="230">
        <f t="shared" si="0"/>
        <v>15.384615384615385</v>
      </c>
    </row>
    <row r="349" spans="1:12" ht="17">
      <c r="A349" s="370"/>
      <c r="B349" s="373"/>
      <c r="C349" s="373"/>
      <c r="D349" s="228">
        <v>7</v>
      </c>
      <c r="E349" s="229" t="s">
        <v>2138</v>
      </c>
      <c r="F349" s="376"/>
      <c r="G349" s="231"/>
      <c r="H349" s="230" t="s">
        <v>577</v>
      </c>
    </row>
    <row r="350" spans="1:12" ht="17">
      <c r="A350" s="370"/>
      <c r="B350" s="373"/>
      <c r="C350" s="373"/>
      <c r="D350" s="228">
        <v>8</v>
      </c>
      <c r="E350" s="229" t="s">
        <v>2214</v>
      </c>
      <c r="F350" s="376"/>
      <c r="G350" s="231"/>
      <c r="H350" s="230" t="s">
        <v>577</v>
      </c>
    </row>
    <row r="351" spans="1:12" ht="17">
      <c r="A351" s="370"/>
      <c r="B351" s="373"/>
      <c r="C351" s="373"/>
      <c r="D351" s="228">
        <v>9</v>
      </c>
      <c r="E351" s="229" t="s">
        <v>2215</v>
      </c>
      <c r="F351" s="376"/>
      <c r="G351" s="231"/>
      <c r="H351" s="230" t="s">
        <v>577</v>
      </c>
    </row>
    <row r="352" spans="1:12" ht="17">
      <c r="A352" s="370"/>
      <c r="B352" s="373"/>
      <c r="C352" s="373"/>
      <c r="D352" s="228">
        <v>98</v>
      </c>
      <c r="E352" s="229" t="s">
        <v>589</v>
      </c>
      <c r="F352" s="376"/>
      <c r="G352" s="231"/>
      <c r="H352" s="230" t="s">
        <v>577</v>
      </c>
    </row>
    <row r="353" spans="1:8" ht="17">
      <c r="A353" s="371"/>
      <c r="B353" s="374"/>
      <c r="C353" s="374"/>
      <c r="D353" s="228">
        <v>99</v>
      </c>
      <c r="E353" s="229" t="s">
        <v>621</v>
      </c>
      <c r="F353" s="377"/>
      <c r="G353" s="231"/>
      <c r="H353" s="230" t="s">
        <v>577</v>
      </c>
    </row>
    <row r="354" spans="1:8" ht="17">
      <c r="A354" s="369" t="s">
        <v>2453</v>
      </c>
      <c r="B354" s="372" t="s">
        <v>2223</v>
      </c>
      <c r="C354" s="372" t="s">
        <v>2452</v>
      </c>
      <c r="D354" s="228"/>
      <c r="E354" s="229"/>
      <c r="F354" s="375"/>
      <c r="G354" s="160">
        <v>20</v>
      </c>
      <c r="H354" s="230"/>
    </row>
    <row r="355" spans="1:8" ht="17">
      <c r="A355" s="378"/>
      <c r="B355" s="373"/>
      <c r="C355" s="373"/>
      <c r="D355" s="228">
        <v>9999998</v>
      </c>
      <c r="E355" s="229" t="s">
        <v>589</v>
      </c>
      <c r="F355" s="376"/>
      <c r="G355" s="231"/>
      <c r="H355" s="230" t="s">
        <v>577</v>
      </c>
    </row>
    <row r="356" spans="1:8" ht="17">
      <c r="A356" s="379"/>
      <c r="B356" s="374"/>
      <c r="C356" s="374"/>
      <c r="D356" s="228">
        <v>9999999</v>
      </c>
      <c r="E356" s="229" t="s">
        <v>621</v>
      </c>
      <c r="F356" s="377"/>
      <c r="G356" s="232">
        <v>6</v>
      </c>
      <c r="H356" s="157">
        <f>G356/20*100</f>
        <v>30</v>
      </c>
    </row>
    <row r="357" spans="1:8" ht="17">
      <c r="A357" s="369" t="s">
        <v>2224</v>
      </c>
      <c r="B357" s="372" t="s">
        <v>2225</v>
      </c>
      <c r="C357" s="372" t="s">
        <v>2454</v>
      </c>
      <c r="D357" s="228"/>
      <c r="E357" s="229"/>
      <c r="F357" s="375" t="s">
        <v>285</v>
      </c>
      <c r="G357" s="160">
        <v>6</v>
      </c>
      <c r="H357" s="157"/>
    </row>
    <row r="358" spans="1:8" ht="17">
      <c r="A358" s="370"/>
      <c r="B358" s="373"/>
      <c r="C358" s="373"/>
      <c r="D358" s="228">
        <v>1</v>
      </c>
      <c r="E358" s="229" t="s">
        <v>2132</v>
      </c>
      <c r="F358" s="376"/>
      <c r="G358" s="231">
        <v>2</v>
      </c>
      <c r="H358" s="230">
        <f>G358/6*100</f>
        <v>33.333333333333329</v>
      </c>
    </row>
    <row r="359" spans="1:8" ht="17">
      <c r="A359" s="370"/>
      <c r="B359" s="373"/>
      <c r="C359" s="373"/>
      <c r="D359" s="228">
        <v>2</v>
      </c>
      <c r="E359" s="229" t="s">
        <v>2133</v>
      </c>
      <c r="F359" s="376"/>
      <c r="G359" s="231">
        <v>1</v>
      </c>
      <c r="H359" s="230">
        <f>G359/6*100</f>
        <v>16.666666666666664</v>
      </c>
    </row>
    <row r="360" spans="1:8" ht="17">
      <c r="A360" s="370"/>
      <c r="B360" s="373"/>
      <c r="C360" s="373"/>
      <c r="D360" s="228">
        <v>3</v>
      </c>
      <c r="E360" s="229" t="s">
        <v>2134</v>
      </c>
      <c r="F360" s="376"/>
      <c r="G360" s="231"/>
      <c r="H360" s="230" t="s">
        <v>577</v>
      </c>
    </row>
    <row r="361" spans="1:8" ht="17">
      <c r="A361" s="370"/>
      <c r="B361" s="373"/>
      <c r="C361" s="373"/>
      <c r="D361" s="228">
        <v>4</v>
      </c>
      <c r="E361" s="229" t="s">
        <v>2135</v>
      </c>
      <c r="F361" s="376"/>
      <c r="G361" s="231"/>
      <c r="H361" s="230" t="s">
        <v>577</v>
      </c>
    </row>
    <row r="362" spans="1:8" ht="17">
      <c r="A362" s="370"/>
      <c r="B362" s="373"/>
      <c r="C362" s="373"/>
      <c r="D362" s="228">
        <v>5</v>
      </c>
      <c r="E362" s="229" t="s">
        <v>2136</v>
      </c>
      <c r="F362" s="376"/>
      <c r="G362" s="231">
        <v>1</v>
      </c>
      <c r="H362" s="230">
        <f>G362/6*100</f>
        <v>16.666666666666664</v>
      </c>
    </row>
    <row r="363" spans="1:8" ht="17">
      <c r="A363" s="370"/>
      <c r="B363" s="373"/>
      <c r="C363" s="373"/>
      <c r="D363" s="228">
        <v>6</v>
      </c>
      <c r="E363" s="229" t="s">
        <v>2137</v>
      </c>
      <c r="F363" s="376"/>
      <c r="G363" s="231"/>
      <c r="H363" s="230" t="s">
        <v>577</v>
      </c>
    </row>
    <row r="364" spans="1:8" ht="17">
      <c r="A364" s="370"/>
      <c r="B364" s="373"/>
      <c r="C364" s="373"/>
      <c r="D364" s="228">
        <v>7</v>
      </c>
      <c r="E364" s="229" t="s">
        <v>2138</v>
      </c>
      <c r="F364" s="376"/>
      <c r="G364" s="231"/>
      <c r="H364" s="230" t="s">
        <v>577</v>
      </c>
    </row>
    <row r="365" spans="1:8" ht="17">
      <c r="A365" s="370"/>
      <c r="B365" s="373"/>
      <c r="C365" s="373"/>
      <c r="D365" s="228">
        <v>8</v>
      </c>
      <c r="E365" s="229" t="s">
        <v>2214</v>
      </c>
      <c r="F365" s="376"/>
      <c r="G365" s="231"/>
      <c r="H365" s="230" t="s">
        <v>577</v>
      </c>
    </row>
    <row r="366" spans="1:8" ht="17">
      <c r="A366" s="370"/>
      <c r="B366" s="373"/>
      <c r="C366" s="373"/>
      <c r="D366" s="228">
        <v>9</v>
      </c>
      <c r="E366" s="229" t="s">
        <v>2215</v>
      </c>
      <c r="F366" s="376"/>
      <c r="G366" s="231"/>
      <c r="H366" s="230" t="s">
        <v>577</v>
      </c>
    </row>
    <row r="367" spans="1:8" ht="17">
      <c r="A367" s="370"/>
      <c r="B367" s="373"/>
      <c r="C367" s="373"/>
      <c r="D367" s="228">
        <v>98</v>
      </c>
      <c r="E367" s="229" t="s">
        <v>589</v>
      </c>
      <c r="F367" s="376"/>
      <c r="G367" s="231"/>
      <c r="H367" s="230" t="s">
        <v>577</v>
      </c>
    </row>
    <row r="368" spans="1:8" ht="17">
      <c r="A368" s="371"/>
      <c r="B368" s="374"/>
      <c r="C368" s="374"/>
      <c r="D368" s="228">
        <v>99</v>
      </c>
      <c r="E368" s="229" t="s">
        <v>621</v>
      </c>
      <c r="F368" s="377"/>
      <c r="G368" s="231">
        <v>2</v>
      </c>
      <c r="H368" s="230">
        <f>G368/6*100</f>
        <v>33.333333333333329</v>
      </c>
    </row>
    <row r="369" spans="1:12" ht="17">
      <c r="A369" s="369" t="s">
        <v>2455</v>
      </c>
      <c r="B369" s="372" t="s">
        <v>2226</v>
      </c>
      <c r="C369" s="372" t="s">
        <v>2419</v>
      </c>
      <c r="D369" s="228"/>
      <c r="E369" s="229"/>
      <c r="F369" s="375"/>
      <c r="G369" s="160">
        <v>122</v>
      </c>
      <c r="H369" s="230"/>
    </row>
    <row r="370" spans="1:12" ht="17">
      <c r="A370" s="370"/>
      <c r="B370" s="373"/>
      <c r="C370" s="373"/>
      <c r="D370" s="228">
        <v>9999998</v>
      </c>
      <c r="E370" s="229" t="s">
        <v>589</v>
      </c>
      <c r="F370" s="376"/>
      <c r="G370" s="231"/>
      <c r="H370" s="230" t="s">
        <v>577</v>
      </c>
    </row>
    <row r="371" spans="1:12" ht="17">
      <c r="A371" s="371"/>
      <c r="B371" s="374"/>
      <c r="C371" s="374"/>
      <c r="D371" s="228">
        <v>9999999</v>
      </c>
      <c r="E371" s="229" t="s">
        <v>621</v>
      </c>
      <c r="F371" s="377"/>
      <c r="G371" s="232">
        <v>7</v>
      </c>
      <c r="H371" s="157">
        <f>G371/122*100</f>
        <v>5.7377049180327866</v>
      </c>
    </row>
    <row r="372" spans="1:12" ht="17">
      <c r="A372" s="369" t="s">
        <v>2227</v>
      </c>
      <c r="B372" s="372" t="s">
        <v>2228</v>
      </c>
      <c r="C372" s="372" t="s">
        <v>2456</v>
      </c>
      <c r="D372" s="228"/>
      <c r="E372" s="229"/>
      <c r="F372" s="375" t="s">
        <v>285</v>
      </c>
      <c r="G372" s="160">
        <v>7</v>
      </c>
      <c r="H372" s="157"/>
    </row>
    <row r="373" spans="1:12" ht="17">
      <c r="A373" s="370"/>
      <c r="B373" s="373"/>
      <c r="C373" s="373"/>
      <c r="D373" s="228">
        <v>1</v>
      </c>
      <c r="E373" s="229" t="s">
        <v>2132</v>
      </c>
      <c r="F373" s="376"/>
      <c r="G373" s="231">
        <v>1</v>
      </c>
      <c r="H373" s="230">
        <f>G373/7*100</f>
        <v>14.285714285714285</v>
      </c>
    </row>
    <row r="374" spans="1:12" ht="17">
      <c r="A374" s="370"/>
      <c r="B374" s="373"/>
      <c r="C374" s="373"/>
      <c r="D374" s="228">
        <v>2</v>
      </c>
      <c r="E374" s="229" t="s">
        <v>2133</v>
      </c>
      <c r="F374" s="376"/>
      <c r="G374" s="231"/>
      <c r="H374" s="230" t="s">
        <v>577</v>
      </c>
    </row>
    <row r="375" spans="1:12" ht="17">
      <c r="A375" s="370"/>
      <c r="B375" s="373"/>
      <c r="C375" s="373"/>
      <c r="D375" s="228">
        <v>3</v>
      </c>
      <c r="E375" s="229" t="s">
        <v>2134</v>
      </c>
      <c r="F375" s="376"/>
      <c r="G375" s="231"/>
      <c r="H375" s="230" t="s">
        <v>577</v>
      </c>
    </row>
    <row r="376" spans="1:12" ht="17">
      <c r="A376" s="370"/>
      <c r="B376" s="373"/>
      <c r="C376" s="373"/>
      <c r="D376" s="228">
        <v>4</v>
      </c>
      <c r="E376" s="229" t="s">
        <v>2135</v>
      </c>
      <c r="F376" s="376"/>
      <c r="G376" s="231"/>
      <c r="H376" s="230" t="s">
        <v>577</v>
      </c>
    </row>
    <row r="377" spans="1:12" ht="17">
      <c r="A377" s="370"/>
      <c r="B377" s="373"/>
      <c r="C377" s="373"/>
      <c r="D377" s="228">
        <v>5</v>
      </c>
      <c r="E377" s="229" t="s">
        <v>2136</v>
      </c>
      <c r="F377" s="376"/>
      <c r="G377" s="231">
        <v>2</v>
      </c>
      <c r="H377" s="230">
        <f>G377/7*100</f>
        <v>28.571428571428569</v>
      </c>
    </row>
    <row r="378" spans="1:12" ht="17">
      <c r="A378" s="370"/>
      <c r="B378" s="373"/>
      <c r="C378" s="373"/>
      <c r="D378" s="228">
        <v>6</v>
      </c>
      <c r="E378" s="229" t="s">
        <v>2137</v>
      </c>
      <c r="F378" s="376"/>
      <c r="G378" s="231"/>
      <c r="H378" s="230" t="s">
        <v>577</v>
      </c>
    </row>
    <row r="379" spans="1:12" ht="17">
      <c r="A379" s="370"/>
      <c r="B379" s="373"/>
      <c r="C379" s="373"/>
      <c r="D379" s="228">
        <v>7</v>
      </c>
      <c r="E379" s="229" t="s">
        <v>2138</v>
      </c>
      <c r="F379" s="376"/>
      <c r="G379" s="231">
        <v>2</v>
      </c>
      <c r="H379" s="230">
        <f>G379/7*100</f>
        <v>28.571428571428569</v>
      </c>
    </row>
    <row r="380" spans="1:12" ht="17">
      <c r="A380" s="370"/>
      <c r="B380" s="373"/>
      <c r="C380" s="373"/>
      <c r="D380" s="228">
        <v>8</v>
      </c>
      <c r="E380" s="229" t="s">
        <v>2214</v>
      </c>
      <c r="F380" s="376"/>
      <c r="G380" s="231"/>
      <c r="H380" s="230" t="s">
        <v>577</v>
      </c>
    </row>
    <row r="381" spans="1:12" ht="17">
      <c r="A381" s="370"/>
      <c r="B381" s="373"/>
      <c r="C381" s="373"/>
      <c r="D381" s="228">
        <v>9</v>
      </c>
      <c r="E381" s="229" t="s">
        <v>2215</v>
      </c>
      <c r="F381" s="376"/>
      <c r="G381" s="231"/>
      <c r="H381" s="230" t="s">
        <v>577</v>
      </c>
    </row>
    <row r="382" spans="1:12" ht="16.5" customHeight="1">
      <c r="A382" s="370"/>
      <c r="B382" s="373"/>
      <c r="C382" s="373"/>
      <c r="D382" s="228">
        <v>98</v>
      </c>
      <c r="E382" s="229" t="s">
        <v>589</v>
      </c>
      <c r="F382" s="376"/>
      <c r="G382" s="231"/>
      <c r="H382" s="230" t="s">
        <v>577</v>
      </c>
      <c r="I382" s="165"/>
      <c r="J382" s="165"/>
      <c r="K382" s="165"/>
      <c r="L382" s="137"/>
    </row>
    <row r="383" spans="1:12" ht="16.5" customHeight="1">
      <c r="A383" s="371"/>
      <c r="B383" s="374"/>
      <c r="C383" s="374"/>
      <c r="D383" s="228">
        <v>99</v>
      </c>
      <c r="E383" s="229" t="s">
        <v>621</v>
      </c>
      <c r="F383" s="377"/>
      <c r="G383" s="231">
        <v>2</v>
      </c>
      <c r="H383" s="230">
        <f>G383/7*100</f>
        <v>28.571428571428569</v>
      </c>
      <c r="I383" s="165"/>
      <c r="J383" s="165"/>
      <c r="K383" s="165"/>
      <c r="L383" s="137"/>
    </row>
    <row r="384" spans="1:12" ht="17">
      <c r="A384" s="369" t="s">
        <v>2229</v>
      </c>
      <c r="B384" s="372" t="s">
        <v>1153</v>
      </c>
      <c r="C384" s="372" t="s">
        <v>4324</v>
      </c>
      <c r="D384" s="228"/>
      <c r="E384" s="229"/>
      <c r="F384" s="375"/>
      <c r="G384" s="160">
        <v>108</v>
      </c>
      <c r="H384" s="157"/>
      <c r="I384" s="165"/>
      <c r="J384" s="165"/>
      <c r="K384" s="165"/>
      <c r="L384" s="137"/>
    </row>
    <row r="385" spans="1:12" ht="17">
      <c r="A385" s="370"/>
      <c r="B385" s="373"/>
      <c r="C385" s="373"/>
      <c r="D385" s="228">
        <v>1</v>
      </c>
      <c r="E385" s="229" t="s">
        <v>1154</v>
      </c>
      <c r="F385" s="376"/>
      <c r="G385" s="232">
        <v>30</v>
      </c>
      <c r="H385" s="157">
        <v>27.777777777777779</v>
      </c>
      <c r="I385" s="165"/>
      <c r="J385" s="165"/>
      <c r="K385" s="165"/>
      <c r="L385" s="137"/>
    </row>
    <row r="386" spans="1:12" ht="17">
      <c r="A386" s="370"/>
      <c r="B386" s="373"/>
      <c r="C386" s="373"/>
      <c r="D386" s="228">
        <v>2</v>
      </c>
      <c r="E386" s="229" t="s">
        <v>1155</v>
      </c>
      <c r="F386" s="376"/>
      <c r="G386" s="232">
        <v>8</v>
      </c>
      <c r="H386" s="157">
        <v>7.4074074074074066</v>
      </c>
      <c r="I386" s="165"/>
      <c r="J386" s="165"/>
      <c r="K386" s="165"/>
      <c r="L386" s="137"/>
    </row>
    <row r="387" spans="1:12" ht="17">
      <c r="A387" s="370"/>
      <c r="B387" s="373"/>
      <c r="C387" s="373"/>
      <c r="D387" s="228">
        <v>3</v>
      </c>
      <c r="E387" s="229" t="s">
        <v>1156</v>
      </c>
      <c r="F387" s="376"/>
      <c r="G387" s="232">
        <v>64</v>
      </c>
      <c r="H387" s="157">
        <v>59.259259259259252</v>
      </c>
      <c r="I387" s="165"/>
      <c r="J387" s="165"/>
      <c r="K387" s="165"/>
      <c r="L387" s="137"/>
    </row>
    <row r="388" spans="1:12" ht="16.5" customHeight="1">
      <c r="A388" s="371"/>
      <c r="B388" s="374"/>
      <c r="C388" s="374"/>
      <c r="D388" s="228">
        <v>4</v>
      </c>
      <c r="E388" s="229" t="s">
        <v>1157</v>
      </c>
      <c r="F388" s="377"/>
      <c r="G388" s="232">
        <v>6</v>
      </c>
      <c r="H388" s="157">
        <v>5.5555555555555554</v>
      </c>
      <c r="I388" s="165"/>
      <c r="J388" s="165"/>
      <c r="K388" s="165"/>
      <c r="L388" s="137"/>
    </row>
    <row r="389" spans="1:12" ht="17">
      <c r="A389" s="386" t="s">
        <v>2230</v>
      </c>
      <c r="B389" s="380" t="s">
        <v>2231</v>
      </c>
      <c r="C389" s="380" t="s">
        <v>2419</v>
      </c>
      <c r="D389" s="39"/>
      <c r="E389" s="40"/>
      <c r="F389" s="383"/>
      <c r="G389" s="126">
        <v>123</v>
      </c>
      <c r="H389" s="45"/>
      <c r="I389" s="165"/>
      <c r="J389" s="165"/>
      <c r="K389" s="165"/>
      <c r="L389" s="137"/>
    </row>
    <row r="390" spans="1:12" ht="17">
      <c r="A390" s="387"/>
      <c r="B390" s="381"/>
      <c r="C390" s="381"/>
      <c r="D390" s="39">
        <v>1</v>
      </c>
      <c r="E390" s="40" t="s">
        <v>2232</v>
      </c>
      <c r="F390" s="384"/>
      <c r="G390" s="41">
        <v>107</v>
      </c>
      <c r="H390" s="45">
        <v>86.99186991869918</v>
      </c>
      <c r="I390" s="165"/>
      <c r="J390" s="165"/>
      <c r="K390" s="165"/>
      <c r="L390" s="137"/>
    </row>
    <row r="391" spans="1:12" ht="17">
      <c r="A391" s="387"/>
      <c r="B391" s="381"/>
      <c r="C391" s="381"/>
      <c r="D391" s="39">
        <v>2</v>
      </c>
      <c r="E391" s="40" t="s">
        <v>2233</v>
      </c>
      <c r="F391" s="384"/>
      <c r="G391" s="41">
        <v>1</v>
      </c>
      <c r="H391" s="45">
        <v>0.81300813008130091</v>
      </c>
      <c r="I391" s="165"/>
      <c r="J391" s="165"/>
      <c r="K391" s="165"/>
      <c r="L391" s="137"/>
    </row>
    <row r="392" spans="1:12" ht="17">
      <c r="A392" s="387"/>
      <c r="B392" s="381"/>
      <c r="C392" s="381"/>
      <c r="D392" s="39">
        <v>3</v>
      </c>
      <c r="E392" s="40" t="s">
        <v>2234</v>
      </c>
      <c r="F392" s="384"/>
      <c r="G392" s="41">
        <v>1</v>
      </c>
      <c r="H392" s="45">
        <v>0.81300813008130091</v>
      </c>
      <c r="I392" s="165"/>
      <c r="J392" s="165"/>
      <c r="K392" s="165"/>
      <c r="L392" s="137"/>
    </row>
    <row r="393" spans="1:12" ht="17">
      <c r="A393" s="387"/>
      <c r="B393" s="381"/>
      <c r="C393" s="381"/>
      <c r="D393" s="39">
        <v>4</v>
      </c>
      <c r="E393" s="40" t="s">
        <v>2235</v>
      </c>
      <c r="F393" s="384"/>
      <c r="G393" s="41"/>
      <c r="H393" s="45" t="s">
        <v>577</v>
      </c>
      <c r="I393" s="165"/>
      <c r="J393" s="165"/>
      <c r="K393" s="165"/>
      <c r="L393" s="137"/>
    </row>
    <row r="394" spans="1:12" ht="17">
      <c r="A394" s="387"/>
      <c r="B394" s="381"/>
      <c r="C394" s="381"/>
      <c r="D394" s="39">
        <v>5</v>
      </c>
      <c r="E394" s="40" t="s">
        <v>2236</v>
      </c>
      <c r="F394" s="384"/>
      <c r="G394" s="41"/>
      <c r="H394" s="45" t="s">
        <v>577</v>
      </c>
      <c r="I394" s="165"/>
      <c r="J394" s="165"/>
      <c r="K394" s="165"/>
      <c r="L394" s="137"/>
    </row>
    <row r="395" spans="1:12" ht="17">
      <c r="A395" s="387"/>
      <c r="B395" s="381"/>
      <c r="C395" s="381"/>
      <c r="D395" s="39">
        <v>6</v>
      </c>
      <c r="E395" s="40" t="s">
        <v>2237</v>
      </c>
      <c r="F395" s="384"/>
      <c r="G395" s="41">
        <v>1</v>
      </c>
      <c r="H395" s="45">
        <v>0.81300813008130091</v>
      </c>
      <c r="I395" s="165"/>
      <c r="J395" s="165"/>
      <c r="K395" s="165"/>
      <c r="L395" s="137"/>
    </row>
    <row r="396" spans="1:12" ht="17">
      <c r="A396" s="388"/>
      <c r="B396" s="382"/>
      <c r="C396" s="382"/>
      <c r="D396" s="39">
        <v>7</v>
      </c>
      <c r="E396" s="40" t="s">
        <v>1539</v>
      </c>
      <c r="F396" s="385"/>
      <c r="G396" s="41">
        <v>13</v>
      </c>
      <c r="H396" s="45">
        <v>10.569105691056912</v>
      </c>
      <c r="I396" s="165"/>
      <c r="J396" s="165"/>
      <c r="K396" s="165"/>
      <c r="L396" s="137"/>
    </row>
    <row r="397" spans="1:12" ht="16.5" customHeight="1">
      <c r="A397" s="386" t="s">
        <v>2238</v>
      </c>
      <c r="B397" s="380" t="s">
        <v>2239</v>
      </c>
      <c r="C397" s="380" t="s">
        <v>2419</v>
      </c>
      <c r="D397" s="39"/>
      <c r="E397" s="40"/>
      <c r="F397" s="383"/>
      <c r="G397" s="126">
        <v>110</v>
      </c>
      <c r="H397" s="45"/>
      <c r="I397" s="165"/>
      <c r="J397" s="165"/>
      <c r="K397" s="165"/>
      <c r="L397" s="137"/>
    </row>
    <row r="398" spans="1:12" ht="17">
      <c r="A398" s="387"/>
      <c r="B398" s="381"/>
      <c r="C398" s="381"/>
      <c r="D398" s="39">
        <v>1</v>
      </c>
      <c r="E398" s="40" t="s">
        <v>2240</v>
      </c>
      <c r="F398" s="384"/>
      <c r="G398" s="41">
        <v>34</v>
      </c>
      <c r="H398" s="45">
        <v>30.909090909090907</v>
      </c>
      <c r="I398" s="165"/>
      <c r="J398" s="165"/>
      <c r="K398" s="165"/>
      <c r="L398" s="137"/>
    </row>
    <row r="399" spans="1:12" ht="17">
      <c r="A399" s="387"/>
      <c r="B399" s="381"/>
      <c r="C399" s="381"/>
      <c r="D399" s="39">
        <v>2</v>
      </c>
      <c r="E399" s="40" t="s">
        <v>2241</v>
      </c>
      <c r="F399" s="384"/>
      <c r="G399" s="41">
        <v>16</v>
      </c>
      <c r="H399" s="45">
        <v>14.545454545454545</v>
      </c>
      <c r="I399" s="165"/>
      <c r="J399" s="165"/>
      <c r="K399" s="165"/>
      <c r="L399" s="137"/>
    </row>
    <row r="400" spans="1:12" ht="17">
      <c r="A400" s="387"/>
      <c r="B400" s="381"/>
      <c r="C400" s="381"/>
      <c r="D400" s="39">
        <v>3</v>
      </c>
      <c r="E400" s="40" t="s">
        <v>2242</v>
      </c>
      <c r="F400" s="384"/>
      <c r="G400" s="41">
        <v>6</v>
      </c>
      <c r="H400" s="45">
        <v>5.4545454545454541</v>
      </c>
      <c r="I400" s="165"/>
      <c r="J400" s="165"/>
      <c r="K400" s="165"/>
      <c r="L400" s="137"/>
    </row>
    <row r="401" spans="1:14" ht="17">
      <c r="A401" s="387"/>
      <c r="B401" s="381"/>
      <c r="C401" s="381"/>
      <c r="D401" s="39">
        <v>4</v>
      </c>
      <c r="E401" s="40" t="s">
        <v>2243</v>
      </c>
      <c r="F401" s="384"/>
      <c r="G401" s="41"/>
      <c r="H401" s="45"/>
      <c r="I401" s="165"/>
      <c r="J401" s="165"/>
      <c r="K401" s="165"/>
      <c r="L401" s="137"/>
    </row>
    <row r="402" spans="1:14" ht="17">
      <c r="A402" s="387"/>
      <c r="B402" s="381"/>
      <c r="C402" s="381"/>
      <c r="D402" s="39">
        <v>5</v>
      </c>
      <c r="E402" s="40" t="s">
        <v>2244</v>
      </c>
      <c r="F402" s="384"/>
      <c r="G402" s="41">
        <v>26</v>
      </c>
      <c r="H402" s="45">
        <v>23.636363636363637</v>
      </c>
      <c r="I402" s="165"/>
      <c r="J402" s="165"/>
      <c r="K402" s="165"/>
      <c r="L402" s="165"/>
      <c r="M402" s="165"/>
      <c r="N402" s="165"/>
    </row>
    <row r="403" spans="1:14" ht="17">
      <c r="A403" s="387"/>
      <c r="B403" s="381"/>
      <c r="C403" s="381"/>
      <c r="D403" s="39">
        <v>6</v>
      </c>
      <c r="E403" s="40" t="s">
        <v>2245</v>
      </c>
      <c r="F403" s="384"/>
      <c r="G403" s="41">
        <v>10</v>
      </c>
      <c r="H403" s="45">
        <v>9.0909090909090917</v>
      </c>
      <c r="I403" s="165"/>
      <c r="J403" s="165"/>
      <c r="K403" s="165"/>
      <c r="L403" s="165"/>
      <c r="M403" s="165"/>
      <c r="N403" s="165"/>
    </row>
    <row r="404" spans="1:14" ht="17">
      <c r="A404" s="387"/>
      <c r="B404" s="381"/>
      <c r="C404" s="381"/>
      <c r="D404" s="39">
        <v>7</v>
      </c>
      <c r="E404" s="40" t="s">
        <v>2246</v>
      </c>
      <c r="F404" s="384"/>
      <c r="G404" s="41">
        <v>6</v>
      </c>
      <c r="H404" s="45">
        <v>5.4545454545454541</v>
      </c>
      <c r="I404" s="165"/>
      <c r="J404" s="165"/>
      <c r="K404" s="165"/>
      <c r="L404" s="165"/>
      <c r="M404" s="165"/>
      <c r="N404" s="165"/>
    </row>
    <row r="405" spans="1:14" ht="17">
      <c r="A405" s="387"/>
      <c r="B405" s="381"/>
      <c r="C405" s="381"/>
      <c r="D405" s="39">
        <v>8</v>
      </c>
      <c r="E405" s="40" t="s">
        <v>2247</v>
      </c>
      <c r="F405" s="384"/>
      <c r="G405" s="41">
        <v>4</v>
      </c>
      <c r="H405" s="45">
        <v>3.6363636363636362</v>
      </c>
      <c r="I405" s="165"/>
      <c r="J405" s="165"/>
      <c r="K405" s="165"/>
      <c r="L405" s="165"/>
      <c r="M405" s="165"/>
      <c r="N405" s="165"/>
    </row>
    <row r="406" spans="1:14" ht="17">
      <c r="A406" s="387"/>
      <c r="B406" s="381"/>
      <c r="C406" s="381"/>
      <c r="D406" s="39">
        <v>9</v>
      </c>
      <c r="E406" s="40" t="s">
        <v>2248</v>
      </c>
      <c r="F406" s="384"/>
      <c r="G406" s="41">
        <v>8</v>
      </c>
      <c r="H406" s="45">
        <v>7.2727272727272725</v>
      </c>
      <c r="I406" s="165"/>
      <c r="J406" s="165"/>
      <c r="K406" s="165"/>
      <c r="L406" s="165"/>
      <c r="M406" s="165"/>
      <c r="N406" s="165"/>
    </row>
    <row r="407" spans="1:14" ht="17">
      <c r="A407" s="388"/>
      <c r="B407" s="382"/>
      <c r="C407" s="382"/>
      <c r="D407" s="39">
        <v>10</v>
      </c>
      <c r="E407" s="40" t="s">
        <v>326</v>
      </c>
      <c r="F407" s="385"/>
      <c r="G407" s="41"/>
      <c r="H407" s="45" t="s">
        <v>577</v>
      </c>
      <c r="I407" s="165"/>
      <c r="J407" s="165"/>
      <c r="K407" s="165"/>
      <c r="L407" s="137"/>
    </row>
    <row r="408" spans="1:14" ht="17">
      <c r="A408" s="386" t="s">
        <v>2249</v>
      </c>
      <c r="B408" s="380" t="s">
        <v>2250</v>
      </c>
      <c r="C408" s="380" t="s">
        <v>2419</v>
      </c>
      <c r="D408" s="39"/>
      <c r="E408" s="40"/>
      <c r="F408" s="383"/>
      <c r="G408" s="126">
        <v>7</v>
      </c>
      <c r="H408" s="45"/>
      <c r="I408" s="165"/>
      <c r="J408" s="165"/>
      <c r="K408" s="165"/>
      <c r="L408" s="137"/>
    </row>
    <row r="409" spans="1:14" ht="17">
      <c r="A409" s="387"/>
      <c r="B409" s="381"/>
      <c r="C409" s="381"/>
      <c r="D409" s="39">
        <v>1</v>
      </c>
      <c r="E409" s="40" t="s">
        <v>2240</v>
      </c>
      <c r="F409" s="384"/>
      <c r="G409" s="41"/>
      <c r="H409" s="45" t="s">
        <v>577</v>
      </c>
      <c r="I409" s="165"/>
      <c r="J409" s="165"/>
      <c r="K409" s="165"/>
      <c r="L409" s="137"/>
    </row>
    <row r="410" spans="1:14" ht="17">
      <c r="A410" s="387"/>
      <c r="B410" s="381"/>
      <c r="C410" s="381"/>
      <c r="D410" s="39">
        <v>2</v>
      </c>
      <c r="E410" s="40" t="s">
        <v>2241</v>
      </c>
      <c r="F410" s="384"/>
      <c r="G410" s="41">
        <v>2</v>
      </c>
      <c r="H410" s="45">
        <v>28.571428571428569</v>
      </c>
      <c r="I410" s="165"/>
      <c r="J410" s="165"/>
      <c r="K410" s="165"/>
    </row>
    <row r="411" spans="1:14" ht="17">
      <c r="A411" s="387"/>
      <c r="B411" s="381"/>
      <c r="C411" s="381"/>
      <c r="D411" s="39">
        <v>3</v>
      </c>
      <c r="E411" s="40" t="s">
        <v>2242</v>
      </c>
      <c r="F411" s="384"/>
      <c r="G411" s="41">
        <v>2</v>
      </c>
      <c r="H411" s="45">
        <v>28.571428571428569</v>
      </c>
    </row>
    <row r="412" spans="1:14" ht="17">
      <c r="A412" s="387"/>
      <c r="B412" s="381"/>
      <c r="C412" s="381"/>
      <c r="D412" s="39">
        <v>4</v>
      </c>
      <c r="E412" s="40" t="s">
        <v>2243</v>
      </c>
      <c r="F412" s="384"/>
      <c r="G412" s="41"/>
      <c r="H412" s="45" t="s">
        <v>577</v>
      </c>
    </row>
    <row r="413" spans="1:14" ht="17">
      <c r="A413" s="387"/>
      <c r="B413" s="381"/>
      <c r="C413" s="381"/>
      <c r="D413" s="39">
        <v>5</v>
      </c>
      <c r="E413" s="40" t="s">
        <v>2244</v>
      </c>
      <c r="F413" s="384"/>
      <c r="G413" s="41">
        <v>2</v>
      </c>
      <c r="H413" s="45">
        <v>28.571428571428569</v>
      </c>
    </row>
    <row r="414" spans="1:14" ht="17">
      <c r="A414" s="387"/>
      <c r="B414" s="381"/>
      <c r="C414" s="381"/>
      <c r="D414" s="39">
        <v>6</v>
      </c>
      <c r="E414" s="40" t="s">
        <v>2245</v>
      </c>
      <c r="F414" s="384"/>
      <c r="G414" s="41"/>
      <c r="H414" s="45" t="s">
        <v>577</v>
      </c>
    </row>
    <row r="415" spans="1:14" ht="17">
      <c r="A415" s="387"/>
      <c r="B415" s="381"/>
      <c r="C415" s="381"/>
      <c r="D415" s="39">
        <v>7</v>
      </c>
      <c r="E415" s="40" t="s">
        <v>2246</v>
      </c>
      <c r="F415" s="384"/>
      <c r="G415" s="41">
        <v>1</v>
      </c>
      <c r="H415" s="45">
        <v>14.285714285714285</v>
      </c>
    </row>
    <row r="416" spans="1:14" ht="17">
      <c r="A416" s="387"/>
      <c r="B416" s="381"/>
      <c r="C416" s="381"/>
      <c r="D416" s="39">
        <v>8</v>
      </c>
      <c r="E416" s="40" t="s">
        <v>2247</v>
      </c>
      <c r="F416" s="384"/>
      <c r="G416" s="41"/>
      <c r="H416" s="45" t="s">
        <v>577</v>
      </c>
    </row>
    <row r="417" spans="1:8" ht="17">
      <c r="A417" s="387"/>
      <c r="B417" s="381"/>
      <c r="C417" s="381"/>
      <c r="D417" s="39">
        <v>9</v>
      </c>
      <c r="E417" s="40" t="s">
        <v>2248</v>
      </c>
      <c r="F417" s="384"/>
      <c r="G417" s="41"/>
      <c r="H417" s="45" t="s">
        <v>577</v>
      </c>
    </row>
    <row r="418" spans="1:8" ht="17">
      <c r="A418" s="388"/>
      <c r="B418" s="382"/>
      <c r="C418" s="382"/>
      <c r="D418" s="39">
        <v>10</v>
      </c>
      <c r="E418" s="40" t="s">
        <v>326</v>
      </c>
      <c r="F418" s="385"/>
      <c r="G418" s="41"/>
      <c r="H418" s="45" t="s">
        <v>577</v>
      </c>
    </row>
    <row r="419" spans="1:8" ht="17">
      <c r="A419" s="386" t="s">
        <v>2251</v>
      </c>
      <c r="B419" s="380" t="s">
        <v>2252</v>
      </c>
      <c r="C419" s="380" t="s">
        <v>2419</v>
      </c>
      <c r="D419" s="39"/>
      <c r="E419" s="40"/>
      <c r="F419" s="383"/>
      <c r="G419" s="127" t="s">
        <v>577</v>
      </c>
      <c r="H419" s="45"/>
    </row>
    <row r="420" spans="1:8" ht="17">
      <c r="A420" s="387"/>
      <c r="B420" s="381"/>
      <c r="C420" s="381"/>
      <c r="D420" s="39">
        <v>1</v>
      </c>
      <c r="E420" s="40" t="s">
        <v>2240</v>
      </c>
      <c r="F420" s="384"/>
      <c r="G420" s="41"/>
      <c r="H420" s="45" t="s">
        <v>577</v>
      </c>
    </row>
    <row r="421" spans="1:8" ht="17">
      <c r="A421" s="387"/>
      <c r="B421" s="381"/>
      <c r="C421" s="381"/>
      <c r="D421" s="39">
        <v>2</v>
      </c>
      <c r="E421" s="40" t="s">
        <v>2241</v>
      </c>
      <c r="F421" s="384"/>
      <c r="G421" s="41"/>
      <c r="H421" s="45" t="s">
        <v>577</v>
      </c>
    </row>
    <row r="422" spans="1:8" ht="17">
      <c r="A422" s="387"/>
      <c r="B422" s="381"/>
      <c r="C422" s="381"/>
      <c r="D422" s="39">
        <v>3</v>
      </c>
      <c r="E422" s="40" t="s">
        <v>2242</v>
      </c>
      <c r="F422" s="384"/>
      <c r="G422" s="41"/>
      <c r="H422" s="45" t="s">
        <v>577</v>
      </c>
    </row>
    <row r="423" spans="1:8" ht="17">
      <c r="A423" s="387"/>
      <c r="B423" s="381"/>
      <c r="C423" s="381"/>
      <c r="D423" s="39">
        <v>4</v>
      </c>
      <c r="E423" s="40" t="s">
        <v>2243</v>
      </c>
      <c r="F423" s="384"/>
      <c r="G423" s="41"/>
      <c r="H423" s="45" t="s">
        <v>577</v>
      </c>
    </row>
    <row r="424" spans="1:8" ht="17">
      <c r="A424" s="387"/>
      <c r="B424" s="381"/>
      <c r="C424" s="381"/>
      <c r="D424" s="39">
        <v>5</v>
      </c>
      <c r="E424" s="40" t="s">
        <v>2244</v>
      </c>
      <c r="F424" s="384"/>
      <c r="G424" s="41"/>
      <c r="H424" s="45" t="s">
        <v>577</v>
      </c>
    </row>
    <row r="425" spans="1:8" ht="17">
      <c r="A425" s="387"/>
      <c r="B425" s="381"/>
      <c r="C425" s="381"/>
      <c r="D425" s="39">
        <v>6</v>
      </c>
      <c r="E425" s="40" t="s">
        <v>2245</v>
      </c>
      <c r="F425" s="384"/>
      <c r="G425" s="41"/>
      <c r="H425" s="45" t="s">
        <v>577</v>
      </c>
    </row>
    <row r="426" spans="1:8" ht="17">
      <c r="A426" s="387"/>
      <c r="B426" s="381"/>
      <c r="C426" s="381"/>
      <c r="D426" s="39">
        <v>7</v>
      </c>
      <c r="E426" s="40" t="s">
        <v>2246</v>
      </c>
      <c r="F426" s="384"/>
      <c r="G426" s="41"/>
      <c r="H426" s="45" t="s">
        <v>577</v>
      </c>
    </row>
    <row r="427" spans="1:8" ht="17">
      <c r="A427" s="387"/>
      <c r="B427" s="381"/>
      <c r="C427" s="381"/>
      <c r="D427" s="39">
        <v>8</v>
      </c>
      <c r="E427" s="40" t="s">
        <v>2247</v>
      </c>
      <c r="F427" s="384"/>
      <c r="G427" s="41"/>
      <c r="H427" s="45" t="s">
        <v>577</v>
      </c>
    </row>
    <row r="428" spans="1:8" ht="17">
      <c r="A428" s="387"/>
      <c r="B428" s="381"/>
      <c r="C428" s="381"/>
      <c r="D428" s="39">
        <v>9</v>
      </c>
      <c r="E428" s="40" t="s">
        <v>2248</v>
      </c>
      <c r="F428" s="384"/>
      <c r="G428" s="41"/>
      <c r="H428" s="45" t="s">
        <v>577</v>
      </c>
    </row>
    <row r="429" spans="1:8" ht="17">
      <c r="A429" s="388"/>
      <c r="B429" s="382"/>
      <c r="C429" s="382"/>
      <c r="D429" s="39">
        <v>10</v>
      </c>
      <c r="E429" s="40" t="s">
        <v>326</v>
      </c>
      <c r="F429" s="385"/>
      <c r="G429" s="41"/>
      <c r="H429" s="45" t="s">
        <v>577</v>
      </c>
    </row>
    <row r="430" spans="1:8" ht="17">
      <c r="A430" s="386" t="s">
        <v>2253</v>
      </c>
      <c r="B430" s="380" t="s">
        <v>2254</v>
      </c>
      <c r="C430" s="380" t="s">
        <v>2419</v>
      </c>
      <c r="D430" s="39"/>
      <c r="E430" s="40"/>
      <c r="F430" s="383"/>
      <c r="G430" s="127" t="s">
        <v>577</v>
      </c>
      <c r="H430" s="45"/>
    </row>
    <row r="431" spans="1:8" ht="17">
      <c r="A431" s="387"/>
      <c r="B431" s="381"/>
      <c r="C431" s="381"/>
      <c r="D431" s="39">
        <v>1</v>
      </c>
      <c r="E431" s="40" t="s">
        <v>2240</v>
      </c>
      <c r="F431" s="384"/>
      <c r="G431" s="41"/>
      <c r="H431" s="45" t="s">
        <v>577</v>
      </c>
    </row>
    <row r="432" spans="1:8" ht="17">
      <c r="A432" s="387"/>
      <c r="B432" s="381"/>
      <c r="C432" s="381"/>
      <c r="D432" s="39">
        <v>2</v>
      </c>
      <c r="E432" s="40" t="s">
        <v>2241</v>
      </c>
      <c r="F432" s="384"/>
      <c r="G432" s="41"/>
      <c r="H432" s="45" t="s">
        <v>577</v>
      </c>
    </row>
    <row r="433" spans="1:8" ht="17">
      <c r="A433" s="387"/>
      <c r="B433" s="381"/>
      <c r="C433" s="381"/>
      <c r="D433" s="39">
        <v>3</v>
      </c>
      <c r="E433" s="40" t="s">
        <v>2242</v>
      </c>
      <c r="F433" s="384"/>
      <c r="G433" s="41"/>
      <c r="H433" s="45" t="s">
        <v>577</v>
      </c>
    </row>
    <row r="434" spans="1:8" ht="17">
      <c r="A434" s="387"/>
      <c r="B434" s="381"/>
      <c r="C434" s="381"/>
      <c r="D434" s="39">
        <v>4</v>
      </c>
      <c r="E434" s="40" t="s">
        <v>2243</v>
      </c>
      <c r="F434" s="384"/>
      <c r="G434" s="41"/>
      <c r="H434" s="45" t="s">
        <v>577</v>
      </c>
    </row>
    <row r="435" spans="1:8" ht="17">
      <c r="A435" s="387"/>
      <c r="B435" s="381"/>
      <c r="C435" s="381"/>
      <c r="D435" s="39">
        <v>5</v>
      </c>
      <c r="E435" s="40" t="s">
        <v>2244</v>
      </c>
      <c r="F435" s="384"/>
      <c r="G435" s="41"/>
      <c r="H435" s="45" t="s">
        <v>577</v>
      </c>
    </row>
    <row r="436" spans="1:8" ht="17">
      <c r="A436" s="387"/>
      <c r="B436" s="381"/>
      <c r="C436" s="381"/>
      <c r="D436" s="39">
        <v>6</v>
      </c>
      <c r="E436" s="40" t="s">
        <v>2245</v>
      </c>
      <c r="F436" s="384"/>
      <c r="G436" s="41"/>
      <c r="H436" s="45" t="s">
        <v>577</v>
      </c>
    </row>
    <row r="437" spans="1:8" ht="17">
      <c r="A437" s="387"/>
      <c r="B437" s="381"/>
      <c r="C437" s="381"/>
      <c r="D437" s="39">
        <v>7</v>
      </c>
      <c r="E437" s="40" t="s">
        <v>2246</v>
      </c>
      <c r="F437" s="384"/>
      <c r="G437" s="41"/>
      <c r="H437" s="45" t="s">
        <v>577</v>
      </c>
    </row>
    <row r="438" spans="1:8" ht="17">
      <c r="A438" s="387"/>
      <c r="B438" s="381"/>
      <c r="C438" s="381"/>
      <c r="D438" s="39">
        <v>8</v>
      </c>
      <c r="E438" s="40" t="s">
        <v>2247</v>
      </c>
      <c r="F438" s="384"/>
      <c r="G438" s="41"/>
      <c r="H438" s="45" t="s">
        <v>577</v>
      </c>
    </row>
    <row r="439" spans="1:8" ht="17">
      <c r="A439" s="387"/>
      <c r="B439" s="381"/>
      <c r="C439" s="381"/>
      <c r="D439" s="39">
        <v>9</v>
      </c>
      <c r="E439" s="40" t="s">
        <v>2248</v>
      </c>
      <c r="F439" s="384"/>
      <c r="G439" s="41"/>
      <c r="H439" s="45" t="s">
        <v>577</v>
      </c>
    </row>
    <row r="440" spans="1:8" ht="17">
      <c r="A440" s="388"/>
      <c r="B440" s="382"/>
      <c r="C440" s="382"/>
      <c r="D440" s="39">
        <v>10</v>
      </c>
      <c r="E440" s="40" t="s">
        <v>326</v>
      </c>
      <c r="F440" s="385"/>
      <c r="G440" s="41"/>
      <c r="H440" s="45" t="s">
        <v>577</v>
      </c>
    </row>
    <row r="441" spans="1:8" ht="17">
      <c r="A441" s="386" t="s">
        <v>2255</v>
      </c>
      <c r="B441" s="380" t="s">
        <v>2256</v>
      </c>
      <c r="C441" s="380" t="s">
        <v>2419</v>
      </c>
      <c r="D441" s="39"/>
      <c r="E441" s="40"/>
      <c r="F441" s="383"/>
      <c r="G441" s="127" t="s">
        <v>577</v>
      </c>
      <c r="H441" s="45"/>
    </row>
    <row r="442" spans="1:8" ht="17">
      <c r="A442" s="387"/>
      <c r="B442" s="381"/>
      <c r="C442" s="381"/>
      <c r="D442" s="39">
        <v>1</v>
      </c>
      <c r="E442" s="40" t="s">
        <v>2240</v>
      </c>
      <c r="F442" s="384"/>
      <c r="G442" s="41"/>
      <c r="H442" s="45" t="s">
        <v>577</v>
      </c>
    </row>
    <row r="443" spans="1:8" ht="17">
      <c r="A443" s="387"/>
      <c r="B443" s="381"/>
      <c r="C443" s="381"/>
      <c r="D443" s="39">
        <v>2</v>
      </c>
      <c r="E443" s="40" t="s">
        <v>2241</v>
      </c>
      <c r="F443" s="384"/>
      <c r="G443" s="41"/>
      <c r="H443" s="45" t="s">
        <v>577</v>
      </c>
    </row>
    <row r="444" spans="1:8" ht="17">
      <c r="A444" s="387"/>
      <c r="B444" s="381"/>
      <c r="C444" s="381"/>
      <c r="D444" s="39">
        <v>3</v>
      </c>
      <c r="E444" s="40" t="s">
        <v>2242</v>
      </c>
      <c r="F444" s="384"/>
      <c r="G444" s="41"/>
      <c r="H444" s="45" t="s">
        <v>577</v>
      </c>
    </row>
    <row r="445" spans="1:8" ht="17">
      <c r="A445" s="387"/>
      <c r="B445" s="381"/>
      <c r="C445" s="381"/>
      <c r="D445" s="39">
        <v>4</v>
      </c>
      <c r="E445" s="40" t="s">
        <v>2243</v>
      </c>
      <c r="F445" s="384"/>
      <c r="G445" s="41"/>
      <c r="H445" s="45" t="s">
        <v>577</v>
      </c>
    </row>
    <row r="446" spans="1:8" ht="17">
      <c r="A446" s="387"/>
      <c r="B446" s="381"/>
      <c r="C446" s="381"/>
      <c r="D446" s="39">
        <v>5</v>
      </c>
      <c r="E446" s="40" t="s">
        <v>2244</v>
      </c>
      <c r="F446" s="384"/>
      <c r="G446" s="41"/>
      <c r="H446" s="45" t="s">
        <v>577</v>
      </c>
    </row>
    <row r="447" spans="1:8" ht="17">
      <c r="A447" s="387"/>
      <c r="B447" s="381"/>
      <c r="C447" s="381"/>
      <c r="D447" s="39">
        <v>6</v>
      </c>
      <c r="E447" s="40" t="s">
        <v>2245</v>
      </c>
      <c r="F447" s="384"/>
      <c r="G447" s="41"/>
      <c r="H447" s="45" t="s">
        <v>577</v>
      </c>
    </row>
    <row r="448" spans="1:8" ht="17">
      <c r="A448" s="387"/>
      <c r="B448" s="381"/>
      <c r="C448" s="381"/>
      <c r="D448" s="39">
        <v>7</v>
      </c>
      <c r="E448" s="40" t="s">
        <v>2246</v>
      </c>
      <c r="F448" s="384"/>
      <c r="G448" s="41"/>
      <c r="H448" s="45" t="s">
        <v>577</v>
      </c>
    </row>
    <row r="449" spans="1:8" ht="17">
      <c r="A449" s="387"/>
      <c r="B449" s="381"/>
      <c r="C449" s="381"/>
      <c r="D449" s="39">
        <v>8</v>
      </c>
      <c r="E449" s="40" t="s">
        <v>2247</v>
      </c>
      <c r="F449" s="384"/>
      <c r="G449" s="41"/>
      <c r="H449" s="45" t="s">
        <v>577</v>
      </c>
    </row>
    <row r="450" spans="1:8" ht="17">
      <c r="A450" s="387"/>
      <c r="B450" s="381"/>
      <c r="C450" s="381"/>
      <c r="D450" s="39">
        <v>9</v>
      </c>
      <c r="E450" s="40" t="s">
        <v>2248</v>
      </c>
      <c r="F450" s="384"/>
      <c r="G450" s="41"/>
      <c r="H450" s="45" t="s">
        <v>577</v>
      </c>
    </row>
    <row r="451" spans="1:8" ht="17">
      <c r="A451" s="388"/>
      <c r="B451" s="382"/>
      <c r="C451" s="382"/>
      <c r="D451" s="39">
        <v>10</v>
      </c>
      <c r="E451" s="40" t="s">
        <v>326</v>
      </c>
      <c r="F451" s="385"/>
      <c r="G451" s="41"/>
      <c r="H451" s="45" t="s">
        <v>577</v>
      </c>
    </row>
    <row r="452" spans="1:8" ht="17">
      <c r="A452" s="386" t="s">
        <v>2257</v>
      </c>
      <c r="B452" s="380" t="s">
        <v>2258</v>
      </c>
      <c r="C452" s="380" t="s">
        <v>2419</v>
      </c>
      <c r="D452" s="39"/>
      <c r="E452" s="40"/>
      <c r="F452" s="383"/>
      <c r="G452" s="127" t="s">
        <v>577</v>
      </c>
      <c r="H452" s="45"/>
    </row>
    <row r="453" spans="1:8" ht="17">
      <c r="A453" s="387"/>
      <c r="B453" s="381"/>
      <c r="C453" s="381"/>
      <c r="D453" s="39">
        <v>1</v>
      </c>
      <c r="E453" s="40" t="s">
        <v>2240</v>
      </c>
      <c r="F453" s="384"/>
      <c r="G453" s="41"/>
      <c r="H453" s="45" t="s">
        <v>577</v>
      </c>
    </row>
    <row r="454" spans="1:8" ht="17">
      <c r="A454" s="387"/>
      <c r="B454" s="381"/>
      <c r="C454" s="381"/>
      <c r="D454" s="39">
        <v>2</v>
      </c>
      <c r="E454" s="40" t="s">
        <v>2241</v>
      </c>
      <c r="F454" s="384"/>
      <c r="G454" s="41"/>
      <c r="H454" s="45" t="s">
        <v>577</v>
      </c>
    </row>
    <row r="455" spans="1:8" ht="17">
      <c r="A455" s="387"/>
      <c r="B455" s="381"/>
      <c r="C455" s="381"/>
      <c r="D455" s="39">
        <v>3</v>
      </c>
      <c r="E455" s="40" t="s">
        <v>2242</v>
      </c>
      <c r="F455" s="384"/>
      <c r="G455" s="41"/>
      <c r="H455" s="45" t="s">
        <v>577</v>
      </c>
    </row>
    <row r="456" spans="1:8" ht="17">
      <c r="A456" s="387"/>
      <c r="B456" s="381"/>
      <c r="C456" s="381"/>
      <c r="D456" s="39">
        <v>4</v>
      </c>
      <c r="E456" s="40" t="s">
        <v>2243</v>
      </c>
      <c r="F456" s="384"/>
      <c r="G456" s="41"/>
      <c r="H456" s="45" t="s">
        <v>577</v>
      </c>
    </row>
    <row r="457" spans="1:8" ht="17">
      <c r="A457" s="387"/>
      <c r="B457" s="381"/>
      <c r="C457" s="381"/>
      <c r="D457" s="39">
        <v>5</v>
      </c>
      <c r="E457" s="40" t="s">
        <v>2244</v>
      </c>
      <c r="F457" s="384"/>
      <c r="G457" s="41"/>
      <c r="H457" s="45" t="s">
        <v>577</v>
      </c>
    </row>
    <row r="458" spans="1:8" ht="17">
      <c r="A458" s="387"/>
      <c r="B458" s="381"/>
      <c r="C458" s="381"/>
      <c r="D458" s="39">
        <v>6</v>
      </c>
      <c r="E458" s="40" t="s">
        <v>2245</v>
      </c>
      <c r="F458" s="384"/>
      <c r="G458" s="41"/>
      <c r="H458" s="45" t="s">
        <v>577</v>
      </c>
    </row>
    <row r="459" spans="1:8" ht="17">
      <c r="A459" s="387"/>
      <c r="B459" s="381"/>
      <c r="C459" s="381"/>
      <c r="D459" s="39">
        <v>7</v>
      </c>
      <c r="E459" s="40" t="s">
        <v>2246</v>
      </c>
      <c r="F459" s="384"/>
      <c r="G459" s="41"/>
      <c r="H459" s="45" t="s">
        <v>577</v>
      </c>
    </row>
    <row r="460" spans="1:8" ht="17">
      <c r="A460" s="387"/>
      <c r="B460" s="381"/>
      <c r="C460" s="381"/>
      <c r="D460" s="39">
        <v>8</v>
      </c>
      <c r="E460" s="40" t="s">
        <v>2247</v>
      </c>
      <c r="F460" s="384"/>
      <c r="G460" s="41"/>
      <c r="H460" s="45" t="s">
        <v>577</v>
      </c>
    </row>
    <row r="461" spans="1:8" ht="17">
      <c r="A461" s="387"/>
      <c r="B461" s="381"/>
      <c r="C461" s="381"/>
      <c r="D461" s="39">
        <v>9</v>
      </c>
      <c r="E461" s="40" t="s">
        <v>2248</v>
      </c>
      <c r="F461" s="384"/>
      <c r="G461" s="41"/>
      <c r="H461" s="45" t="s">
        <v>577</v>
      </c>
    </row>
    <row r="462" spans="1:8" ht="17">
      <c r="A462" s="388"/>
      <c r="B462" s="382"/>
      <c r="C462" s="382"/>
      <c r="D462" s="39">
        <v>10</v>
      </c>
      <c r="E462" s="40" t="s">
        <v>326</v>
      </c>
      <c r="F462" s="385"/>
      <c r="G462" s="41"/>
      <c r="H462" s="45" t="s">
        <v>577</v>
      </c>
    </row>
    <row r="463" spans="1:8" ht="17">
      <c r="A463" s="386" t="s">
        <v>2259</v>
      </c>
      <c r="B463" s="380" t="s">
        <v>2260</v>
      </c>
      <c r="C463" s="380" t="s">
        <v>2419</v>
      </c>
      <c r="D463" s="39"/>
      <c r="E463" s="40"/>
      <c r="F463" s="383"/>
      <c r="G463" s="127" t="s">
        <v>577</v>
      </c>
      <c r="H463" s="45"/>
    </row>
    <row r="464" spans="1:8" ht="17">
      <c r="A464" s="387"/>
      <c r="B464" s="381"/>
      <c r="C464" s="381"/>
      <c r="D464" s="39">
        <v>1</v>
      </c>
      <c r="E464" s="40" t="s">
        <v>2240</v>
      </c>
      <c r="F464" s="384"/>
      <c r="G464" s="41"/>
      <c r="H464" s="45" t="s">
        <v>577</v>
      </c>
    </row>
    <row r="465" spans="1:8" ht="17">
      <c r="A465" s="387"/>
      <c r="B465" s="381"/>
      <c r="C465" s="381"/>
      <c r="D465" s="39">
        <v>2</v>
      </c>
      <c r="E465" s="40" t="s">
        <v>2241</v>
      </c>
      <c r="F465" s="384"/>
      <c r="G465" s="41"/>
      <c r="H465" s="45" t="s">
        <v>577</v>
      </c>
    </row>
    <row r="466" spans="1:8" ht="17">
      <c r="A466" s="387"/>
      <c r="B466" s="381"/>
      <c r="C466" s="381"/>
      <c r="D466" s="39">
        <v>3</v>
      </c>
      <c r="E466" s="40" t="s">
        <v>2242</v>
      </c>
      <c r="F466" s="384"/>
      <c r="G466" s="41"/>
      <c r="H466" s="45" t="s">
        <v>577</v>
      </c>
    </row>
    <row r="467" spans="1:8" ht="17">
      <c r="A467" s="387"/>
      <c r="B467" s="381"/>
      <c r="C467" s="381"/>
      <c r="D467" s="39">
        <v>4</v>
      </c>
      <c r="E467" s="40" t="s">
        <v>2243</v>
      </c>
      <c r="F467" s="384"/>
      <c r="G467" s="41"/>
      <c r="H467" s="45" t="s">
        <v>577</v>
      </c>
    </row>
    <row r="468" spans="1:8" ht="17">
      <c r="A468" s="387"/>
      <c r="B468" s="381"/>
      <c r="C468" s="381"/>
      <c r="D468" s="39">
        <v>5</v>
      </c>
      <c r="E468" s="40" t="s">
        <v>2244</v>
      </c>
      <c r="F468" s="384"/>
      <c r="G468" s="41"/>
      <c r="H468" s="45" t="s">
        <v>577</v>
      </c>
    </row>
    <row r="469" spans="1:8" ht="17">
      <c r="A469" s="387"/>
      <c r="B469" s="381"/>
      <c r="C469" s="381"/>
      <c r="D469" s="39">
        <v>6</v>
      </c>
      <c r="E469" s="40" t="s">
        <v>2245</v>
      </c>
      <c r="F469" s="384"/>
      <c r="G469" s="41"/>
      <c r="H469" s="45" t="s">
        <v>577</v>
      </c>
    </row>
    <row r="470" spans="1:8" ht="17">
      <c r="A470" s="387"/>
      <c r="B470" s="381"/>
      <c r="C470" s="381"/>
      <c r="D470" s="39">
        <v>7</v>
      </c>
      <c r="E470" s="40" t="s">
        <v>2246</v>
      </c>
      <c r="F470" s="384"/>
      <c r="G470" s="41"/>
      <c r="H470" s="45" t="s">
        <v>577</v>
      </c>
    </row>
    <row r="471" spans="1:8" ht="17">
      <c r="A471" s="387"/>
      <c r="B471" s="381"/>
      <c r="C471" s="381"/>
      <c r="D471" s="39">
        <v>8</v>
      </c>
      <c r="E471" s="40" t="s">
        <v>2247</v>
      </c>
      <c r="F471" s="384"/>
      <c r="G471" s="41"/>
      <c r="H471" s="45" t="s">
        <v>577</v>
      </c>
    </row>
    <row r="472" spans="1:8" ht="17">
      <c r="A472" s="387"/>
      <c r="B472" s="381"/>
      <c r="C472" s="381"/>
      <c r="D472" s="39">
        <v>9</v>
      </c>
      <c r="E472" s="40" t="s">
        <v>2248</v>
      </c>
      <c r="F472" s="384"/>
      <c r="G472" s="41"/>
      <c r="H472" s="45" t="s">
        <v>577</v>
      </c>
    </row>
    <row r="473" spans="1:8" ht="17">
      <c r="A473" s="388"/>
      <c r="B473" s="382"/>
      <c r="C473" s="382"/>
      <c r="D473" s="39">
        <v>10</v>
      </c>
      <c r="E473" s="40" t="s">
        <v>326</v>
      </c>
      <c r="F473" s="385"/>
      <c r="G473" s="41"/>
      <c r="H473" s="45" t="s">
        <v>577</v>
      </c>
    </row>
    <row r="474" spans="1:8" ht="17">
      <c r="A474" s="386" t="s">
        <v>2261</v>
      </c>
      <c r="B474" s="380" t="s">
        <v>2262</v>
      </c>
      <c r="C474" s="380" t="s">
        <v>2419</v>
      </c>
      <c r="D474" s="39"/>
      <c r="E474" s="40"/>
      <c r="F474" s="383"/>
      <c r="G474" s="127" t="s">
        <v>577</v>
      </c>
      <c r="H474" s="45"/>
    </row>
    <row r="475" spans="1:8" ht="17">
      <c r="A475" s="387"/>
      <c r="B475" s="381"/>
      <c r="C475" s="381"/>
      <c r="D475" s="39">
        <v>1</v>
      </c>
      <c r="E475" s="40" t="s">
        <v>2240</v>
      </c>
      <c r="F475" s="384"/>
      <c r="G475" s="41"/>
      <c r="H475" s="45" t="s">
        <v>577</v>
      </c>
    </row>
    <row r="476" spans="1:8" ht="17">
      <c r="A476" s="387"/>
      <c r="B476" s="381"/>
      <c r="C476" s="381"/>
      <c r="D476" s="39">
        <v>2</v>
      </c>
      <c r="E476" s="40" t="s">
        <v>2241</v>
      </c>
      <c r="F476" s="384"/>
      <c r="G476" s="41"/>
      <c r="H476" s="45" t="s">
        <v>577</v>
      </c>
    </row>
    <row r="477" spans="1:8" ht="17">
      <c r="A477" s="387"/>
      <c r="B477" s="381"/>
      <c r="C477" s="381"/>
      <c r="D477" s="39">
        <v>3</v>
      </c>
      <c r="E477" s="40" t="s">
        <v>2242</v>
      </c>
      <c r="F477" s="384"/>
      <c r="G477" s="41"/>
      <c r="H477" s="45" t="s">
        <v>577</v>
      </c>
    </row>
    <row r="478" spans="1:8" ht="17">
      <c r="A478" s="387"/>
      <c r="B478" s="381"/>
      <c r="C478" s="381"/>
      <c r="D478" s="39">
        <v>4</v>
      </c>
      <c r="E478" s="40" t="s">
        <v>2243</v>
      </c>
      <c r="F478" s="384"/>
      <c r="G478" s="41"/>
      <c r="H478" s="45" t="s">
        <v>577</v>
      </c>
    </row>
    <row r="479" spans="1:8" ht="17">
      <c r="A479" s="387"/>
      <c r="B479" s="381"/>
      <c r="C479" s="381"/>
      <c r="D479" s="39">
        <v>5</v>
      </c>
      <c r="E479" s="40" t="s">
        <v>2244</v>
      </c>
      <c r="F479" s="384"/>
      <c r="G479" s="41"/>
      <c r="H479" s="45" t="s">
        <v>577</v>
      </c>
    </row>
    <row r="480" spans="1:8" ht="17">
      <c r="A480" s="387"/>
      <c r="B480" s="381"/>
      <c r="C480" s="381"/>
      <c r="D480" s="39">
        <v>6</v>
      </c>
      <c r="E480" s="40" t="s">
        <v>2245</v>
      </c>
      <c r="F480" s="384"/>
      <c r="G480" s="41"/>
      <c r="H480" s="45" t="s">
        <v>577</v>
      </c>
    </row>
    <row r="481" spans="1:8" ht="17">
      <c r="A481" s="387"/>
      <c r="B481" s="381"/>
      <c r="C481" s="381"/>
      <c r="D481" s="39">
        <v>7</v>
      </c>
      <c r="E481" s="40" t="s">
        <v>2246</v>
      </c>
      <c r="F481" s="384"/>
      <c r="G481" s="41"/>
      <c r="H481" s="45" t="s">
        <v>577</v>
      </c>
    </row>
    <row r="482" spans="1:8" ht="17">
      <c r="A482" s="387"/>
      <c r="B482" s="381"/>
      <c r="C482" s="381"/>
      <c r="D482" s="39">
        <v>8</v>
      </c>
      <c r="E482" s="40" t="s">
        <v>2247</v>
      </c>
      <c r="F482" s="384"/>
      <c r="G482" s="41"/>
      <c r="H482" s="45" t="s">
        <v>577</v>
      </c>
    </row>
    <row r="483" spans="1:8" ht="17">
      <c r="A483" s="387"/>
      <c r="B483" s="381"/>
      <c r="C483" s="381"/>
      <c r="D483" s="39">
        <v>9</v>
      </c>
      <c r="E483" s="40" t="s">
        <v>2248</v>
      </c>
      <c r="F483" s="384"/>
      <c r="G483" s="41"/>
      <c r="H483" s="45" t="s">
        <v>577</v>
      </c>
    </row>
    <row r="484" spans="1:8" ht="17">
      <c r="A484" s="388"/>
      <c r="B484" s="382"/>
      <c r="C484" s="382"/>
      <c r="D484" s="39">
        <v>10</v>
      </c>
      <c r="E484" s="40" t="s">
        <v>326</v>
      </c>
      <c r="F484" s="385"/>
      <c r="G484" s="41"/>
      <c r="H484" s="45" t="s">
        <v>577</v>
      </c>
    </row>
    <row r="485" spans="1:8" ht="17">
      <c r="A485" s="386" t="s">
        <v>2263</v>
      </c>
      <c r="B485" s="380" t="s">
        <v>2264</v>
      </c>
      <c r="C485" s="380" t="s">
        <v>2419</v>
      </c>
      <c r="D485" s="39"/>
      <c r="E485" s="40"/>
      <c r="F485" s="383"/>
      <c r="G485" s="127" t="s">
        <v>577</v>
      </c>
      <c r="H485" s="45"/>
    </row>
    <row r="486" spans="1:8" ht="17">
      <c r="A486" s="387"/>
      <c r="B486" s="381"/>
      <c r="C486" s="381"/>
      <c r="D486" s="39">
        <v>1</v>
      </c>
      <c r="E486" s="40" t="s">
        <v>2240</v>
      </c>
      <c r="F486" s="384"/>
      <c r="G486" s="41"/>
      <c r="H486" s="45" t="s">
        <v>577</v>
      </c>
    </row>
    <row r="487" spans="1:8" ht="17">
      <c r="A487" s="387"/>
      <c r="B487" s="381"/>
      <c r="C487" s="381"/>
      <c r="D487" s="39">
        <v>2</v>
      </c>
      <c r="E487" s="40" t="s">
        <v>2241</v>
      </c>
      <c r="F487" s="384"/>
      <c r="G487" s="41"/>
      <c r="H487" s="45" t="s">
        <v>577</v>
      </c>
    </row>
    <row r="488" spans="1:8" ht="17">
      <c r="A488" s="387"/>
      <c r="B488" s="381"/>
      <c r="C488" s="381"/>
      <c r="D488" s="39">
        <v>3</v>
      </c>
      <c r="E488" s="40" t="s">
        <v>2242</v>
      </c>
      <c r="F488" s="384"/>
      <c r="G488" s="41"/>
      <c r="H488" s="45" t="s">
        <v>577</v>
      </c>
    </row>
    <row r="489" spans="1:8" ht="17">
      <c r="A489" s="387"/>
      <c r="B489" s="381"/>
      <c r="C489" s="381"/>
      <c r="D489" s="39">
        <v>4</v>
      </c>
      <c r="E489" s="40" t="s">
        <v>2243</v>
      </c>
      <c r="F489" s="384"/>
      <c r="G489" s="41"/>
      <c r="H489" s="45" t="s">
        <v>577</v>
      </c>
    </row>
    <row r="490" spans="1:8" ht="17">
      <c r="A490" s="387"/>
      <c r="B490" s="381"/>
      <c r="C490" s="381"/>
      <c r="D490" s="39">
        <v>5</v>
      </c>
      <c r="E490" s="40" t="s">
        <v>2244</v>
      </c>
      <c r="F490" s="384"/>
      <c r="G490" s="41"/>
      <c r="H490" s="45" t="s">
        <v>577</v>
      </c>
    </row>
    <row r="491" spans="1:8" ht="17">
      <c r="A491" s="387"/>
      <c r="B491" s="381"/>
      <c r="C491" s="381"/>
      <c r="D491" s="39">
        <v>6</v>
      </c>
      <c r="E491" s="40" t="s">
        <v>2245</v>
      </c>
      <c r="F491" s="384"/>
      <c r="G491" s="41"/>
      <c r="H491" s="45" t="s">
        <v>577</v>
      </c>
    </row>
    <row r="492" spans="1:8" ht="17">
      <c r="A492" s="387"/>
      <c r="B492" s="381"/>
      <c r="C492" s="381"/>
      <c r="D492" s="39">
        <v>7</v>
      </c>
      <c r="E492" s="40" t="s">
        <v>2246</v>
      </c>
      <c r="F492" s="384"/>
      <c r="G492" s="41"/>
      <c r="H492" s="45" t="s">
        <v>577</v>
      </c>
    </row>
    <row r="493" spans="1:8" ht="17">
      <c r="A493" s="387"/>
      <c r="B493" s="381"/>
      <c r="C493" s="381"/>
      <c r="D493" s="39">
        <v>8</v>
      </c>
      <c r="E493" s="40" t="s">
        <v>2247</v>
      </c>
      <c r="F493" s="384"/>
      <c r="G493" s="41"/>
      <c r="H493" s="45" t="s">
        <v>577</v>
      </c>
    </row>
    <row r="494" spans="1:8" ht="17">
      <c r="A494" s="387"/>
      <c r="B494" s="381"/>
      <c r="C494" s="381"/>
      <c r="D494" s="39">
        <v>9</v>
      </c>
      <c r="E494" s="40" t="s">
        <v>2248</v>
      </c>
      <c r="F494" s="384"/>
      <c r="G494" s="41"/>
      <c r="H494" s="45" t="s">
        <v>577</v>
      </c>
    </row>
    <row r="495" spans="1:8" ht="17">
      <c r="A495" s="388"/>
      <c r="B495" s="382"/>
      <c r="C495" s="382"/>
      <c r="D495" s="39">
        <v>10</v>
      </c>
      <c r="E495" s="40" t="s">
        <v>326</v>
      </c>
      <c r="F495" s="385"/>
      <c r="G495" s="41"/>
      <c r="H495" s="45" t="s">
        <v>577</v>
      </c>
    </row>
    <row r="496" spans="1:8" ht="17">
      <c r="A496" s="386" t="s">
        <v>2457</v>
      </c>
      <c r="B496" s="380" t="s">
        <v>2265</v>
      </c>
      <c r="C496" s="380" t="s">
        <v>2419</v>
      </c>
      <c r="D496" s="39"/>
      <c r="E496" s="40"/>
      <c r="F496" s="383"/>
      <c r="G496" s="127" t="s">
        <v>577</v>
      </c>
      <c r="H496" s="45"/>
    </row>
    <row r="497" spans="1:12" ht="17">
      <c r="A497" s="387"/>
      <c r="B497" s="381"/>
      <c r="C497" s="381"/>
      <c r="D497" s="39">
        <v>1</v>
      </c>
      <c r="E497" s="40" t="s">
        <v>2240</v>
      </c>
      <c r="F497" s="384"/>
      <c r="G497" s="41"/>
      <c r="H497" s="45" t="s">
        <v>577</v>
      </c>
    </row>
    <row r="498" spans="1:12" ht="17">
      <c r="A498" s="387"/>
      <c r="B498" s="381"/>
      <c r="C498" s="381"/>
      <c r="D498" s="39">
        <v>2</v>
      </c>
      <c r="E498" s="40" t="s">
        <v>2241</v>
      </c>
      <c r="F498" s="384"/>
      <c r="G498" s="41"/>
      <c r="H498" s="45" t="s">
        <v>577</v>
      </c>
    </row>
    <row r="499" spans="1:12" ht="17">
      <c r="A499" s="387"/>
      <c r="B499" s="381"/>
      <c r="C499" s="381"/>
      <c r="D499" s="39">
        <v>3</v>
      </c>
      <c r="E499" s="40" t="s">
        <v>2242</v>
      </c>
      <c r="F499" s="384"/>
      <c r="G499" s="41"/>
      <c r="H499" s="45" t="s">
        <v>577</v>
      </c>
    </row>
    <row r="500" spans="1:12" ht="17">
      <c r="A500" s="387"/>
      <c r="B500" s="381"/>
      <c r="C500" s="381"/>
      <c r="D500" s="39">
        <v>4</v>
      </c>
      <c r="E500" s="40" t="s">
        <v>2243</v>
      </c>
      <c r="F500" s="384"/>
      <c r="G500" s="41"/>
      <c r="H500" s="45" t="s">
        <v>577</v>
      </c>
    </row>
    <row r="501" spans="1:12" ht="17">
      <c r="A501" s="387"/>
      <c r="B501" s="381"/>
      <c r="C501" s="381"/>
      <c r="D501" s="39">
        <v>5</v>
      </c>
      <c r="E501" s="40" t="s">
        <v>2244</v>
      </c>
      <c r="F501" s="384"/>
      <c r="G501" s="41"/>
      <c r="H501" s="45" t="s">
        <v>577</v>
      </c>
    </row>
    <row r="502" spans="1:12" ht="17">
      <c r="A502" s="387"/>
      <c r="B502" s="381"/>
      <c r="C502" s="381"/>
      <c r="D502" s="39">
        <v>6</v>
      </c>
      <c r="E502" s="40" t="s">
        <v>2245</v>
      </c>
      <c r="F502" s="384"/>
      <c r="G502" s="41"/>
      <c r="H502" s="45" t="s">
        <v>577</v>
      </c>
    </row>
    <row r="503" spans="1:12" ht="17">
      <c r="A503" s="387"/>
      <c r="B503" s="381"/>
      <c r="C503" s="381"/>
      <c r="D503" s="39">
        <v>7</v>
      </c>
      <c r="E503" s="40" t="s">
        <v>2246</v>
      </c>
      <c r="F503" s="384"/>
      <c r="G503" s="41"/>
      <c r="H503" s="45" t="s">
        <v>577</v>
      </c>
    </row>
    <row r="504" spans="1:12" ht="17">
      <c r="A504" s="387"/>
      <c r="B504" s="381"/>
      <c r="C504" s="381"/>
      <c r="D504" s="39">
        <v>8</v>
      </c>
      <c r="E504" s="40" t="s">
        <v>2247</v>
      </c>
      <c r="F504" s="384"/>
      <c r="G504" s="41"/>
      <c r="H504" s="45" t="s">
        <v>577</v>
      </c>
    </row>
    <row r="505" spans="1:12" ht="17">
      <c r="A505" s="387"/>
      <c r="B505" s="381"/>
      <c r="C505" s="381"/>
      <c r="D505" s="39">
        <v>9</v>
      </c>
      <c r="E505" s="40" t="s">
        <v>2248</v>
      </c>
      <c r="F505" s="384"/>
      <c r="G505" s="41"/>
      <c r="H505" s="45" t="s">
        <v>577</v>
      </c>
    </row>
    <row r="506" spans="1:12" ht="17">
      <c r="A506" s="388"/>
      <c r="B506" s="382"/>
      <c r="C506" s="382"/>
      <c r="D506" s="39">
        <v>10</v>
      </c>
      <c r="E506" s="40" t="s">
        <v>326</v>
      </c>
      <c r="F506" s="385"/>
      <c r="G506" s="41"/>
      <c r="H506" s="45" t="s">
        <v>577</v>
      </c>
    </row>
    <row r="507" spans="1:12" ht="16.5" customHeight="1">
      <c r="A507" s="46" t="s">
        <v>2266</v>
      </c>
      <c r="B507" s="40" t="s">
        <v>2267</v>
      </c>
      <c r="C507" s="40" t="s">
        <v>2458</v>
      </c>
      <c r="D507" s="39"/>
      <c r="E507" s="40"/>
      <c r="F507" s="39"/>
      <c r="G507" s="127" t="s">
        <v>577</v>
      </c>
      <c r="H507" s="45"/>
      <c r="I507" s="165"/>
      <c r="J507" s="165"/>
      <c r="K507" s="165"/>
      <c r="L507" s="137"/>
    </row>
    <row r="508" spans="1:12" ht="17">
      <c r="A508" s="386" t="s">
        <v>2459</v>
      </c>
      <c r="B508" s="380" t="s">
        <v>2268</v>
      </c>
      <c r="C508" s="380" t="s">
        <v>2419</v>
      </c>
      <c r="D508" s="39"/>
      <c r="E508" s="40"/>
      <c r="F508" s="383"/>
      <c r="G508" s="126">
        <v>123</v>
      </c>
      <c r="H508" s="45"/>
      <c r="I508" s="165"/>
      <c r="J508" s="165"/>
      <c r="K508" s="165"/>
      <c r="L508" s="137"/>
    </row>
    <row r="509" spans="1:12" ht="17">
      <c r="A509" s="387"/>
      <c r="B509" s="381"/>
      <c r="C509" s="381"/>
      <c r="D509" s="39">
        <v>1</v>
      </c>
      <c r="E509" s="40" t="s">
        <v>438</v>
      </c>
      <c r="F509" s="384"/>
      <c r="G509" s="41">
        <v>5</v>
      </c>
      <c r="H509" s="45">
        <v>4.0650406504065035</v>
      </c>
      <c r="I509" s="165"/>
      <c r="J509" s="165"/>
      <c r="K509" s="165"/>
      <c r="L509" s="137"/>
    </row>
    <row r="510" spans="1:12" ht="16.5" customHeight="1">
      <c r="A510" s="388"/>
      <c r="B510" s="382"/>
      <c r="C510" s="382"/>
      <c r="D510" s="39">
        <v>2</v>
      </c>
      <c r="E510" s="40" t="s">
        <v>439</v>
      </c>
      <c r="F510" s="385"/>
      <c r="G510" s="41">
        <v>118</v>
      </c>
      <c r="H510" s="45">
        <v>95.934959349593498</v>
      </c>
      <c r="I510" s="165"/>
      <c r="J510" s="165"/>
      <c r="K510" s="165"/>
      <c r="L510" s="137"/>
    </row>
    <row r="511" spans="1:12" ht="17">
      <c r="A511" s="46" t="s">
        <v>2269</v>
      </c>
      <c r="B511" s="40" t="s">
        <v>2270</v>
      </c>
      <c r="C511" s="40" t="s">
        <v>2460</v>
      </c>
      <c r="D511" s="39"/>
      <c r="E511" s="40"/>
      <c r="F511" s="39"/>
      <c r="G511" s="126">
        <v>5</v>
      </c>
      <c r="H511" s="45"/>
      <c r="I511" s="165"/>
      <c r="J511" s="165"/>
      <c r="K511" s="165"/>
      <c r="L511" s="137"/>
    </row>
    <row r="512" spans="1:12" ht="17">
      <c r="A512" s="386" t="s">
        <v>2271</v>
      </c>
      <c r="B512" s="380" t="s">
        <v>2272</v>
      </c>
      <c r="C512" s="380" t="s">
        <v>2419</v>
      </c>
      <c r="D512" s="39"/>
      <c r="E512" s="40"/>
      <c r="F512" s="383"/>
      <c r="G512" s="126">
        <v>123</v>
      </c>
      <c r="H512" s="45"/>
      <c r="I512" s="165"/>
      <c r="J512" s="165"/>
      <c r="K512" s="165"/>
      <c r="L512" s="137"/>
    </row>
    <row r="513" spans="1:12" ht="17">
      <c r="A513" s="387"/>
      <c r="B513" s="381"/>
      <c r="C513" s="381"/>
      <c r="D513" s="39">
        <v>1</v>
      </c>
      <c r="E513" s="40" t="s">
        <v>438</v>
      </c>
      <c r="F513" s="384"/>
      <c r="G513" s="41">
        <v>84</v>
      </c>
      <c r="H513" s="45">
        <v>68.292682926829272</v>
      </c>
      <c r="I513" s="165"/>
      <c r="J513" s="165"/>
      <c r="K513" s="165"/>
      <c r="L513" s="137"/>
    </row>
    <row r="514" spans="1:12" ht="16.5" customHeight="1">
      <c r="A514" s="388"/>
      <c r="B514" s="382"/>
      <c r="C514" s="382"/>
      <c r="D514" s="39">
        <v>2</v>
      </c>
      <c r="E514" s="40" t="s">
        <v>439</v>
      </c>
      <c r="F514" s="385"/>
      <c r="G514" s="41">
        <v>39</v>
      </c>
      <c r="H514" s="45">
        <v>31.707317073170731</v>
      </c>
      <c r="I514" s="165"/>
      <c r="J514" s="165"/>
      <c r="K514" s="165"/>
      <c r="L514" s="137"/>
    </row>
    <row r="515" spans="1:12" ht="17">
      <c r="A515" s="386" t="s">
        <v>2273</v>
      </c>
      <c r="B515" s="380" t="s">
        <v>2274</v>
      </c>
      <c r="C515" s="380" t="s">
        <v>2419</v>
      </c>
      <c r="D515" s="39"/>
      <c r="E515" s="40"/>
      <c r="F515" s="383"/>
      <c r="G515" s="126">
        <v>123</v>
      </c>
      <c r="H515" s="45"/>
      <c r="I515" s="165"/>
      <c r="J515" s="165"/>
      <c r="K515" s="165"/>
      <c r="L515" s="137"/>
    </row>
    <row r="516" spans="1:12" ht="17">
      <c r="A516" s="387"/>
      <c r="B516" s="381"/>
      <c r="C516" s="381"/>
      <c r="D516" s="39">
        <v>1</v>
      </c>
      <c r="E516" s="40" t="s">
        <v>2275</v>
      </c>
      <c r="F516" s="384"/>
      <c r="G516" s="41">
        <v>56</v>
      </c>
      <c r="H516" s="45">
        <v>45.528455284552841</v>
      </c>
      <c r="I516" s="165"/>
      <c r="J516" s="165"/>
      <c r="K516" s="165"/>
      <c r="L516" s="137"/>
    </row>
    <row r="517" spans="1:12" ht="16.5" customHeight="1">
      <c r="A517" s="388"/>
      <c r="B517" s="382"/>
      <c r="C517" s="382"/>
      <c r="D517" s="39">
        <v>2</v>
      </c>
      <c r="E517" s="40" t="s">
        <v>2276</v>
      </c>
      <c r="F517" s="385"/>
      <c r="G517" s="41">
        <v>67</v>
      </c>
      <c r="H517" s="45">
        <v>54.471544715447152</v>
      </c>
      <c r="I517" s="165"/>
      <c r="J517" s="165"/>
      <c r="K517" s="165"/>
      <c r="L517" s="137"/>
    </row>
    <row r="518" spans="1:12" ht="17">
      <c r="A518" s="386" t="s">
        <v>2277</v>
      </c>
      <c r="B518" s="380" t="s">
        <v>2278</v>
      </c>
      <c r="C518" s="380" t="s">
        <v>2419</v>
      </c>
      <c r="D518" s="39"/>
      <c r="E518" s="40"/>
      <c r="F518" s="383"/>
      <c r="G518" s="126">
        <v>123</v>
      </c>
      <c r="H518" s="45"/>
      <c r="I518" s="165"/>
      <c r="J518" s="165"/>
      <c r="K518" s="165"/>
      <c r="L518" s="137"/>
    </row>
    <row r="519" spans="1:12" ht="17">
      <c r="A519" s="387"/>
      <c r="B519" s="381"/>
      <c r="C519" s="381"/>
      <c r="D519" s="39">
        <v>1</v>
      </c>
      <c r="E519" s="40" t="s">
        <v>2279</v>
      </c>
      <c r="F519" s="384"/>
      <c r="G519" s="41">
        <v>104</v>
      </c>
      <c r="H519" s="45">
        <v>84.552845528455293</v>
      </c>
      <c r="I519" s="165"/>
      <c r="J519" s="165"/>
      <c r="K519" s="165"/>
      <c r="L519" s="137"/>
    </row>
    <row r="520" spans="1:12" ht="16.5" customHeight="1">
      <c r="A520" s="388"/>
      <c r="B520" s="382"/>
      <c r="C520" s="382"/>
      <c r="D520" s="39">
        <v>2</v>
      </c>
      <c r="E520" s="40" t="s">
        <v>2280</v>
      </c>
      <c r="F520" s="385"/>
      <c r="G520" s="41">
        <v>19</v>
      </c>
      <c r="H520" s="45">
        <v>15.447154471544716</v>
      </c>
      <c r="I520" s="165"/>
      <c r="J520" s="165"/>
      <c r="K520" s="165"/>
      <c r="L520" s="137"/>
    </row>
    <row r="521" spans="1:12" ht="17">
      <c r="A521" s="386" t="s">
        <v>2281</v>
      </c>
      <c r="B521" s="380" t="s">
        <v>122</v>
      </c>
      <c r="C521" s="380" t="s">
        <v>2419</v>
      </c>
      <c r="D521" s="39"/>
      <c r="E521" s="40"/>
      <c r="F521" s="383"/>
      <c r="G521" s="126">
        <v>123</v>
      </c>
      <c r="H521" s="45"/>
      <c r="I521" s="165"/>
      <c r="J521" s="165"/>
      <c r="K521" s="165"/>
      <c r="L521" s="137"/>
    </row>
    <row r="522" spans="1:12" ht="17">
      <c r="A522" s="387"/>
      <c r="B522" s="381"/>
      <c r="C522" s="381"/>
      <c r="D522" s="39">
        <v>1</v>
      </c>
      <c r="E522" s="40" t="s">
        <v>438</v>
      </c>
      <c r="F522" s="384"/>
      <c r="G522" s="41">
        <v>51</v>
      </c>
      <c r="H522" s="45">
        <v>41.463414634146339</v>
      </c>
      <c r="I522" s="165"/>
      <c r="J522" s="165"/>
      <c r="K522" s="165"/>
      <c r="L522" s="137"/>
    </row>
    <row r="523" spans="1:12" ht="16.5" customHeight="1">
      <c r="A523" s="388"/>
      <c r="B523" s="382"/>
      <c r="C523" s="382"/>
      <c r="D523" s="39">
        <v>2</v>
      </c>
      <c r="E523" s="40" t="s">
        <v>439</v>
      </c>
      <c r="F523" s="385"/>
      <c r="G523" s="41">
        <v>72</v>
      </c>
      <c r="H523" s="45">
        <v>58.536585365853654</v>
      </c>
      <c r="I523" s="165"/>
      <c r="J523" s="165"/>
      <c r="K523" s="165"/>
      <c r="L523" s="137"/>
    </row>
    <row r="524" spans="1:12" ht="17">
      <c r="A524" s="386" t="s">
        <v>2282</v>
      </c>
      <c r="B524" s="380" t="s">
        <v>2283</v>
      </c>
      <c r="C524" s="380" t="s">
        <v>2419</v>
      </c>
      <c r="D524" s="39"/>
      <c r="E524" s="40"/>
      <c r="F524" s="383"/>
      <c r="G524" s="126">
        <v>123</v>
      </c>
      <c r="H524" s="45"/>
      <c r="I524" s="165"/>
      <c r="J524" s="165"/>
      <c r="K524" s="165"/>
      <c r="L524" s="137"/>
    </row>
    <row r="525" spans="1:12" ht="17">
      <c r="A525" s="387"/>
      <c r="B525" s="381"/>
      <c r="C525" s="381"/>
      <c r="D525" s="39">
        <v>1</v>
      </c>
      <c r="E525" s="40" t="s">
        <v>438</v>
      </c>
      <c r="F525" s="384"/>
      <c r="G525" s="41">
        <v>21</v>
      </c>
      <c r="H525" s="45">
        <v>17.073170731707318</v>
      </c>
      <c r="I525" s="165"/>
      <c r="J525" s="165"/>
      <c r="K525" s="165"/>
      <c r="L525" s="137"/>
    </row>
    <row r="526" spans="1:12" ht="17">
      <c r="A526" s="388"/>
      <c r="B526" s="382"/>
      <c r="C526" s="382"/>
      <c r="D526" s="39">
        <v>2</v>
      </c>
      <c r="E526" s="40" t="s">
        <v>439</v>
      </c>
      <c r="F526" s="385"/>
      <c r="G526" s="41">
        <v>102</v>
      </c>
      <c r="H526" s="45">
        <v>82.926829268292678</v>
      </c>
      <c r="I526" s="165"/>
      <c r="J526" s="165"/>
      <c r="K526" s="165"/>
      <c r="L526" s="137"/>
    </row>
    <row r="527" spans="1:12" ht="17">
      <c r="A527" s="386" t="s">
        <v>2284</v>
      </c>
      <c r="B527" s="380" t="s">
        <v>148</v>
      </c>
      <c r="C527" s="380" t="s">
        <v>2419</v>
      </c>
      <c r="D527" s="39"/>
      <c r="E527" s="40"/>
      <c r="F527" s="383"/>
      <c r="G527" s="126">
        <v>123</v>
      </c>
      <c r="H527" s="45"/>
      <c r="I527" s="165"/>
      <c r="J527" s="165"/>
      <c r="K527" s="165"/>
      <c r="L527" s="137"/>
    </row>
    <row r="528" spans="1:12" ht="17">
      <c r="A528" s="387"/>
      <c r="B528" s="381"/>
      <c r="C528" s="381"/>
      <c r="D528" s="39">
        <v>1</v>
      </c>
      <c r="E528" s="40" t="s">
        <v>1178</v>
      </c>
      <c r="F528" s="384"/>
      <c r="G528" s="41">
        <v>3</v>
      </c>
      <c r="H528" s="45">
        <v>2.4</v>
      </c>
      <c r="I528" s="165"/>
      <c r="J528" s="165"/>
      <c r="K528" s="165"/>
      <c r="L528" s="137"/>
    </row>
    <row r="529" spans="1:12" ht="16.5" customHeight="1">
      <c r="A529" s="387"/>
      <c r="B529" s="381"/>
      <c r="C529" s="381"/>
      <c r="D529" s="39">
        <v>2</v>
      </c>
      <c r="E529" s="40" t="s">
        <v>1179</v>
      </c>
      <c r="F529" s="384"/>
      <c r="G529" s="41">
        <v>80</v>
      </c>
      <c r="H529" s="45">
        <v>65</v>
      </c>
      <c r="I529" s="165"/>
      <c r="J529" s="165"/>
      <c r="K529" s="165"/>
      <c r="L529" s="137"/>
    </row>
    <row r="530" spans="1:12" ht="17">
      <c r="A530" s="388"/>
      <c r="B530" s="382"/>
      <c r="C530" s="382"/>
      <c r="D530" s="39">
        <v>3</v>
      </c>
      <c r="E530" s="40" t="s">
        <v>1180</v>
      </c>
      <c r="F530" s="385"/>
      <c r="G530" s="41">
        <v>40</v>
      </c>
      <c r="H530" s="45">
        <v>32.5</v>
      </c>
      <c r="I530" s="165"/>
      <c r="J530" s="165"/>
      <c r="K530" s="165"/>
      <c r="L530" s="137"/>
    </row>
    <row r="531" spans="1:12" ht="17">
      <c r="A531" s="386" t="s">
        <v>4498</v>
      </c>
      <c r="B531" s="293" t="s">
        <v>4475</v>
      </c>
      <c r="C531" s="380" t="s">
        <v>2419</v>
      </c>
      <c r="D531" s="39"/>
      <c r="E531" s="40"/>
      <c r="F531" s="383"/>
      <c r="G531" s="126">
        <v>123</v>
      </c>
      <c r="H531" s="45"/>
      <c r="I531" s="165"/>
      <c r="J531" s="165"/>
      <c r="K531" s="165"/>
      <c r="L531" s="137"/>
    </row>
    <row r="532" spans="1:12" ht="17">
      <c r="A532" s="387"/>
      <c r="B532" s="321"/>
      <c r="C532" s="381"/>
      <c r="D532" s="39">
        <v>1</v>
      </c>
      <c r="E532" s="40" t="s">
        <v>438</v>
      </c>
      <c r="F532" s="384"/>
      <c r="G532" s="41">
        <v>34</v>
      </c>
      <c r="H532" s="45">
        <v>27.64227642276423</v>
      </c>
      <c r="I532" s="165"/>
      <c r="J532" s="165"/>
      <c r="K532" s="165"/>
      <c r="L532" s="137"/>
    </row>
    <row r="533" spans="1:12" ht="17">
      <c r="A533" s="388"/>
      <c r="B533" s="326"/>
      <c r="C533" s="382"/>
      <c r="D533" s="39">
        <v>2</v>
      </c>
      <c r="E533" s="40" t="s">
        <v>439</v>
      </c>
      <c r="F533" s="385"/>
      <c r="G533" s="41">
        <v>89</v>
      </c>
      <c r="H533" s="45">
        <v>72.357723577235774</v>
      </c>
      <c r="I533" s="165"/>
      <c r="J533" s="165"/>
      <c r="K533" s="165"/>
      <c r="L533" s="137"/>
    </row>
    <row r="534" spans="1:12" ht="17">
      <c r="A534" s="386" t="s">
        <v>2461</v>
      </c>
      <c r="B534" s="380" t="s">
        <v>2285</v>
      </c>
      <c r="C534" s="380" t="s">
        <v>2420</v>
      </c>
      <c r="D534" s="39"/>
      <c r="E534" s="40"/>
      <c r="F534" s="383"/>
      <c r="G534" s="126">
        <v>123</v>
      </c>
      <c r="H534" s="45"/>
      <c r="I534" s="165"/>
      <c r="J534" s="165"/>
      <c r="K534" s="165"/>
      <c r="L534" s="137"/>
    </row>
    <row r="535" spans="1:12" ht="17">
      <c r="A535" s="387"/>
      <c r="B535" s="381"/>
      <c r="C535" s="381"/>
      <c r="D535" s="39">
        <v>1</v>
      </c>
      <c r="E535" s="40" t="s">
        <v>438</v>
      </c>
      <c r="F535" s="384"/>
      <c r="G535" s="41">
        <v>20</v>
      </c>
      <c r="H535" s="45">
        <v>16.3</v>
      </c>
      <c r="I535" s="165"/>
      <c r="J535" s="165"/>
      <c r="K535" s="165"/>
      <c r="L535" s="137"/>
    </row>
    <row r="536" spans="1:12" ht="17">
      <c r="A536" s="387"/>
      <c r="B536" s="381"/>
      <c r="C536" s="381"/>
      <c r="D536" s="39">
        <v>2</v>
      </c>
      <c r="E536" s="40" t="s">
        <v>439</v>
      </c>
      <c r="F536" s="384"/>
      <c r="G536" s="41">
        <v>103</v>
      </c>
      <c r="H536" s="45">
        <v>83.7</v>
      </c>
      <c r="I536" s="165"/>
      <c r="J536" s="165"/>
      <c r="K536" s="165"/>
    </row>
    <row r="537" spans="1:12" ht="17">
      <c r="A537" s="46" t="s">
        <v>2286</v>
      </c>
      <c r="B537" s="40" t="s">
        <v>2287</v>
      </c>
      <c r="C537" s="40" t="s">
        <v>2462</v>
      </c>
      <c r="D537" s="39"/>
      <c r="E537" s="40"/>
      <c r="F537" s="39"/>
      <c r="G537" s="126">
        <v>20</v>
      </c>
      <c r="H537" s="45"/>
      <c r="I537" s="165"/>
      <c r="J537" s="165"/>
      <c r="K537" s="165"/>
    </row>
    <row r="538" spans="1:12" ht="17">
      <c r="A538" s="46" t="s">
        <v>2288</v>
      </c>
      <c r="B538" s="40" t="s">
        <v>2289</v>
      </c>
      <c r="C538" s="40" t="s">
        <v>2462</v>
      </c>
      <c r="D538" s="39"/>
      <c r="E538" s="40"/>
      <c r="F538" s="39"/>
      <c r="G538" s="126">
        <v>20</v>
      </c>
      <c r="H538" s="45"/>
      <c r="I538" s="165"/>
      <c r="J538" s="165"/>
      <c r="K538" s="165"/>
    </row>
    <row r="539" spans="1:12" ht="17">
      <c r="A539" s="46" t="s">
        <v>2290</v>
      </c>
      <c r="B539" s="40" t="s">
        <v>131</v>
      </c>
      <c r="C539" s="40" t="s">
        <v>2420</v>
      </c>
      <c r="D539" s="39"/>
      <c r="E539" s="40"/>
      <c r="F539" s="39"/>
      <c r="G539" s="126">
        <v>123</v>
      </c>
      <c r="H539" s="45"/>
      <c r="I539" s="165"/>
      <c r="J539" s="165"/>
      <c r="K539" s="165"/>
    </row>
    <row r="540" spans="1:12" ht="17">
      <c r="A540" s="46" t="s">
        <v>4117</v>
      </c>
      <c r="B540" s="40" t="s">
        <v>132</v>
      </c>
      <c r="C540" s="40" t="s">
        <v>2420</v>
      </c>
      <c r="D540" s="39"/>
      <c r="E540" s="40"/>
      <c r="F540" s="39"/>
      <c r="G540" s="126">
        <v>123</v>
      </c>
      <c r="H540" s="45"/>
      <c r="I540" s="165"/>
      <c r="J540" s="165"/>
      <c r="K540" s="165"/>
    </row>
    <row r="541" spans="1:12" ht="16.5" customHeight="1">
      <c r="A541" s="46" t="s">
        <v>2291</v>
      </c>
      <c r="B541" s="40" t="s">
        <v>2292</v>
      </c>
      <c r="C541" s="40" t="s">
        <v>2420</v>
      </c>
      <c r="D541" s="39"/>
      <c r="E541" s="40"/>
      <c r="F541" s="39"/>
      <c r="G541" s="126">
        <v>123</v>
      </c>
      <c r="H541" s="45"/>
      <c r="I541" s="165"/>
      <c r="J541" s="165"/>
      <c r="K541" s="165"/>
      <c r="L541" s="137"/>
    </row>
    <row r="542" spans="1:12" ht="17">
      <c r="A542" s="386" t="s">
        <v>2463</v>
      </c>
      <c r="B542" s="380" t="s">
        <v>2293</v>
      </c>
      <c r="C542" s="380" t="s">
        <v>2419</v>
      </c>
      <c r="D542" s="39"/>
      <c r="E542" s="40"/>
      <c r="F542" s="383"/>
      <c r="G542" s="126">
        <v>123</v>
      </c>
      <c r="H542" s="45"/>
      <c r="I542" s="165"/>
      <c r="J542" s="165"/>
      <c r="K542" s="165"/>
      <c r="L542" s="137"/>
    </row>
    <row r="543" spans="1:12" ht="17">
      <c r="A543" s="387"/>
      <c r="B543" s="381"/>
      <c r="C543" s="381"/>
      <c r="D543" s="39">
        <v>1</v>
      </c>
      <c r="E543" s="40" t="s">
        <v>2294</v>
      </c>
      <c r="F543" s="384"/>
      <c r="G543" s="41">
        <v>51</v>
      </c>
      <c r="H543" s="45">
        <v>41.463414634146339</v>
      </c>
      <c r="I543" s="165"/>
      <c r="J543" s="165"/>
      <c r="K543" s="165"/>
      <c r="L543" s="137"/>
    </row>
    <row r="544" spans="1:12" ht="16.5" customHeight="1">
      <c r="A544" s="388"/>
      <c r="B544" s="382"/>
      <c r="C544" s="382"/>
      <c r="D544" s="39">
        <v>2</v>
      </c>
      <c r="E544" s="40" t="s">
        <v>2295</v>
      </c>
      <c r="F544" s="385"/>
      <c r="G544" s="41">
        <v>72</v>
      </c>
      <c r="H544" s="45">
        <v>58.536585365853654</v>
      </c>
      <c r="I544" s="165"/>
      <c r="J544" s="165"/>
      <c r="K544" s="165"/>
      <c r="L544" s="137"/>
    </row>
    <row r="545" spans="1:12" ht="17">
      <c r="A545" s="46" t="s">
        <v>2296</v>
      </c>
      <c r="B545" s="40" t="s">
        <v>2297</v>
      </c>
      <c r="C545" s="40" t="s">
        <v>2464</v>
      </c>
      <c r="D545" s="39"/>
      <c r="E545" s="40"/>
      <c r="F545" s="39"/>
      <c r="G545" s="126">
        <v>51</v>
      </c>
      <c r="H545" s="45"/>
      <c r="I545" s="165"/>
      <c r="J545" s="165"/>
      <c r="K545" s="165"/>
      <c r="L545" s="137"/>
    </row>
    <row r="546" spans="1:12" ht="17">
      <c r="A546" s="386" t="s">
        <v>2465</v>
      </c>
      <c r="B546" s="380" t="s">
        <v>2298</v>
      </c>
      <c r="C546" s="380" t="s">
        <v>2419</v>
      </c>
      <c r="D546" s="39"/>
      <c r="E546" s="40"/>
      <c r="F546" s="383"/>
      <c r="G546" s="126">
        <v>123</v>
      </c>
      <c r="H546" s="45"/>
      <c r="I546" s="165"/>
      <c r="J546" s="165"/>
      <c r="K546" s="165"/>
      <c r="L546" s="137"/>
    </row>
    <row r="547" spans="1:12" ht="17">
      <c r="A547" s="387"/>
      <c r="B547" s="381"/>
      <c r="C547" s="381"/>
      <c r="D547" s="39">
        <v>1</v>
      </c>
      <c r="E547" s="40" t="s">
        <v>2299</v>
      </c>
      <c r="F547" s="384"/>
      <c r="G547" s="41">
        <v>44</v>
      </c>
      <c r="H547" s="45">
        <v>35.772357723577237</v>
      </c>
      <c r="I547" s="165"/>
      <c r="J547" s="165"/>
      <c r="K547" s="165"/>
      <c r="L547" s="137"/>
    </row>
    <row r="548" spans="1:12" ht="17">
      <c r="A548" s="387"/>
      <c r="B548" s="381"/>
      <c r="C548" s="381"/>
      <c r="D548" s="39">
        <v>2</v>
      </c>
      <c r="E548" s="40" t="s">
        <v>2300</v>
      </c>
      <c r="F548" s="384"/>
      <c r="G548" s="41">
        <v>9</v>
      </c>
      <c r="H548" s="45">
        <v>7.3170731707317067</v>
      </c>
      <c r="I548" s="165"/>
      <c r="J548" s="165"/>
      <c r="K548" s="165"/>
      <c r="L548" s="137"/>
    </row>
    <row r="549" spans="1:12" ht="17">
      <c r="A549" s="387"/>
      <c r="B549" s="381"/>
      <c r="C549" s="381"/>
      <c r="D549" s="39">
        <v>3</v>
      </c>
      <c r="E549" s="40" t="s">
        <v>2301</v>
      </c>
      <c r="F549" s="384"/>
      <c r="G549" s="41">
        <v>12</v>
      </c>
      <c r="H549" s="45">
        <v>9.7560975609756095</v>
      </c>
      <c r="I549" s="165"/>
      <c r="J549" s="165"/>
      <c r="K549" s="165"/>
      <c r="L549" s="137"/>
    </row>
    <row r="550" spans="1:12" ht="17">
      <c r="A550" s="387"/>
      <c r="B550" s="381"/>
      <c r="C550" s="381"/>
      <c r="D550" s="39">
        <v>4</v>
      </c>
      <c r="E550" s="40" t="s">
        <v>2302</v>
      </c>
      <c r="F550" s="384"/>
      <c r="G550" s="41">
        <v>2</v>
      </c>
      <c r="H550" s="45">
        <v>1.6260162601626018</v>
      </c>
      <c r="I550" s="165"/>
      <c r="J550" s="165"/>
      <c r="K550" s="165"/>
      <c r="L550" s="137"/>
    </row>
    <row r="551" spans="1:12" ht="17">
      <c r="A551" s="387"/>
      <c r="B551" s="381"/>
      <c r="C551" s="381"/>
      <c r="D551" s="39">
        <v>5</v>
      </c>
      <c r="E551" s="40" t="s">
        <v>2303</v>
      </c>
      <c r="F551" s="384"/>
      <c r="G551" s="41">
        <v>3</v>
      </c>
      <c r="H551" s="45">
        <v>2.4390243902439024</v>
      </c>
      <c r="I551" s="165"/>
      <c r="J551" s="165"/>
      <c r="K551" s="165"/>
      <c r="L551" s="137"/>
    </row>
    <row r="552" spans="1:12" ht="17">
      <c r="A552" s="387"/>
      <c r="B552" s="381"/>
      <c r="C552" s="381"/>
      <c r="D552" s="39">
        <v>6</v>
      </c>
      <c r="E552" s="40" t="s">
        <v>2194</v>
      </c>
      <c r="F552" s="384"/>
      <c r="G552" s="41">
        <v>4</v>
      </c>
      <c r="H552" s="45">
        <v>3.2520325203252036</v>
      </c>
      <c r="I552" s="165"/>
      <c r="J552" s="165"/>
      <c r="K552" s="165"/>
      <c r="L552" s="137"/>
    </row>
    <row r="553" spans="1:12" ht="17">
      <c r="A553" s="387"/>
      <c r="B553" s="381"/>
      <c r="C553" s="381"/>
      <c r="D553" s="39">
        <v>7</v>
      </c>
      <c r="E553" s="40" t="s">
        <v>2304</v>
      </c>
      <c r="F553" s="384"/>
      <c r="G553" s="41">
        <v>6</v>
      </c>
      <c r="H553" s="45">
        <v>4.8780487804878048</v>
      </c>
      <c r="I553" s="165"/>
      <c r="J553" s="165"/>
      <c r="K553" s="165"/>
      <c r="L553" s="137"/>
    </row>
    <row r="554" spans="1:12" ht="17">
      <c r="A554" s="387"/>
      <c r="B554" s="381"/>
      <c r="C554" s="381"/>
      <c r="D554" s="39">
        <v>8</v>
      </c>
      <c r="E554" s="40" t="s">
        <v>2305</v>
      </c>
      <c r="F554" s="384"/>
      <c r="G554" s="41">
        <v>38</v>
      </c>
      <c r="H554" s="45">
        <v>30.894308943089431</v>
      </c>
      <c r="I554" s="165"/>
      <c r="J554" s="165"/>
      <c r="K554" s="165"/>
      <c r="L554" s="137"/>
    </row>
    <row r="555" spans="1:12" ht="17">
      <c r="A555" s="387"/>
      <c r="B555" s="381"/>
      <c r="C555" s="381"/>
      <c r="D555" s="39">
        <v>9</v>
      </c>
      <c r="E555" s="40" t="s">
        <v>326</v>
      </c>
      <c r="F555" s="384"/>
      <c r="G555" s="41">
        <v>3</v>
      </c>
      <c r="H555" s="45">
        <v>2.4390243902439024</v>
      </c>
      <c r="I555" s="165"/>
      <c r="J555" s="165"/>
      <c r="K555" s="165"/>
      <c r="L555" s="137"/>
    </row>
    <row r="556" spans="1:12" ht="16.5" customHeight="1">
      <c r="A556" s="388"/>
      <c r="B556" s="382"/>
      <c r="C556" s="382"/>
      <c r="D556" s="39">
        <v>10</v>
      </c>
      <c r="E556" s="40" t="s">
        <v>681</v>
      </c>
      <c r="F556" s="385"/>
      <c r="G556" s="41">
        <v>2</v>
      </c>
      <c r="H556" s="45">
        <v>1.6260162601626018</v>
      </c>
      <c r="I556" s="165"/>
      <c r="J556" s="165"/>
      <c r="K556" s="165"/>
      <c r="L556" s="137"/>
    </row>
    <row r="557" spans="1:12" ht="17">
      <c r="A557" s="46" t="s">
        <v>2306</v>
      </c>
      <c r="B557" s="40" t="s">
        <v>2307</v>
      </c>
      <c r="C557" s="40" t="s">
        <v>2466</v>
      </c>
      <c r="D557" s="39"/>
      <c r="E557" s="40"/>
      <c r="F557" s="39"/>
      <c r="G557" s="126">
        <v>3</v>
      </c>
      <c r="H557" s="45"/>
      <c r="I557" s="165"/>
      <c r="J557" s="165"/>
      <c r="K557" s="165"/>
      <c r="L557" s="137"/>
    </row>
    <row r="558" spans="1:12" ht="17">
      <c r="A558" s="386" t="s">
        <v>2308</v>
      </c>
      <c r="B558" s="380" t="s">
        <v>2309</v>
      </c>
      <c r="C558" s="380" t="s">
        <v>2467</v>
      </c>
      <c r="D558" s="39"/>
      <c r="E558" s="40"/>
      <c r="F558" s="383"/>
      <c r="G558" s="126">
        <v>121</v>
      </c>
      <c r="H558" s="45"/>
      <c r="I558" s="165"/>
      <c r="J558" s="165"/>
      <c r="K558" s="165"/>
      <c r="L558" s="137"/>
    </row>
    <row r="559" spans="1:12" ht="17">
      <c r="A559" s="387"/>
      <c r="B559" s="381"/>
      <c r="C559" s="381"/>
      <c r="D559" s="39">
        <v>1</v>
      </c>
      <c r="E559" s="40" t="s">
        <v>2299</v>
      </c>
      <c r="F559" s="384"/>
      <c r="G559" s="41">
        <v>14</v>
      </c>
      <c r="H559" s="45">
        <v>11.570247933884298</v>
      </c>
      <c r="I559" s="165"/>
      <c r="J559" s="165"/>
      <c r="K559" s="165"/>
      <c r="L559" s="137"/>
    </row>
    <row r="560" spans="1:12" ht="17">
      <c r="A560" s="387"/>
      <c r="B560" s="381"/>
      <c r="C560" s="381"/>
      <c r="D560" s="39">
        <v>2</v>
      </c>
      <c r="E560" s="40" t="s">
        <v>2300</v>
      </c>
      <c r="F560" s="384"/>
      <c r="G560" s="41">
        <v>9</v>
      </c>
      <c r="H560" s="45">
        <v>7.4380165289256199</v>
      </c>
      <c r="I560" s="165"/>
      <c r="J560" s="165"/>
      <c r="K560" s="165"/>
      <c r="L560" s="137"/>
    </row>
    <row r="561" spans="1:12" ht="17">
      <c r="A561" s="387"/>
      <c r="B561" s="381"/>
      <c r="C561" s="381"/>
      <c r="D561" s="39">
        <v>3</v>
      </c>
      <c r="E561" s="40" t="s">
        <v>2301</v>
      </c>
      <c r="F561" s="384"/>
      <c r="G561" s="41">
        <v>7</v>
      </c>
      <c r="H561" s="45">
        <v>5.785123966942149</v>
      </c>
      <c r="I561" s="165"/>
      <c r="J561" s="165"/>
      <c r="K561" s="165"/>
      <c r="L561" s="137"/>
    </row>
    <row r="562" spans="1:12" ht="17">
      <c r="A562" s="387"/>
      <c r="B562" s="381"/>
      <c r="C562" s="381"/>
      <c r="D562" s="39">
        <v>4</v>
      </c>
      <c r="E562" s="40" t="s">
        <v>2302</v>
      </c>
      <c r="F562" s="384"/>
      <c r="G562" s="41">
        <v>5</v>
      </c>
      <c r="H562" s="45">
        <v>4.1322314049586781</v>
      </c>
      <c r="I562" s="165"/>
      <c r="J562" s="165"/>
      <c r="K562" s="165"/>
      <c r="L562" s="137"/>
    </row>
    <row r="563" spans="1:12" ht="17">
      <c r="A563" s="387"/>
      <c r="B563" s="381"/>
      <c r="C563" s="381"/>
      <c r="D563" s="39">
        <v>5</v>
      </c>
      <c r="E563" s="40" t="s">
        <v>2303</v>
      </c>
      <c r="F563" s="384"/>
      <c r="G563" s="41">
        <v>5</v>
      </c>
      <c r="H563" s="45">
        <v>4.1322314049586781</v>
      </c>
      <c r="I563" s="165"/>
      <c r="J563" s="165"/>
      <c r="K563" s="165"/>
      <c r="L563" s="137"/>
    </row>
    <row r="564" spans="1:12" ht="17">
      <c r="A564" s="387"/>
      <c r="B564" s="381"/>
      <c r="C564" s="381"/>
      <c r="D564" s="39">
        <v>6</v>
      </c>
      <c r="E564" s="40" t="s">
        <v>2194</v>
      </c>
      <c r="F564" s="384"/>
      <c r="G564" s="41"/>
      <c r="H564" s="45" t="s">
        <v>577</v>
      </c>
      <c r="I564" s="165"/>
      <c r="J564" s="165"/>
      <c r="K564" s="165"/>
      <c r="L564" s="137"/>
    </row>
    <row r="565" spans="1:12" ht="17">
      <c r="A565" s="387"/>
      <c r="B565" s="381"/>
      <c r="C565" s="381"/>
      <c r="D565" s="39">
        <v>7</v>
      </c>
      <c r="E565" s="40" t="s">
        <v>2304</v>
      </c>
      <c r="F565" s="384"/>
      <c r="G565" s="41">
        <v>3</v>
      </c>
      <c r="H565" s="45">
        <v>2.4793388429752068</v>
      </c>
      <c r="I565" s="165"/>
      <c r="J565" s="165"/>
      <c r="K565" s="165"/>
      <c r="L565" s="137"/>
    </row>
    <row r="566" spans="1:12" ht="17">
      <c r="A566" s="387"/>
      <c r="B566" s="381"/>
      <c r="C566" s="381"/>
      <c r="D566" s="39">
        <v>8</v>
      </c>
      <c r="E566" s="40" t="s">
        <v>2305</v>
      </c>
      <c r="F566" s="384"/>
      <c r="G566" s="41">
        <v>24</v>
      </c>
      <c r="H566" s="45">
        <v>19.834710743801654</v>
      </c>
      <c r="I566" s="165"/>
      <c r="J566" s="165"/>
      <c r="K566" s="165"/>
      <c r="L566" s="137"/>
    </row>
    <row r="567" spans="1:12" ht="17">
      <c r="A567" s="387"/>
      <c r="B567" s="381"/>
      <c r="C567" s="381"/>
      <c r="D567" s="39">
        <v>9</v>
      </c>
      <c r="E567" s="40" t="s">
        <v>326</v>
      </c>
      <c r="F567" s="384"/>
      <c r="G567" s="41">
        <v>3</v>
      </c>
      <c r="H567" s="45">
        <v>2.4793388429752068</v>
      </c>
      <c r="I567" s="165"/>
      <c r="J567" s="165"/>
      <c r="K567" s="165"/>
      <c r="L567" s="137"/>
    </row>
    <row r="568" spans="1:12" ht="17">
      <c r="A568" s="388"/>
      <c r="B568" s="382"/>
      <c r="C568" s="382"/>
      <c r="D568" s="39">
        <v>10</v>
      </c>
      <c r="E568" s="40" t="s">
        <v>681</v>
      </c>
      <c r="F568" s="385"/>
      <c r="G568" s="41">
        <v>51</v>
      </c>
      <c r="H568" s="45">
        <v>42.148760330578511</v>
      </c>
      <c r="I568" s="165"/>
      <c r="J568" s="165"/>
      <c r="K568" s="165"/>
      <c r="L568" s="137"/>
    </row>
    <row r="569" spans="1:12" ht="16.5" customHeight="1">
      <c r="A569" s="46" t="s">
        <v>2310</v>
      </c>
      <c r="B569" s="40" t="s">
        <v>2311</v>
      </c>
      <c r="C569" s="40" t="s">
        <v>2468</v>
      </c>
      <c r="D569" s="39"/>
      <c r="E569" s="40"/>
      <c r="F569" s="39"/>
      <c r="G569" s="126">
        <v>3</v>
      </c>
      <c r="H569" s="45"/>
      <c r="I569" s="165"/>
      <c r="J569" s="165"/>
      <c r="K569" s="165"/>
      <c r="L569" s="137"/>
    </row>
    <row r="570" spans="1:12" ht="17">
      <c r="A570" s="386" t="s">
        <v>2469</v>
      </c>
      <c r="B570" s="380" t="s">
        <v>2312</v>
      </c>
      <c r="C570" s="380" t="s">
        <v>2419</v>
      </c>
      <c r="D570" s="39"/>
      <c r="E570" s="40"/>
      <c r="F570" s="383"/>
      <c r="G570" s="126">
        <v>123</v>
      </c>
      <c r="H570" s="45"/>
      <c r="I570" s="165"/>
      <c r="J570" s="165"/>
      <c r="K570" s="165"/>
      <c r="L570" s="137"/>
    </row>
    <row r="571" spans="1:12" ht="17">
      <c r="A571" s="387"/>
      <c r="B571" s="381"/>
      <c r="C571" s="381"/>
      <c r="D571" s="39">
        <v>1</v>
      </c>
      <c r="E571" s="40" t="s">
        <v>438</v>
      </c>
      <c r="F571" s="384"/>
      <c r="G571" s="41">
        <v>115</v>
      </c>
      <c r="H571" s="45">
        <v>93.495934959349597</v>
      </c>
      <c r="I571" s="165"/>
      <c r="J571" s="165"/>
      <c r="K571" s="165"/>
      <c r="L571" s="137"/>
    </row>
    <row r="572" spans="1:12" ht="17">
      <c r="A572" s="388"/>
      <c r="B572" s="382"/>
      <c r="C572" s="382"/>
      <c r="D572" s="39">
        <v>2</v>
      </c>
      <c r="E572" s="40" t="s">
        <v>439</v>
      </c>
      <c r="F572" s="385"/>
      <c r="G572" s="41">
        <v>8</v>
      </c>
      <c r="H572" s="45">
        <v>6.5040650406504072</v>
      </c>
      <c r="I572" s="165"/>
      <c r="J572" s="165"/>
      <c r="K572" s="165"/>
      <c r="L572" s="137"/>
    </row>
    <row r="573" spans="1:12" ht="17">
      <c r="A573" s="386" t="s">
        <v>2473</v>
      </c>
      <c r="B573" s="380" t="s">
        <v>2470</v>
      </c>
      <c r="C573" s="380" t="s">
        <v>2472</v>
      </c>
      <c r="D573" s="39"/>
      <c r="E573" s="40"/>
      <c r="F573" s="383"/>
      <c r="G573" s="126">
        <v>8</v>
      </c>
      <c r="H573" s="45"/>
      <c r="I573" s="165"/>
      <c r="J573" s="165"/>
      <c r="K573" s="165"/>
      <c r="L573" s="137"/>
    </row>
    <row r="574" spans="1:12" ht="17">
      <c r="A574" s="387"/>
      <c r="B574" s="381"/>
      <c r="C574" s="381"/>
      <c r="D574" s="39">
        <v>1</v>
      </c>
      <c r="E574" s="40" t="s">
        <v>2313</v>
      </c>
      <c r="F574" s="384"/>
      <c r="G574" s="41">
        <v>5</v>
      </c>
      <c r="H574" s="45">
        <v>62.5</v>
      </c>
      <c r="I574" s="165"/>
      <c r="J574" s="165"/>
      <c r="K574" s="165"/>
      <c r="L574" s="137"/>
    </row>
    <row r="575" spans="1:12" ht="17">
      <c r="A575" s="387"/>
      <c r="B575" s="381"/>
      <c r="C575" s="381"/>
      <c r="D575" s="39">
        <v>2</v>
      </c>
      <c r="E575" s="40" t="s">
        <v>2314</v>
      </c>
      <c r="F575" s="384"/>
      <c r="G575" s="41"/>
      <c r="H575" s="45" t="s">
        <v>577</v>
      </c>
      <c r="I575" s="165"/>
      <c r="J575" s="165"/>
      <c r="K575" s="165"/>
      <c r="L575" s="137"/>
    </row>
    <row r="576" spans="1:12" ht="17">
      <c r="A576" s="387"/>
      <c r="B576" s="381"/>
      <c r="C576" s="381"/>
      <c r="D576" s="39">
        <v>3</v>
      </c>
      <c r="E576" s="40" t="s">
        <v>2315</v>
      </c>
      <c r="F576" s="384"/>
      <c r="G576" s="41">
        <v>1</v>
      </c>
      <c r="H576" s="45">
        <v>12.5</v>
      </c>
      <c r="I576" s="165"/>
      <c r="J576" s="165"/>
      <c r="K576" s="165"/>
      <c r="L576" s="165"/>
    </row>
    <row r="577" spans="1:12" ht="17">
      <c r="A577" s="387"/>
      <c r="B577" s="381"/>
      <c r="C577" s="381"/>
      <c r="D577" s="39">
        <v>4</v>
      </c>
      <c r="E577" s="40" t="s">
        <v>2316</v>
      </c>
      <c r="F577" s="384"/>
      <c r="G577" s="41"/>
      <c r="H577" s="45" t="s">
        <v>577</v>
      </c>
      <c r="I577" s="165"/>
      <c r="J577" s="165"/>
      <c r="K577" s="165"/>
      <c r="L577" s="165"/>
    </row>
    <row r="578" spans="1:12" ht="17">
      <c r="A578" s="387"/>
      <c r="B578" s="381"/>
      <c r="C578" s="381"/>
      <c r="D578" s="39">
        <v>5</v>
      </c>
      <c r="E578" s="40" t="s">
        <v>2317</v>
      </c>
      <c r="F578" s="384"/>
      <c r="G578" s="41"/>
      <c r="H578" s="45" t="s">
        <v>577</v>
      </c>
      <c r="I578" s="165"/>
      <c r="J578" s="165"/>
      <c r="K578" s="165"/>
      <c r="L578" s="165"/>
    </row>
    <row r="579" spans="1:12" ht="17">
      <c r="A579" s="387"/>
      <c r="B579" s="381"/>
      <c r="C579" s="381"/>
      <c r="D579" s="39">
        <v>6</v>
      </c>
      <c r="E579" s="40" t="s">
        <v>2318</v>
      </c>
      <c r="F579" s="384"/>
      <c r="G579" s="41">
        <v>2</v>
      </c>
      <c r="H579" s="45">
        <v>25</v>
      </c>
      <c r="I579" s="165"/>
      <c r="J579" s="165"/>
      <c r="K579" s="165"/>
      <c r="L579" s="165"/>
    </row>
    <row r="580" spans="1:12" ht="17">
      <c r="A580" s="387"/>
      <c r="B580" s="381"/>
      <c r="C580" s="381"/>
      <c r="D580" s="39">
        <v>7</v>
      </c>
      <c r="E580" s="40" t="s">
        <v>2319</v>
      </c>
      <c r="F580" s="384"/>
      <c r="G580" s="41"/>
      <c r="H580" s="45" t="s">
        <v>577</v>
      </c>
    </row>
    <row r="581" spans="1:12" ht="17">
      <c r="A581" s="387"/>
      <c r="B581" s="381"/>
      <c r="C581" s="381"/>
      <c r="D581" s="39">
        <v>8</v>
      </c>
      <c r="E581" s="40" t="s">
        <v>2320</v>
      </c>
      <c r="F581" s="384"/>
      <c r="G581" s="41"/>
      <c r="H581" s="45" t="s">
        <v>577</v>
      </c>
    </row>
    <row r="582" spans="1:12" ht="17">
      <c r="A582" s="387"/>
      <c r="B582" s="381"/>
      <c r="C582" s="381"/>
      <c r="D582" s="39">
        <v>9</v>
      </c>
      <c r="E582" s="40" t="s">
        <v>2440</v>
      </c>
      <c r="F582" s="384"/>
      <c r="G582" s="41"/>
      <c r="H582" s="45" t="s">
        <v>577</v>
      </c>
    </row>
    <row r="583" spans="1:12" ht="17">
      <c r="A583" s="387"/>
      <c r="B583" s="381"/>
      <c r="C583" s="381"/>
      <c r="D583" s="39">
        <v>10</v>
      </c>
      <c r="E583" s="40" t="s">
        <v>681</v>
      </c>
      <c r="F583" s="384"/>
      <c r="G583" s="41"/>
      <c r="H583" s="45" t="s">
        <v>577</v>
      </c>
    </row>
    <row r="584" spans="1:12" ht="17">
      <c r="A584" s="46" t="s">
        <v>2321</v>
      </c>
      <c r="B584" s="40" t="s">
        <v>2322</v>
      </c>
      <c r="C584" s="40" t="s">
        <v>2476</v>
      </c>
      <c r="D584" s="39"/>
      <c r="E584" s="40"/>
      <c r="F584" s="39"/>
      <c r="G584" s="127" t="s">
        <v>577</v>
      </c>
      <c r="H584" s="45"/>
    </row>
    <row r="585" spans="1:12" ht="17">
      <c r="A585" s="386" t="s">
        <v>2477</v>
      </c>
      <c r="B585" s="380" t="s">
        <v>2474</v>
      </c>
      <c r="C585" s="380" t="s">
        <v>2475</v>
      </c>
      <c r="D585" s="39"/>
      <c r="E585" s="40"/>
      <c r="F585" s="383"/>
      <c r="G585" s="126">
        <v>8</v>
      </c>
      <c r="H585" s="45"/>
    </row>
    <row r="586" spans="1:12" ht="17">
      <c r="A586" s="387"/>
      <c r="B586" s="381"/>
      <c r="C586" s="381"/>
      <c r="D586" s="39">
        <v>1</v>
      </c>
      <c r="E586" s="40" t="s">
        <v>2313</v>
      </c>
      <c r="F586" s="384"/>
      <c r="G586" s="41"/>
      <c r="H586" s="45" t="s">
        <v>577</v>
      </c>
    </row>
    <row r="587" spans="1:12" ht="17">
      <c r="A587" s="387"/>
      <c r="B587" s="381"/>
      <c r="C587" s="381"/>
      <c r="D587" s="39">
        <v>2</v>
      </c>
      <c r="E587" s="40" t="s">
        <v>2314</v>
      </c>
      <c r="F587" s="384"/>
      <c r="G587" s="41">
        <v>3</v>
      </c>
      <c r="H587" s="45">
        <v>37.5</v>
      </c>
    </row>
    <row r="588" spans="1:12" ht="17">
      <c r="A588" s="387"/>
      <c r="B588" s="381"/>
      <c r="C588" s="381"/>
      <c r="D588" s="39">
        <v>3</v>
      </c>
      <c r="E588" s="40" t="s">
        <v>2315</v>
      </c>
      <c r="F588" s="384"/>
      <c r="G588" s="41">
        <v>1</v>
      </c>
      <c r="H588" s="45">
        <v>12.5</v>
      </c>
    </row>
    <row r="589" spans="1:12" ht="17">
      <c r="A589" s="387"/>
      <c r="B589" s="381"/>
      <c r="C589" s="381"/>
      <c r="D589" s="39">
        <v>4</v>
      </c>
      <c r="E589" s="40" t="s">
        <v>2316</v>
      </c>
      <c r="F589" s="384"/>
      <c r="G589" s="41">
        <v>2</v>
      </c>
      <c r="H589" s="45">
        <v>25</v>
      </c>
    </row>
    <row r="590" spans="1:12" ht="17">
      <c r="A590" s="387"/>
      <c r="B590" s="381"/>
      <c r="C590" s="381"/>
      <c r="D590" s="39">
        <v>5</v>
      </c>
      <c r="E590" s="40" t="s">
        <v>2317</v>
      </c>
      <c r="F590" s="384"/>
      <c r="G590" s="41">
        <v>2</v>
      </c>
      <c r="H590" s="45">
        <v>25</v>
      </c>
    </row>
    <row r="591" spans="1:12" ht="17">
      <c r="A591" s="387"/>
      <c r="B591" s="381"/>
      <c r="C591" s="381"/>
      <c r="D591" s="39">
        <v>6</v>
      </c>
      <c r="E591" s="40" t="s">
        <v>2318</v>
      </c>
      <c r="F591" s="384"/>
      <c r="G591" s="41"/>
      <c r="H591" s="45" t="s">
        <v>577</v>
      </c>
    </row>
    <row r="592" spans="1:12" ht="17">
      <c r="A592" s="387"/>
      <c r="B592" s="381"/>
      <c r="C592" s="381"/>
      <c r="D592" s="39">
        <v>7</v>
      </c>
      <c r="E592" s="40" t="s">
        <v>2319</v>
      </c>
      <c r="F592" s="384"/>
      <c r="G592" s="41"/>
      <c r="H592" s="45" t="s">
        <v>577</v>
      </c>
    </row>
    <row r="593" spans="1:13" ht="17">
      <c r="A593" s="387"/>
      <c r="B593" s="381"/>
      <c r="C593" s="381"/>
      <c r="D593" s="39">
        <v>8</v>
      </c>
      <c r="E593" s="40" t="s">
        <v>2320</v>
      </c>
      <c r="F593" s="384"/>
      <c r="G593" s="41"/>
      <c r="H593" s="45" t="s">
        <v>577</v>
      </c>
    </row>
    <row r="594" spans="1:13" ht="17">
      <c r="A594" s="387"/>
      <c r="B594" s="381"/>
      <c r="C594" s="381"/>
      <c r="D594" s="39">
        <v>9</v>
      </c>
      <c r="E594" s="40" t="s">
        <v>2440</v>
      </c>
      <c r="F594" s="384"/>
      <c r="G594" s="41"/>
      <c r="H594" s="45" t="s">
        <v>577</v>
      </c>
    </row>
    <row r="595" spans="1:13" ht="17">
      <c r="A595" s="387"/>
      <c r="B595" s="381"/>
      <c r="C595" s="381"/>
      <c r="D595" s="39">
        <v>10</v>
      </c>
      <c r="E595" s="40" t="s">
        <v>681</v>
      </c>
      <c r="F595" s="384"/>
      <c r="G595" s="41"/>
      <c r="H595" s="45" t="s">
        <v>577</v>
      </c>
    </row>
    <row r="596" spans="1:13" ht="17">
      <c r="A596" s="46" t="s">
        <v>2323</v>
      </c>
      <c r="B596" s="40" t="s">
        <v>2324</v>
      </c>
      <c r="C596" s="40" t="s">
        <v>2478</v>
      </c>
      <c r="D596" s="39"/>
      <c r="E596" s="40"/>
      <c r="F596" s="39"/>
      <c r="G596" s="127" t="s">
        <v>577</v>
      </c>
      <c r="H596" s="45"/>
    </row>
    <row r="597" spans="1:13" ht="17">
      <c r="A597" s="386" t="s">
        <v>2325</v>
      </c>
      <c r="B597" s="380" t="s">
        <v>2326</v>
      </c>
      <c r="C597" s="380" t="s">
        <v>2471</v>
      </c>
      <c r="D597" s="39"/>
      <c r="E597" s="40"/>
      <c r="F597" s="383"/>
      <c r="G597" s="126">
        <v>8</v>
      </c>
      <c r="H597" s="45"/>
    </row>
    <row r="598" spans="1:13" ht="17">
      <c r="A598" s="387"/>
      <c r="B598" s="381"/>
      <c r="C598" s="381"/>
      <c r="D598" s="39">
        <v>1</v>
      </c>
      <c r="E598" s="40" t="s">
        <v>438</v>
      </c>
      <c r="F598" s="384"/>
      <c r="G598" s="41"/>
      <c r="H598" s="45" t="s">
        <v>577</v>
      </c>
    </row>
    <row r="599" spans="1:13" ht="17">
      <c r="A599" s="388"/>
      <c r="B599" s="382"/>
      <c r="C599" s="382"/>
      <c r="D599" s="39">
        <v>2</v>
      </c>
      <c r="E599" s="40" t="s">
        <v>439</v>
      </c>
      <c r="F599" s="385"/>
      <c r="G599" s="41">
        <v>8</v>
      </c>
      <c r="H599" s="45">
        <v>100</v>
      </c>
    </row>
    <row r="600" spans="1:13" ht="17">
      <c r="A600" s="386" t="s">
        <v>2327</v>
      </c>
      <c r="B600" s="380" t="s">
        <v>185</v>
      </c>
      <c r="C600" s="380" t="s">
        <v>2471</v>
      </c>
      <c r="D600" s="39"/>
      <c r="E600" s="40"/>
      <c r="F600" s="383"/>
      <c r="G600" s="126">
        <v>8</v>
      </c>
      <c r="H600" s="45"/>
    </row>
    <row r="601" spans="1:13" ht="17">
      <c r="A601" s="387"/>
      <c r="B601" s="381"/>
      <c r="C601" s="381"/>
      <c r="D601" s="39">
        <v>1</v>
      </c>
      <c r="E601" s="40" t="s">
        <v>1666</v>
      </c>
      <c r="F601" s="384"/>
      <c r="G601" s="41">
        <v>3</v>
      </c>
      <c r="H601" s="45">
        <v>37.5</v>
      </c>
    </row>
    <row r="602" spans="1:13" ht="17">
      <c r="A602" s="387"/>
      <c r="B602" s="381"/>
      <c r="C602" s="381"/>
      <c r="D602" s="39">
        <v>2</v>
      </c>
      <c r="E602" s="40" t="s">
        <v>1667</v>
      </c>
      <c r="F602" s="384"/>
      <c r="G602" s="41">
        <v>4</v>
      </c>
      <c r="H602" s="45">
        <v>50</v>
      </c>
    </row>
    <row r="603" spans="1:13" ht="17">
      <c r="A603" s="388"/>
      <c r="B603" s="382"/>
      <c r="C603" s="382"/>
      <c r="D603" s="39">
        <v>3</v>
      </c>
      <c r="E603" s="40" t="s">
        <v>1668</v>
      </c>
      <c r="F603" s="385"/>
      <c r="G603" s="41">
        <v>1</v>
      </c>
      <c r="H603" s="45">
        <v>12.5</v>
      </c>
    </row>
    <row r="604" spans="1:13" ht="17">
      <c r="A604" s="386" t="s">
        <v>2479</v>
      </c>
      <c r="B604" s="380" t="s">
        <v>2328</v>
      </c>
      <c r="C604" s="380" t="s">
        <v>2419</v>
      </c>
      <c r="D604" s="39"/>
      <c r="E604" s="40"/>
      <c r="F604" s="383"/>
      <c r="G604" s="126">
        <v>123</v>
      </c>
      <c r="H604" s="45"/>
      <c r="I604" s="165"/>
      <c r="J604" s="165"/>
      <c r="K604" s="165"/>
      <c r="L604" s="165"/>
      <c r="M604" s="137"/>
    </row>
    <row r="605" spans="1:13" ht="17">
      <c r="A605" s="387"/>
      <c r="B605" s="381"/>
      <c r="C605" s="381"/>
      <c r="D605" s="39">
        <v>1</v>
      </c>
      <c r="E605" s="40" t="s">
        <v>2329</v>
      </c>
      <c r="F605" s="384"/>
      <c r="G605" s="41">
        <v>2</v>
      </c>
      <c r="H605" s="45">
        <v>1.6260162601626018</v>
      </c>
      <c r="I605" s="165"/>
      <c r="J605" s="165"/>
      <c r="K605" s="165"/>
      <c r="L605" s="165"/>
      <c r="M605" s="137"/>
    </row>
    <row r="606" spans="1:13" ht="17">
      <c r="A606" s="387"/>
      <c r="B606" s="381"/>
      <c r="C606" s="381"/>
      <c r="D606" s="39">
        <v>2</v>
      </c>
      <c r="E606" s="40" t="s">
        <v>2330</v>
      </c>
      <c r="F606" s="384"/>
      <c r="G606" s="41">
        <v>19</v>
      </c>
      <c r="H606" s="45">
        <v>15.447154471544716</v>
      </c>
      <c r="I606" s="165"/>
      <c r="J606" s="165"/>
      <c r="K606" s="165"/>
      <c r="L606" s="165"/>
      <c r="M606" s="137"/>
    </row>
    <row r="607" spans="1:13" ht="17">
      <c r="A607" s="388"/>
      <c r="B607" s="382"/>
      <c r="C607" s="382"/>
      <c r="D607" s="39">
        <v>3</v>
      </c>
      <c r="E607" s="40" t="s">
        <v>2331</v>
      </c>
      <c r="F607" s="385"/>
      <c r="G607" s="41">
        <v>102</v>
      </c>
      <c r="H607" s="45">
        <v>82.926829268292678</v>
      </c>
      <c r="I607" s="165"/>
      <c r="J607" s="165"/>
      <c r="K607" s="165"/>
      <c r="L607" s="165"/>
      <c r="M607" s="137"/>
    </row>
    <row r="608" spans="1:13" ht="17">
      <c r="A608" s="386" t="s">
        <v>2332</v>
      </c>
      <c r="B608" s="380" t="s">
        <v>2333</v>
      </c>
      <c r="C608" s="380" t="s">
        <v>2480</v>
      </c>
      <c r="D608" s="39"/>
      <c r="E608" s="40"/>
      <c r="F608" s="383"/>
      <c r="G608" s="126">
        <v>21</v>
      </c>
      <c r="H608" s="45"/>
      <c r="I608" s="165"/>
      <c r="J608" s="165"/>
      <c r="K608" s="165"/>
      <c r="L608" s="165"/>
      <c r="M608" s="137"/>
    </row>
    <row r="609" spans="1:13" ht="17">
      <c r="A609" s="387"/>
      <c r="B609" s="381"/>
      <c r="C609" s="389"/>
      <c r="D609" s="39">
        <v>1</v>
      </c>
      <c r="E609" s="40" t="s">
        <v>2334</v>
      </c>
      <c r="F609" s="384"/>
      <c r="G609" s="41">
        <v>7</v>
      </c>
      <c r="H609" s="45">
        <v>33.333333333333329</v>
      </c>
      <c r="I609" s="165"/>
      <c r="J609" s="165"/>
      <c r="K609" s="165"/>
      <c r="L609" s="165"/>
      <c r="M609" s="137"/>
    </row>
    <row r="610" spans="1:13" ht="17">
      <c r="A610" s="387"/>
      <c r="B610" s="381"/>
      <c r="C610" s="389"/>
      <c r="D610" s="39">
        <v>2</v>
      </c>
      <c r="E610" s="40" t="s">
        <v>2335</v>
      </c>
      <c r="F610" s="384"/>
      <c r="G610" s="41">
        <v>3</v>
      </c>
      <c r="H610" s="45">
        <v>14.285714285714285</v>
      </c>
      <c r="I610" s="165"/>
      <c r="J610" s="165"/>
      <c r="K610" s="165"/>
      <c r="L610" s="165"/>
      <c r="M610" s="137"/>
    </row>
    <row r="611" spans="1:13" ht="17">
      <c r="A611" s="387"/>
      <c r="B611" s="381"/>
      <c r="C611" s="389"/>
      <c r="D611" s="39">
        <v>3</v>
      </c>
      <c r="E611" s="40" t="s">
        <v>2336</v>
      </c>
      <c r="F611" s="384"/>
      <c r="G611" s="41">
        <v>3</v>
      </c>
      <c r="H611" s="45">
        <v>14.285714285714285</v>
      </c>
      <c r="I611" s="165"/>
      <c r="J611" s="165"/>
      <c r="K611" s="165"/>
      <c r="L611" s="165"/>
      <c r="M611" s="137"/>
    </row>
    <row r="612" spans="1:13" ht="17">
      <c r="A612" s="387"/>
      <c r="B612" s="381"/>
      <c r="C612" s="389"/>
      <c r="D612" s="39">
        <v>4</v>
      </c>
      <c r="E612" s="40" t="s">
        <v>2337</v>
      </c>
      <c r="F612" s="384"/>
      <c r="G612" s="41">
        <v>1</v>
      </c>
      <c r="H612" s="45">
        <v>4.7619047619047619</v>
      </c>
    </row>
    <row r="613" spans="1:13" ht="17">
      <c r="A613" s="387"/>
      <c r="B613" s="381"/>
      <c r="C613" s="389"/>
      <c r="D613" s="39">
        <v>5</v>
      </c>
      <c r="E613" s="40" t="s">
        <v>2338</v>
      </c>
      <c r="F613" s="384"/>
      <c r="G613" s="41">
        <v>1</v>
      </c>
      <c r="H613" s="45">
        <v>4.7619047619047619</v>
      </c>
    </row>
    <row r="614" spans="1:13" ht="17">
      <c r="A614" s="387"/>
      <c r="B614" s="381"/>
      <c r="C614" s="389"/>
      <c r="D614" s="39">
        <v>6</v>
      </c>
      <c r="E614" s="40" t="s">
        <v>2339</v>
      </c>
      <c r="F614" s="384"/>
      <c r="G614" s="41"/>
      <c r="H614" s="45" t="s">
        <v>577</v>
      </c>
    </row>
    <row r="615" spans="1:13" ht="17">
      <c r="A615" s="387"/>
      <c r="B615" s="381"/>
      <c r="C615" s="389"/>
      <c r="D615" s="39">
        <v>7</v>
      </c>
      <c r="E615" s="40" t="s">
        <v>2340</v>
      </c>
      <c r="F615" s="384"/>
      <c r="G615" s="41">
        <v>5</v>
      </c>
      <c r="H615" s="45">
        <v>23.809523809523807</v>
      </c>
    </row>
    <row r="616" spans="1:13" ht="17">
      <c r="A616" s="387"/>
      <c r="B616" s="381"/>
      <c r="C616" s="389"/>
      <c r="D616" s="39">
        <v>8</v>
      </c>
      <c r="E616" s="40" t="s">
        <v>2341</v>
      </c>
      <c r="F616" s="384"/>
      <c r="G616" s="41"/>
      <c r="H616" s="45" t="s">
        <v>577</v>
      </c>
    </row>
    <row r="617" spans="1:13" ht="17">
      <c r="A617" s="387"/>
      <c r="B617" s="381"/>
      <c r="C617" s="389"/>
      <c r="D617" s="39">
        <v>9</v>
      </c>
      <c r="E617" s="40" t="s">
        <v>2342</v>
      </c>
      <c r="F617" s="384"/>
      <c r="G617" s="41">
        <v>1</v>
      </c>
      <c r="H617" s="45">
        <v>4.7619047619047619</v>
      </c>
    </row>
    <row r="618" spans="1:13" ht="17">
      <c r="A618" s="387"/>
      <c r="B618" s="381"/>
      <c r="C618" s="389"/>
      <c r="D618" s="39">
        <v>10</v>
      </c>
      <c r="E618" s="40" t="s">
        <v>2343</v>
      </c>
      <c r="F618" s="384"/>
      <c r="G618" s="41"/>
      <c r="H618" s="45" t="s">
        <v>577</v>
      </c>
    </row>
    <row r="619" spans="1:13" ht="17">
      <c r="A619" s="387"/>
      <c r="B619" s="381"/>
      <c r="C619" s="389"/>
      <c r="D619" s="39">
        <v>11</v>
      </c>
      <c r="E619" s="40" t="s">
        <v>2344</v>
      </c>
      <c r="F619" s="384"/>
      <c r="G619" s="41"/>
      <c r="H619" s="45" t="s">
        <v>577</v>
      </c>
    </row>
    <row r="620" spans="1:13" ht="17">
      <c r="A620" s="388"/>
      <c r="B620" s="382"/>
      <c r="C620" s="390"/>
      <c r="D620" s="39">
        <v>12</v>
      </c>
      <c r="E620" s="40" t="s">
        <v>326</v>
      </c>
      <c r="F620" s="385"/>
      <c r="G620" s="41"/>
      <c r="H620" s="45" t="s">
        <v>577</v>
      </c>
    </row>
    <row r="621" spans="1:13" ht="17">
      <c r="A621" s="386" t="s">
        <v>2345</v>
      </c>
      <c r="B621" s="380" t="s">
        <v>2346</v>
      </c>
      <c r="C621" s="380" t="s">
        <v>2480</v>
      </c>
      <c r="D621" s="39"/>
      <c r="E621" s="40"/>
      <c r="F621" s="383"/>
      <c r="G621" s="126">
        <v>14</v>
      </c>
      <c r="H621" s="45"/>
    </row>
    <row r="622" spans="1:13" ht="17">
      <c r="A622" s="387"/>
      <c r="B622" s="381"/>
      <c r="C622" s="389"/>
      <c r="D622" s="39">
        <v>1</v>
      </c>
      <c r="E622" s="40" t="s">
        <v>2334</v>
      </c>
      <c r="F622" s="384"/>
      <c r="G622" s="41"/>
      <c r="H622" s="45" t="s">
        <v>2040</v>
      </c>
    </row>
    <row r="623" spans="1:13" ht="17">
      <c r="A623" s="387"/>
      <c r="B623" s="381"/>
      <c r="C623" s="389"/>
      <c r="D623" s="39">
        <v>2</v>
      </c>
      <c r="E623" s="40" t="s">
        <v>2335</v>
      </c>
      <c r="F623" s="384"/>
      <c r="G623" s="41">
        <v>3</v>
      </c>
      <c r="H623" s="45">
        <v>21.428571428571427</v>
      </c>
    </row>
    <row r="624" spans="1:13" ht="17">
      <c r="A624" s="387"/>
      <c r="B624" s="381"/>
      <c r="C624" s="389"/>
      <c r="D624" s="39">
        <v>3</v>
      </c>
      <c r="E624" s="40" t="s">
        <v>2336</v>
      </c>
      <c r="F624" s="384"/>
      <c r="G624" s="41"/>
      <c r="H624" s="45" t="s">
        <v>2040</v>
      </c>
    </row>
    <row r="625" spans="1:8" ht="17">
      <c r="A625" s="387"/>
      <c r="B625" s="381"/>
      <c r="C625" s="389"/>
      <c r="D625" s="39">
        <v>4</v>
      </c>
      <c r="E625" s="40" t="s">
        <v>2337</v>
      </c>
      <c r="F625" s="384"/>
      <c r="G625" s="41">
        <v>3</v>
      </c>
      <c r="H625" s="45">
        <v>21.428571428571427</v>
      </c>
    </row>
    <row r="626" spans="1:8" ht="17">
      <c r="A626" s="387"/>
      <c r="B626" s="381"/>
      <c r="C626" s="389"/>
      <c r="D626" s="39">
        <v>5</v>
      </c>
      <c r="E626" s="40" t="s">
        <v>2338</v>
      </c>
      <c r="F626" s="384"/>
      <c r="G626" s="41">
        <v>4</v>
      </c>
      <c r="H626" s="45">
        <v>28.571428571428569</v>
      </c>
    </row>
    <row r="627" spans="1:8" ht="17">
      <c r="A627" s="387"/>
      <c r="B627" s="381"/>
      <c r="C627" s="389"/>
      <c r="D627" s="39">
        <v>6</v>
      </c>
      <c r="E627" s="40" t="s">
        <v>2339</v>
      </c>
      <c r="F627" s="384"/>
      <c r="G627" s="41">
        <v>1</v>
      </c>
      <c r="H627" s="45">
        <v>7.1428571428571423</v>
      </c>
    </row>
    <row r="628" spans="1:8" ht="17">
      <c r="A628" s="387"/>
      <c r="B628" s="381"/>
      <c r="C628" s="389"/>
      <c r="D628" s="39">
        <v>7</v>
      </c>
      <c r="E628" s="40" t="s">
        <v>2340</v>
      </c>
      <c r="F628" s="384"/>
      <c r="G628" s="41"/>
      <c r="H628" s="45" t="s">
        <v>2040</v>
      </c>
    </row>
    <row r="629" spans="1:8" ht="17">
      <c r="A629" s="387"/>
      <c r="B629" s="381"/>
      <c r="C629" s="389"/>
      <c r="D629" s="39">
        <v>8</v>
      </c>
      <c r="E629" s="40" t="s">
        <v>2341</v>
      </c>
      <c r="F629" s="384"/>
      <c r="G629" s="41">
        <v>3</v>
      </c>
      <c r="H629" s="45">
        <v>21.428571428571427</v>
      </c>
    </row>
    <row r="630" spans="1:8" ht="17">
      <c r="A630" s="387"/>
      <c r="B630" s="381"/>
      <c r="C630" s="389"/>
      <c r="D630" s="39">
        <v>9</v>
      </c>
      <c r="E630" s="40" t="s">
        <v>2342</v>
      </c>
      <c r="F630" s="384"/>
      <c r="G630" s="41"/>
      <c r="H630" s="45" t="s">
        <v>2040</v>
      </c>
    </row>
    <row r="631" spans="1:8" ht="17">
      <c r="A631" s="387"/>
      <c r="B631" s="381"/>
      <c r="C631" s="389"/>
      <c r="D631" s="39">
        <v>10</v>
      </c>
      <c r="E631" s="40" t="s">
        <v>2343</v>
      </c>
      <c r="F631" s="384"/>
      <c r="G631" s="41"/>
      <c r="H631" s="45" t="s">
        <v>2040</v>
      </c>
    </row>
    <row r="632" spans="1:8" ht="17">
      <c r="A632" s="387"/>
      <c r="B632" s="381"/>
      <c r="C632" s="389"/>
      <c r="D632" s="39">
        <v>11</v>
      </c>
      <c r="E632" s="40" t="s">
        <v>2344</v>
      </c>
      <c r="F632" s="384"/>
      <c r="G632" s="41"/>
      <c r="H632" s="45" t="s">
        <v>2040</v>
      </c>
    </row>
    <row r="633" spans="1:8" ht="17">
      <c r="A633" s="388"/>
      <c r="B633" s="382"/>
      <c r="C633" s="390"/>
      <c r="D633" s="39">
        <v>12</v>
      </c>
      <c r="E633" s="40" t="s">
        <v>326</v>
      </c>
      <c r="F633" s="385"/>
      <c r="G633" s="41"/>
      <c r="H633" s="45" t="s">
        <v>2040</v>
      </c>
    </row>
    <row r="634" spans="1:8" ht="17">
      <c r="A634" s="386" t="s">
        <v>2347</v>
      </c>
      <c r="B634" s="380" t="s">
        <v>2348</v>
      </c>
      <c r="C634" s="380" t="s">
        <v>2480</v>
      </c>
      <c r="D634" s="39"/>
      <c r="E634" s="40"/>
      <c r="F634" s="383"/>
      <c r="G634" s="126">
        <v>4</v>
      </c>
      <c r="H634" s="45"/>
    </row>
    <row r="635" spans="1:8" ht="17">
      <c r="A635" s="387"/>
      <c r="B635" s="381"/>
      <c r="C635" s="389"/>
      <c r="D635" s="39">
        <v>1</v>
      </c>
      <c r="E635" s="40" t="s">
        <v>2334</v>
      </c>
      <c r="F635" s="384"/>
      <c r="G635" s="41"/>
      <c r="H635" s="45" t="s">
        <v>2040</v>
      </c>
    </row>
    <row r="636" spans="1:8" ht="17">
      <c r="A636" s="387"/>
      <c r="B636" s="381"/>
      <c r="C636" s="389"/>
      <c r="D636" s="39">
        <v>2</v>
      </c>
      <c r="E636" s="40" t="s">
        <v>2335</v>
      </c>
      <c r="F636" s="384"/>
      <c r="G636" s="41"/>
      <c r="H636" s="45" t="s">
        <v>2040</v>
      </c>
    </row>
    <row r="637" spans="1:8" ht="17">
      <c r="A637" s="387"/>
      <c r="B637" s="381"/>
      <c r="C637" s="389"/>
      <c r="D637" s="39">
        <v>3</v>
      </c>
      <c r="E637" s="40" t="s">
        <v>2336</v>
      </c>
      <c r="F637" s="384"/>
      <c r="G637" s="41"/>
      <c r="H637" s="45" t="s">
        <v>2040</v>
      </c>
    </row>
    <row r="638" spans="1:8" ht="17">
      <c r="A638" s="387"/>
      <c r="B638" s="381"/>
      <c r="C638" s="389"/>
      <c r="D638" s="39">
        <v>4</v>
      </c>
      <c r="E638" s="40" t="s">
        <v>2337</v>
      </c>
      <c r="F638" s="384"/>
      <c r="G638" s="41">
        <v>1</v>
      </c>
      <c r="H638" s="45">
        <v>25</v>
      </c>
    </row>
    <row r="639" spans="1:8" ht="17">
      <c r="A639" s="387"/>
      <c r="B639" s="381"/>
      <c r="C639" s="389"/>
      <c r="D639" s="39">
        <v>5</v>
      </c>
      <c r="E639" s="40" t="s">
        <v>2338</v>
      </c>
      <c r="F639" s="384"/>
      <c r="G639" s="41"/>
      <c r="H639" s="45" t="s">
        <v>2040</v>
      </c>
    </row>
    <row r="640" spans="1:8" ht="17">
      <c r="A640" s="387"/>
      <c r="B640" s="381"/>
      <c r="C640" s="389"/>
      <c r="D640" s="39">
        <v>6</v>
      </c>
      <c r="E640" s="40" t="s">
        <v>2339</v>
      </c>
      <c r="F640" s="384"/>
      <c r="G640" s="41"/>
      <c r="H640" s="45" t="s">
        <v>2040</v>
      </c>
    </row>
    <row r="641" spans="1:8" ht="17">
      <c r="A641" s="387"/>
      <c r="B641" s="381"/>
      <c r="C641" s="389"/>
      <c r="D641" s="39">
        <v>7</v>
      </c>
      <c r="E641" s="40" t="s">
        <v>2340</v>
      </c>
      <c r="F641" s="384"/>
      <c r="G641" s="41">
        <v>1</v>
      </c>
      <c r="H641" s="45">
        <v>25</v>
      </c>
    </row>
    <row r="642" spans="1:8" ht="17">
      <c r="A642" s="387"/>
      <c r="B642" s="381"/>
      <c r="C642" s="389"/>
      <c r="D642" s="39">
        <v>8</v>
      </c>
      <c r="E642" s="40" t="s">
        <v>2341</v>
      </c>
      <c r="F642" s="384"/>
      <c r="G642" s="41"/>
      <c r="H642" s="45" t="s">
        <v>2040</v>
      </c>
    </row>
    <row r="643" spans="1:8" ht="17">
      <c r="A643" s="387"/>
      <c r="B643" s="381"/>
      <c r="C643" s="389"/>
      <c r="D643" s="39">
        <v>9</v>
      </c>
      <c r="E643" s="40" t="s">
        <v>2342</v>
      </c>
      <c r="F643" s="384"/>
      <c r="G643" s="41"/>
      <c r="H643" s="45" t="s">
        <v>2040</v>
      </c>
    </row>
    <row r="644" spans="1:8" ht="17">
      <c r="A644" s="387"/>
      <c r="B644" s="381"/>
      <c r="C644" s="389"/>
      <c r="D644" s="39">
        <v>10</v>
      </c>
      <c r="E644" s="40" t="s">
        <v>2343</v>
      </c>
      <c r="F644" s="384"/>
      <c r="G644" s="41"/>
      <c r="H644" s="45" t="s">
        <v>2040</v>
      </c>
    </row>
    <row r="645" spans="1:8" ht="17">
      <c r="A645" s="387"/>
      <c r="B645" s="381"/>
      <c r="C645" s="389"/>
      <c r="D645" s="39">
        <v>11</v>
      </c>
      <c r="E645" s="40" t="s">
        <v>2344</v>
      </c>
      <c r="F645" s="384"/>
      <c r="G645" s="41">
        <v>2</v>
      </c>
      <c r="H645" s="45">
        <v>50</v>
      </c>
    </row>
    <row r="646" spans="1:8" ht="17">
      <c r="A646" s="388"/>
      <c r="B646" s="382"/>
      <c r="C646" s="390"/>
      <c r="D646" s="39">
        <v>12</v>
      </c>
      <c r="E646" s="40" t="s">
        <v>326</v>
      </c>
      <c r="F646" s="385"/>
      <c r="G646" s="41"/>
      <c r="H646" s="45" t="s">
        <v>2040</v>
      </c>
    </row>
    <row r="647" spans="1:8" ht="17">
      <c r="A647" s="386" t="s">
        <v>2349</v>
      </c>
      <c r="B647" s="380" t="s">
        <v>2350</v>
      </c>
      <c r="C647" s="380" t="s">
        <v>2480</v>
      </c>
      <c r="D647" s="39"/>
      <c r="E647" s="40"/>
      <c r="F647" s="383"/>
      <c r="G647" s="126">
        <v>1</v>
      </c>
      <c r="H647" s="45"/>
    </row>
    <row r="648" spans="1:8" ht="17">
      <c r="A648" s="387"/>
      <c r="B648" s="381"/>
      <c r="C648" s="389"/>
      <c r="D648" s="39">
        <v>1</v>
      </c>
      <c r="E648" s="40" t="s">
        <v>2334</v>
      </c>
      <c r="F648" s="384"/>
      <c r="G648" s="41"/>
      <c r="H648" s="45" t="s">
        <v>2040</v>
      </c>
    </row>
    <row r="649" spans="1:8" ht="17">
      <c r="A649" s="387"/>
      <c r="B649" s="381"/>
      <c r="C649" s="389"/>
      <c r="D649" s="39">
        <v>2</v>
      </c>
      <c r="E649" s="40" t="s">
        <v>2335</v>
      </c>
      <c r="F649" s="384"/>
      <c r="G649" s="41"/>
      <c r="H649" s="45" t="s">
        <v>2040</v>
      </c>
    </row>
    <row r="650" spans="1:8" ht="17">
      <c r="A650" s="387"/>
      <c r="B650" s="381"/>
      <c r="C650" s="389"/>
      <c r="D650" s="39">
        <v>3</v>
      </c>
      <c r="E650" s="40" t="s">
        <v>2336</v>
      </c>
      <c r="F650" s="384"/>
      <c r="G650" s="41"/>
      <c r="H650" s="45" t="s">
        <v>2040</v>
      </c>
    </row>
    <row r="651" spans="1:8" ht="17">
      <c r="A651" s="387"/>
      <c r="B651" s="381"/>
      <c r="C651" s="389"/>
      <c r="D651" s="39">
        <v>4</v>
      </c>
      <c r="E651" s="40" t="s">
        <v>2337</v>
      </c>
      <c r="F651" s="384"/>
      <c r="G651" s="41"/>
      <c r="H651" s="45" t="s">
        <v>2040</v>
      </c>
    </row>
    <row r="652" spans="1:8" ht="17">
      <c r="A652" s="387"/>
      <c r="B652" s="381"/>
      <c r="C652" s="389"/>
      <c r="D652" s="39">
        <v>5</v>
      </c>
      <c r="E652" s="40" t="s">
        <v>2338</v>
      </c>
      <c r="F652" s="384"/>
      <c r="G652" s="41"/>
      <c r="H652" s="45" t="s">
        <v>2040</v>
      </c>
    </row>
    <row r="653" spans="1:8" ht="17">
      <c r="A653" s="387"/>
      <c r="B653" s="381"/>
      <c r="C653" s="389"/>
      <c r="D653" s="39">
        <v>6</v>
      </c>
      <c r="E653" s="40" t="s">
        <v>2339</v>
      </c>
      <c r="F653" s="384"/>
      <c r="G653" s="41"/>
      <c r="H653" s="45" t="s">
        <v>2040</v>
      </c>
    </row>
    <row r="654" spans="1:8" ht="17">
      <c r="A654" s="387"/>
      <c r="B654" s="381"/>
      <c r="C654" s="389"/>
      <c r="D654" s="39">
        <v>7</v>
      </c>
      <c r="E654" s="40" t="s">
        <v>2340</v>
      </c>
      <c r="F654" s="384"/>
      <c r="G654" s="41">
        <v>1</v>
      </c>
      <c r="H654" s="45">
        <v>100</v>
      </c>
    </row>
    <row r="655" spans="1:8" ht="17">
      <c r="A655" s="387"/>
      <c r="B655" s="381"/>
      <c r="C655" s="389"/>
      <c r="D655" s="39">
        <v>8</v>
      </c>
      <c r="E655" s="40" t="s">
        <v>2341</v>
      </c>
      <c r="F655" s="384"/>
      <c r="G655" s="41"/>
      <c r="H655" s="45" t="s">
        <v>2040</v>
      </c>
    </row>
    <row r="656" spans="1:8" ht="17">
      <c r="A656" s="387"/>
      <c r="B656" s="381"/>
      <c r="C656" s="389"/>
      <c r="D656" s="39">
        <v>9</v>
      </c>
      <c r="E656" s="40" t="s">
        <v>2342</v>
      </c>
      <c r="F656" s="384"/>
      <c r="G656" s="41"/>
      <c r="H656" s="45" t="s">
        <v>2040</v>
      </c>
    </row>
    <row r="657" spans="1:8" ht="17">
      <c r="A657" s="387"/>
      <c r="B657" s="381"/>
      <c r="C657" s="389"/>
      <c r="D657" s="39">
        <v>10</v>
      </c>
      <c r="E657" s="40" t="s">
        <v>2343</v>
      </c>
      <c r="F657" s="384"/>
      <c r="G657" s="41"/>
      <c r="H657" s="45" t="s">
        <v>2040</v>
      </c>
    </row>
    <row r="658" spans="1:8" ht="17">
      <c r="A658" s="387"/>
      <c r="B658" s="381"/>
      <c r="C658" s="389"/>
      <c r="D658" s="39">
        <v>11</v>
      </c>
      <c r="E658" s="40" t="s">
        <v>2344</v>
      </c>
      <c r="F658" s="384"/>
      <c r="G658" s="41"/>
      <c r="H658" s="45" t="s">
        <v>2040</v>
      </c>
    </row>
    <row r="659" spans="1:8" ht="17">
      <c r="A659" s="388"/>
      <c r="B659" s="382"/>
      <c r="C659" s="390"/>
      <c r="D659" s="39">
        <v>12</v>
      </c>
      <c r="E659" s="40" t="s">
        <v>326</v>
      </c>
      <c r="F659" s="385"/>
      <c r="G659" s="41"/>
      <c r="H659" s="45" t="s">
        <v>2040</v>
      </c>
    </row>
    <row r="660" spans="1:8" ht="17">
      <c r="A660" s="386" t="s">
        <v>2351</v>
      </c>
      <c r="B660" s="380" t="s">
        <v>2352</v>
      </c>
      <c r="C660" s="380" t="s">
        <v>2480</v>
      </c>
      <c r="D660" s="39"/>
      <c r="E660" s="40"/>
      <c r="F660" s="383"/>
      <c r="G660" s="126">
        <v>1</v>
      </c>
      <c r="H660" s="45"/>
    </row>
    <row r="661" spans="1:8" ht="17">
      <c r="A661" s="387"/>
      <c r="B661" s="381"/>
      <c r="C661" s="389"/>
      <c r="D661" s="39">
        <v>1</v>
      </c>
      <c r="E661" s="40" t="s">
        <v>2334</v>
      </c>
      <c r="F661" s="384"/>
      <c r="G661" s="41"/>
      <c r="H661" s="45" t="s">
        <v>2040</v>
      </c>
    </row>
    <row r="662" spans="1:8" ht="17">
      <c r="A662" s="387"/>
      <c r="B662" s="381"/>
      <c r="C662" s="389"/>
      <c r="D662" s="39">
        <v>2</v>
      </c>
      <c r="E662" s="40" t="s">
        <v>2335</v>
      </c>
      <c r="F662" s="384"/>
      <c r="G662" s="41"/>
      <c r="H662" s="45" t="s">
        <v>2040</v>
      </c>
    </row>
    <row r="663" spans="1:8" ht="17">
      <c r="A663" s="387"/>
      <c r="B663" s="381"/>
      <c r="C663" s="389"/>
      <c r="D663" s="39">
        <v>3</v>
      </c>
      <c r="E663" s="40" t="s">
        <v>2336</v>
      </c>
      <c r="F663" s="384"/>
      <c r="G663" s="41"/>
      <c r="H663" s="45" t="s">
        <v>2040</v>
      </c>
    </row>
    <row r="664" spans="1:8" ht="17">
      <c r="A664" s="387"/>
      <c r="B664" s="381"/>
      <c r="C664" s="389"/>
      <c r="D664" s="39">
        <v>4</v>
      </c>
      <c r="E664" s="40" t="s">
        <v>2337</v>
      </c>
      <c r="F664" s="384"/>
      <c r="G664" s="41"/>
      <c r="H664" s="45" t="s">
        <v>2040</v>
      </c>
    </row>
    <row r="665" spans="1:8" ht="17">
      <c r="A665" s="387"/>
      <c r="B665" s="381"/>
      <c r="C665" s="389"/>
      <c r="D665" s="39">
        <v>5</v>
      </c>
      <c r="E665" s="40" t="s">
        <v>2338</v>
      </c>
      <c r="F665" s="384"/>
      <c r="G665" s="41"/>
      <c r="H665" s="45" t="s">
        <v>2040</v>
      </c>
    </row>
    <row r="666" spans="1:8" ht="17">
      <c r="A666" s="387"/>
      <c r="B666" s="381"/>
      <c r="C666" s="389"/>
      <c r="D666" s="39">
        <v>6</v>
      </c>
      <c r="E666" s="40" t="s">
        <v>2339</v>
      </c>
      <c r="F666" s="384"/>
      <c r="G666" s="41"/>
      <c r="H666" s="45" t="s">
        <v>2040</v>
      </c>
    </row>
    <row r="667" spans="1:8" ht="17">
      <c r="A667" s="387"/>
      <c r="B667" s="381"/>
      <c r="C667" s="389"/>
      <c r="D667" s="39">
        <v>7</v>
      </c>
      <c r="E667" s="40" t="s">
        <v>2340</v>
      </c>
      <c r="F667" s="384"/>
      <c r="G667" s="41"/>
      <c r="H667" s="45" t="s">
        <v>2040</v>
      </c>
    </row>
    <row r="668" spans="1:8" ht="17">
      <c r="A668" s="387"/>
      <c r="B668" s="381"/>
      <c r="C668" s="389"/>
      <c r="D668" s="39">
        <v>8</v>
      </c>
      <c r="E668" s="40" t="s">
        <v>2341</v>
      </c>
      <c r="F668" s="384"/>
      <c r="G668" s="41">
        <v>1</v>
      </c>
      <c r="H668" s="45">
        <v>100</v>
      </c>
    </row>
    <row r="669" spans="1:8" ht="17">
      <c r="A669" s="387"/>
      <c r="B669" s="381"/>
      <c r="C669" s="389"/>
      <c r="D669" s="39">
        <v>9</v>
      </c>
      <c r="E669" s="40" t="s">
        <v>2342</v>
      </c>
      <c r="F669" s="384"/>
      <c r="G669" s="41"/>
      <c r="H669" s="45" t="s">
        <v>2040</v>
      </c>
    </row>
    <row r="670" spans="1:8" ht="17">
      <c r="A670" s="387"/>
      <c r="B670" s="381"/>
      <c r="C670" s="389"/>
      <c r="D670" s="39">
        <v>10</v>
      </c>
      <c r="E670" s="40" t="s">
        <v>2343</v>
      </c>
      <c r="F670" s="384"/>
      <c r="G670" s="41"/>
      <c r="H670" s="45" t="s">
        <v>2040</v>
      </c>
    </row>
    <row r="671" spans="1:8" ht="17">
      <c r="A671" s="387"/>
      <c r="B671" s="381"/>
      <c r="C671" s="389"/>
      <c r="D671" s="39">
        <v>11</v>
      </c>
      <c r="E671" s="40" t="s">
        <v>2344</v>
      </c>
      <c r="F671" s="384"/>
      <c r="G671" s="41"/>
      <c r="H671" s="45" t="s">
        <v>2040</v>
      </c>
    </row>
    <row r="672" spans="1:8" ht="17">
      <c r="A672" s="388"/>
      <c r="B672" s="382"/>
      <c r="C672" s="390"/>
      <c r="D672" s="39">
        <v>12</v>
      </c>
      <c r="E672" s="40" t="s">
        <v>326</v>
      </c>
      <c r="F672" s="385"/>
      <c r="G672" s="41"/>
      <c r="H672" s="45" t="s">
        <v>2040</v>
      </c>
    </row>
    <row r="673" spans="1:8" ht="17">
      <c r="A673" s="386" t="s">
        <v>2353</v>
      </c>
      <c r="B673" s="380" t="s">
        <v>2354</v>
      </c>
      <c r="C673" s="380" t="s">
        <v>2480</v>
      </c>
      <c r="D673" s="39"/>
      <c r="E673" s="40"/>
      <c r="F673" s="383"/>
      <c r="G673" s="127" t="s">
        <v>2040</v>
      </c>
      <c r="H673" s="45"/>
    </row>
    <row r="674" spans="1:8" ht="17">
      <c r="A674" s="387"/>
      <c r="B674" s="381"/>
      <c r="C674" s="389"/>
      <c r="D674" s="39">
        <v>1</v>
      </c>
      <c r="E674" s="40" t="s">
        <v>2334</v>
      </c>
      <c r="F674" s="384"/>
      <c r="G674" s="41"/>
      <c r="H674" s="45" t="s">
        <v>2040</v>
      </c>
    </row>
    <row r="675" spans="1:8" ht="17">
      <c r="A675" s="387"/>
      <c r="B675" s="381"/>
      <c r="C675" s="389"/>
      <c r="D675" s="39">
        <v>2</v>
      </c>
      <c r="E675" s="40" t="s">
        <v>2335</v>
      </c>
      <c r="F675" s="384"/>
      <c r="G675" s="41"/>
      <c r="H675" s="45" t="s">
        <v>2040</v>
      </c>
    </row>
    <row r="676" spans="1:8" ht="17">
      <c r="A676" s="387"/>
      <c r="B676" s="381"/>
      <c r="C676" s="389"/>
      <c r="D676" s="39">
        <v>3</v>
      </c>
      <c r="E676" s="40" t="s">
        <v>2336</v>
      </c>
      <c r="F676" s="384"/>
      <c r="G676" s="41"/>
      <c r="H676" s="45" t="s">
        <v>2040</v>
      </c>
    </row>
    <row r="677" spans="1:8" ht="17">
      <c r="A677" s="387"/>
      <c r="B677" s="381"/>
      <c r="C677" s="389"/>
      <c r="D677" s="39">
        <v>4</v>
      </c>
      <c r="E677" s="40" t="s">
        <v>2337</v>
      </c>
      <c r="F677" s="384"/>
      <c r="G677" s="41"/>
      <c r="H677" s="45" t="s">
        <v>2040</v>
      </c>
    </row>
    <row r="678" spans="1:8" ht="17">
      <c r="A678" s="387"/>
      <c r="B678" s="381"/>
      <c r="C678" s="389"/>
      <c r="D678" s="39">
        <v>5</v>
      </c>
      <c r="E678" s="40" t="s">
        <v>2338</v>
      </c>
      <c r="F678" s="384"/>
      <c r="G678" s="41"/>
      <c r="H678" s="45" t="s">
        <v>2040</v>
      </c>
    </row>
    <row r="679" spans="1:8" ht="17">
      <c r="A679" s="387"/>
      <c r="B679" s="381"/>
      <c r="C679" s="389"/>
      <c r="D679" s="39">
        <v>6</v>
      </c>
      <c r="E679" s="40" t="s">
        <v>2339</v>
      </c>
      <c r="F679" s="384"/>
      <c r="G679" s="41"/>
      <c r="H679" s="45" t="s">
        <v>2040</v>
      </c>
    </row>
    <row r="680" spans="1:8" ht="17">
      <c r="A680" s="387"/>
      <c r="B680" s="381"/>
      <c r="C680" s="389"/>
      <c r="D680" s="39">
        <v>7</v>
      </c>
      <c r="E680" s="40" t="s">
        <v>2340</v>
      </c>
      <c r="F680" s="384"/>
      <c r="G680" s="41"/>
      <c r="H680" s="45" t="s">
        <v>2040</v>
      </c>
    </row>
    <row r="681" spans="1:8" ht="17">
      <c r="A681" s="387"/>
      <c r="B681" s="381"/>
      <c r="C681" s="389"/>
      <c r="D681" s="39">
        <v>8</v>
      </c>
      <c r="E681" s="40" t="s">
        <v>2341</v>
      </c>
      <c r="F681" s="384"/>
      <c r="G681" s="41"/>
      <c r="H681" s="45" t="s">
        <v>2040</v>
      </c>
    </row>
    <row r="682" spans="1:8" ht="17">
      <c r="A682" s="387"/>
      <c r="B682" s="381"/>
      <c r="C682" s="389"/>
      <c r="D682" s="39">
        <v>9</v>
      </c>
      <c r="E682" s="40" t="s">
        <v>2342</v>
      </c>
      <c r="F682" s="384"/>
      <c r="G682" s="41"/>
      <c r="H682" s="45" t="s">
        <v>2040</v>
      </c>
    </row>
    <row r="683" spans="1:8" ht="17">
      <c r="A683" s="387"/>
      <c r="B683" s="381"/>
      <c r="C683" s="389"/>
      <c r="D683" s="39">
        <v>10</v>
      </c>
      <c r="E683" s="40" t="s">
        <v>2343</v>
      </c>
      <c r="F683" s="384"/>
      <c r="G683" s="41"/>
      <c r="H683" s="45" t="s">
        <v>2040</v>
      </c>
    </row>
    <row r="684" spans="1:8" ht="17">
      <c r="A684" s="387"/>
      <c r="B684" s="381"/>
      <c r="C684" s="389"/>
      <c r="D684" s="39">
        <v>11</v>
      </c>
      <c r="E684" s="40" t="s">
        <v>2344</v>
      </c>
      <c r="F684" s="384"/>
      <c r="G684" s="41"/>
      <c r="H684" s="45" t="s">
        <v>2040</v>
      </c>
    </row>
    <row r="685" spans="1:8" ht="17">
      <c r="A685" s="388"/>
      <c r="B685" s="382"/>
      <c r="C685" s="390"/>
      <c r="D685" s="39">
        <v>12</v>
      </c>
      <c r="E685" s="40" t="s">
        <v>326</v>
      </c>
      <c r="F685" s="385"/>
      <c r="G685" s="41"/>
      <c r="H685" s="45" t="s">
        <v>2040</v>
      </c>
    </row>
    <row r="686" spans="1:8" ht="17">
      <c r="A686" s="386" t="s">
        <v>2355</v>
      </c>
      <c r="B686" s="380" t="s">
        <v>2356</v>
      </c>
      <c r="C686" s="380" t="s">
        <v>2480</v>
      </c>
      <c r="D686" s="39"/>
      <c r="E686" s="40"/>
      <c r="F686" s="383"/>
      <c r="G686" s="127" t="s">
        <v>2040</v>
      </c>
      <c r="H686" s="45"/>
    </row>
    <row r="687" spans="1:8" ht="17">
      <c r="A687" s="387"/>
      <c r="B687" s="381"/>
      <c r="C687" s="389"/>
      <c r="D687" s="39">
        <v>1</v>
      </c>
      <c r="E687" s="40" t="s">
        <v>2334</v>
      </c>
      <c r="F687" s="384"/>
      <c r="G687" s="41"/>
      <c r="H687" s="45" t="s">
        <v>2040</v>
      </c>
    </row>
    <row r="688" spans="1:8" ht="17">
      <c r="A688" s="387"/>
      <c r="B688" s="381"/>
      <c r="C688" s="389"/>
      <c r="D688" s="39">
        <v>2</v>
      </c>
      <c r="E688" s="40" t="s">
        <v>2335</v>
      </c>
      <c r="F688" s="384"/>
      <c r="G688" s="41"/>
      <c r="H688" s="45" t="s">
        <v>2040</v>
      </c>
    </row>
    <row r="689" spans="1:8" ht="17">
      <c r="A689" s="387"/>
      <c r="B689" s="381"/>
      <c r="C689" s="389"/>
      <c r="D689" s="39">
        <v>3</v>
      </c>
      <c r="E689" s="40" t="s">
        <v>2336</v>
      </c>
      <c r="F689" s="384"/>
      <c r="G689" s="41"/>
      <c r="H689" s="45" t="s">
        <v>2040</v>
      </c>
    </row>
    <row r="690" spans="1:8" ht="17">
      <c r="A690" s="387"/>
      <c r="B690" s="381"/>
      <c r="C690" s="389"/>
      <c r="D690" s="39">
        <v>4</v>
      </c>
      <c r="E690" s="40" t="s">
        <v>2337</v>
      </c>
      <c r="F690" s="384"/>
      <c r="G690" s="41"/>
      <c r="H690" s="45" t="s">
        <v>2040</v>
      </c>
    </row>
    <row r="691" spans="1:8" ht="17">
      <c r="A691" s="387"/>
      <c r="B691" s="381"/>
      <c r="C691" s="389"/>
      <c r="D691" s="39">
        <v>5</v>
      </c>
      <c r="E691" s="40" t="s">
        <v>2338</v>
      </c>
      <c r="F691" s="384"/>
      <c r="G691" s="41"/>
      <c r="H691" s="45" t="s">
        <v>2040</v>
      </c>
    </row>
    <row r="692" spans="1:8" ht="17">
      <c r="A692" s="387"/>
      <c r="B692" s="381"/>
      <c r="C692" s="389"/>
      <c r="D692" s="39">
        <v>6</v>
      </c>
      <c r="E692" s="40" t="s">
        <v>2339</v>
      </c>
      <c r="F692" s="384"/>
      <c r="G692" s="41"/>
      <c r="H692" s="45" t="s">
        <v>2040</v>
      </c>
    </row>
    <row r="693" spans="1:8" ht="17">
      <c r="A693" s="387"/>
      <c r="B693" s="381"/>
      <c r="C693" s="389"/>
      <c r="D693" s="39">
        <v>7</v>
      </c>
      <c r="E693" s="40" t="s">
        <v>2340</v>
      </c>
      <c r="F693" s="384"/>
      <c r="G693" s="41"/>
      <c r="H693" s="45" t="s">
        <v>2040</v>
      </c>
    </row>
    <row r="694" spans="1:8" ht="17">
      <c r="A694" s="387"/>
      <c r="B694" s="381"/>
      <c r="C694" s="389"/>
      <c r="D694" s="39">
        <v>8</v>
      </c>
      <c r="E694" s="40" t="s">
        <v>2341</v>
      </c>
      <c r="F694" s="384"/>
      <c r="G694" s="41"/>
      <c r="H694" s="45" t="s">
        <v>2040</v>
      </c>
    </row>
    <row r="695" spans="1:8" ht="17">
      <c r="A695" s="387"/>
      <c r="B695" s="381"/>
      <c r="C695" s="389"/>
      <c r="D695" s="39">
        <v>9</v>
      </c>
      <c r="E695" s="40" t="s">
        <v>2342</v>
      </c>
      <c r="F695" s="384"/>
      <c r="G695" s="41"/>
      <c r="H695" s="45" t="s">
        <v>2040</v>
      </c>
    </row>
    <row r="696" spans="1:8" ht="17">
      <c r="A696" s="387"/>
      <c r="B696" s="381"/>
      <c r="C696" s="389"/>
      <c r="D696" s="39">
        <v>10</v>
      </c>
      <c r="E696" s="40" t="s">
        <v>2343</v>
      </c>
      <c r="F696" s="384"/>
      <c r="G696" s="41"/>
      <c r="H696" s="45" t="s">
        <v>2040</v>
      </c>
    </row>
    <row r="697" spans="1:8" ht="17">
      <c r="A697" s="387"/>
      <c r="B697" s="381"/>
      <c r="C697" s="389"/>
      <c r="D697" s="39">
        <v>11</v>
      </c>
      <c r="E697" s="40" t="s">
        <v>2344</v>
      </c>
      <c r="F697" s="384"/>
      <c r="G697" s="41"/>
      <c r="H697" s="45" t="s">
        <v>2040</v>
      </c>
    </row>
    <row r="698" spans="1:8" ht="17">
      <c r="A698" s="388"/>
      <c r="B698" s="382"/>
      <c r="C698" s="390"/>
      <c r="D698" s="39">
        <v>12</v>
      </c>
      <c r="E698" s="40" t="s">
        <v>326</v>
      </c>
      <c r="F698" s="385"/>
      <c r="G698" s="41"/>
      <c r="H698" s="45" t="s">
        <v>2040</v>
      </c>
    </row>
    <row r="699" spans="1:8" ht="17">
      <c r="A699" s="386" t="s">
        <v>2357</v>
      </c>
      <c r="B699" s="380" t="s">
        <v>2358</v>
      </c>
      <c r="C699" s="380" t="s">
        <v>2480</v>
      </c>
      <c r="D699" s="39"/>
      <c r="E699" s="40"/>
      <c r="F699" s="383"/>
      <c r="G699" s="127" t="s">
        <v>2040</v>
      </c>
      <c r="H699" s="45"/>
    </row>
    <row r="700" spans="1:8" ht="17">
      <c r="A700" s="387"/>
      <c r="B700" s="381"/>
      <c r="C700" s="389"/>
      <c r="D700" s="39">
        <v>1</v>
      </c>
      <c r="E700" s="40" t="s">
        <v>2334</v>
      </c>
      <c r="F700" s="384"/>
      <c r="G700" s="41"/>
      <c r="H700" s="45" t="s">
        <v>2040</v>
      </c>
    </row>
    <row r="701" spans="1:8" ht="17">
      <c r="A701" s="387"/>
      <c r="B701" s="381"/>
      <c r="C701" s="389"/>
      <c r="D701" s="39">
        <v>2</v>
      </c>
      <c r="E701" s="40" t="s">
        <v>2335</v>
      </c>
      <c r="F701" s="384"/>
      <c r="G701" s="41"/>
      <c r="H701" s="45" t="s">
        <v>2040</v>
      </c>
    </row>
    <row r="702" spans="1:8" ht="17">
      <c r="A702" s="387"/>
      <c r="B702" s="381"/>
      <c r="C702" s="389"/>
      <c r="D702" s="39">
        <v>3</v>
      </c>
      <c r="E702" s="40" t="s">
        <v>2336</v>
      </c>
      <c r="F702" s="384"/>
      <c r="G702" s="41"/>
      <c r="H702" s="45" t="s">
        <v>2040</v>
      </c>
    </row>
    <row r="703" spans="1:8" ht="17">
      <c r="A703" s="387"/>
      <c r="B703" s="381"/>
      <c r="C703" s="389"/>
      <c r="D703" s="39">
        <v>4</v>
      </c>
      <c r="E703" s="40" t="s">
        <v>2337</v>
      </c>
      <c r="F703" s="384"/>
      <c r="G703" s="41"/>
      <c r="H703" s="45" t="s">
        <v>2040</v>
      </c>
    </row>
    <row r="704" spans="1:8" ht="17">
      <c r="A704" s="387"/>
      <c r="B704" s="381"/>
      <c r="C704" s="389"/>
      <c r="D704" s="39">
        <v>5</v>
      </c>
      <c r="E704" s="40" t="s">
        <v>2338</v>
      </c>
      <c r="F704" s="384"/>
      <c r="G704" s="41"/>
      <c r="H704" s="45" t="s">
        <v>2040</v>
      </c>
    </row>
    <row r="705" spans="1:8" ht="17">
      <c r="A705" s="387"/>
      <c r="B705" s="381"/>
      <c r="C705" s="389"/>
      <c r="D705" s="39">
        <v>6</v>
      </c>
      <c r="E705" s="40" t="s">
        <v>2339</v>
      </c>
      <c r="F705" s="384"/>
      <c r="G705" s="41"/>
      <c r="H705" s="45" t="s">
        <v>2040</v>
      </c>
    </row>
    <row r="706" spans="1:8" ht="17">
      <c r="A706" s="387"/>
      <c r="B706" s="381"/>
      <c r="C706" s="389"/>
      <c r="D706" s="39">
        <v>7</v>
      </c>
      <c r="E706" s="40" t="s">
        <v>2340</v>
      </c>
      <c r="F706" s="384"/>
      <c r="G706" s="41"/>
      <c r="H706" s="45" t="s">
        <v>2040</v>
      </c>
    </row>
    <row r="707" spans="1:8" ht="17">
      <c r="A707" s="387"/>
      <c r="B707" s="381"/>
      <c r="C707" s="389"/>
      <c r="D707" s="39">
        <v>8</v>
      </c>
      <c r="E707" s="40" t="s">
        <v>2341</v>
      </c>
      <c r="F707" s="384"/>
      <c r="G707" s="41"/>
      <c r="H707" s="45" t="s">
        <v>2040</v>
      </c>
    </row>
    <row r="708" spans="1:8" ht="17">
      <c r="A708" s="387"/>
      <c r="B708" s="381"/>
      <c r="C708" s="389"/>
      <c r="D708" s="39">
        <v>9</v>
      </c>
      <c r="E708" s="40" t="s">
        <v>2342</v>
      </c>
      <c r="F708" s="384"/>
      <c r="G708" s="41"/>
      <c r="H708" s="45" t="s">
        <v>2040</v>
      </c>
    </row>
    <row r="709" spans="1:8" ht="17">
      <c r="A709" s="387"/>
      <c r="B709" s="381"/>
      <c r="C709" s="389"/>
      <c r="D709" s="39">
        <v>10</v>
      </c>
      <c r="E709" s="40" t="s">
        <v>2343</v>
      </c>
      <c r="F709" s="384"/>
      <c r="G709" s="41"/>
      <c r="H709" s="45" t="s">
        <v>2040</v>
      </c>
    </row>
    <row r="710" spans="1:8" ht="17">
      <c r="A710" s="387"/>
      <c r="B710" s="381"/>
      <c r="C710" s="389"/>
      <c r="D710" s="39">
        <v>11</v>
      </c>
      <c r="E710" s="40" t="s">
        <v>2344</v>
      </c>
      <c r="F710" s="384"/>
      <c r="G710" s="41"/>
      <c r="H710" s="45" t="s">
        <v>2040</v>
      </c>
    </row>
    <row r="711" spans="1:8" ht="17">
      <c r="A711" s="388"/>
      <c r="B711" s="382"/>
      <c r="C711" s="390"/>
      <c r="D711" s="39">
        <v>12</v>
      </c>
      <c r="E711" s="40" t="s">
        <v>326</v>
      </c>
      <c r="F711" s="385"/>
      <c r="G711" s="41"/>
      <c r="H711" s="45" t="s">
        <v>2040</v>
      </c>
    </row>
    <row r="712" spans="1:8" ht="17">
      <c r="A712" s="386" t="s">
        <v>2359</v>
      </c>
      <c r="B712" s="380" t="s">
        <v>2360</v>
      </c>
      <c r="C712" s="380" t="s">
        <v>2480</v>
      </c>
      <c r="D712" s="39"/>
      <c r="E712" s="40"/>
      <c r="F712" s="383"/>
      <c r="G712" s="127" t="s">
        <v>2040</v>
      </c>
      <c r="H712" s="45"/>
    </row>
    <row r="713" spans="1:8" ht="17">
      <c r="A713" s="387"/>
      <c r="B713" s="381"/>
      <c r="C713" s="389"/>
      <c r="D713" s="39">
        <v>1</v>
      </c>
      <c r="E713" s="40" t="s">
        <v>2334</v>
      </c>
      <c r="F713" s="384"/>
      <c r="G713" s="41"/>
      <c r="H713" s="45" t="s">
        <v>2040</v>
      </c>
    </row>
    <row r="714" spans="1:8" ht="17">
      <c r="A714" s="387"/>
      <c r="B714" s="381"/>
      <c r="C714" s="389"/>
      <c r="D714" s="39">
        <v>2</v>
      </c>
      <c r="E714" s="40" t="s">
        <v>2335</v>
      </c>
      <c r="F714" s="384"/>
      <c r="G714" s="41"/>
      <c r="H714" s="45" t="s">
        <v>2040</v>
      </c>
    </row>
    <row r="715" spans="1:8" ht="17">
      <c r="A715" s="387"/>
      <c r="B715" s="381"/>
      <c r="C715" s="389"/>
      <c r="D715" s="39">
        <v>3</v>
      </c>
      <c r="E715" s="40" t="s">
        <v>2336</v>
      </c>
      <c r="F715" s="384"/>
      <c r="G715" s="41"/>
      <c r="H715" s="45" t="s">
        <v>2040</v>
      </c>
    </row>
    <row r="716" spans="1:8" ht="17">
      <c r="A716" s="387"/>
      <c r="B716" s="381"/>
      <c r="C716" s="389"/>
      <c r="D716" s="39">
        <v>4</v>
      </c>
      <c r="E716" s="40" t="s">
        <v>2337</v>
      </c>
      <c r="F716" s="384"/>
      <c r="G716" s="41"/>
      <c r="H716" s="45" t="s">
        <v>2040</v>
      </c>
    </row>
    <row r="717" spans="1:8" ht="17">
      <c r="A717" s="387"/>
      <c r="B717" s="381"/>
      <c r="C717" s="389"/>
      <c r="D717" s="39">
        <v>5</v>
      </c>
      <c r="E717" s="40" t="s">
        <v>2338</v>
      </c>
      <c r="F717" s="384"/>
      <c r="G717" s="41"/>
      <c r="H717" s="45" t="s">
        <v>2040</v>
      </c>
    </row>
    <row r="718" spans="1:8" ht="17">
      <c r="A718" s="387"/>
      <c r="B718" s="381"/>
      <c r="C718" s="389"/>
      <c r="D718" s="39">
        <v>6</v>
      </c>
      <c r="E718" s="40" t="s">
        <v>2339</v>
      </c>
      <c r="F718" s="384"/>
      <c r="G718" s="41"/>
      <c r="H718" s="45" t="s">
        <v>2040</v>
      </c>
    </row>
    <row r="719" spans="1:8" ht="17">
      <c r="A719" s="387"/>
      <c r="B719" s="381"/>
      <c r="C719" s="389"/>
      <c r="D719" s="39">
        <v>7</v>
      </c>
      <c r="E719" s="40" t="s">
        <v>2340</v>
      </c>
      <c r="F719" s="384"/>
      <c r="G719" s="41"/>
      <c r="H719" s="45" t="s">
        <v>2040</v>
      </c>
    </row>
    <row r="720" spans="1:8" ht="17">
      <c r="A720" s="387"/>
      <c r="B720" s="381"/>
      <c r="C720" s="389"/>
      <c r="D720" s="39">
        <v>8</v>
      </c>
      <c r="E720" s="40" t="s">
        <v>2341</v>
      </c>
      <c r="F720" s="384"/>
      <c r="G720" s="41"/>
      <c r="H720" s="45" t="s">
        <v>2040</v>
      </c>
    </row>
    <row r="721" spans="1:8" ht="17">
      <c r="A721" s="387"/>
      <c r="B721" s="381"/>
      <c r="C721" s="389"/>
      <c r="D721" s="39">
        <v>9</v>
      </c>
      <c r="E721" s="40" t="s">
        <v>2342</v>
      </c>
      <c r="F721" s="384"/>
      <c r="G721" s="41"/>
      <c r="H721" s="45" t="s">
        <v>2040</v>
      </c>
    </row>
    <row r="722" spans="1:8" ht="17">
      <c r="A722" s="387"/>
      <c r="B722" s="381"/>
      <c r="C722" s="389"/>
      <c r="D722" s="39">
        <v>10</v>
      </c>
      <c r="E722" s="40" t="s">
        <v>2343</v>
      </c>
      <c r="F722" s="384"/>
      <c r="G722" s="41"/>
      <c r="H722" s="45" t="s">
        <v>2040</v>
      </c>
    </row>
    <row r="723" spans="1:8" ht="17">
      <c r="A723" s="387"/>
      <c r="B723" s="381"/>
      <c r="C723" s="389"/>
      <c r="D723" s="39">
        <v>11</v>
      </c>
      <c r="E723" s="40" t="s">
        <v>2344</v>
      </c>
      <c r="F723" s="384"/>
      <c r="G723" s="41"/>
      <c r="H723" s="45" t="s">
        <v>2040</v>
      </c>
    </row>
    <row r="724" spans="1:8" ht="17">
      <c r="A724" s="388"/>
      <c r="B724" s="382"/>
      <c r="C724" s="390"/>
      <c r="D724" s="39">
        <v>12</v>
      </c>
      <c r="E724" s="40" t="s">
        <v>326</v>
      </c>
      <c r="F724" s="385"/>
      <c r="G724" s="41"/>
      <c r="H724" s="45" t="s">
        <v>2040</v>
      </c>
    </row>
    <row r="725" spans="1:8" ht="17">
      <c r="A725" s="386" t="s">
        <v>2361</v>
      </c>
      <c r="B725" s="380" t="s">
        <v>2362</v>
      </c>
      <c r="C725" s="380" t="s">
        <v>2480</v>
      </c>
      <c r="D725" s="39"/>
      <c r="E725" s="40"/>
      <c r="F725" s="383"/>
      <c r="G725" s="127" t="s">
        <v>2040</v>
      </c>
      <c r="H725" s="45"/>
    </row>
    <row r="726" spans="1:8" ht="17">
      <c r="A726" s="387"/>
      <c r="B726" s="381"/>
      <c r="C726" s="389"/>
      <c r="D726" s="39">
        <v>1</v>
      </c>
      <c r="E726" s="40" t="s">
        <v>2334</v>
      </c>
      <c r="F726" s="384"/>
      <c r="G726" s="41"/>
      <c r="H726" s="45" t="s">
        <v>2040</v>
      </c>
    </row>
    <row r="727" spans="1:8" ht="17">
      <c r="A727" s="387"/>
      <c r="B727" s="381"/>
      <c r="C727" s="389"/>
      <c r="D727" s="39">
        <v>2</v>
      </c>
      <c r="E727" s="40" t="s">
        <v>2335</v>
      </c>
      <c r="F727" s="384"/>
      <c r="G727" s="41"/>
      <c r="H727" s="45" t="s">
        <v>2040</v>
      </c>
    </row>
    <row r="728" spans="1:8" ht="17">
      <c r="A728" s="387"/>
      <c r="B728" s="381"/>
      <c r="C728" s="389"/>
      <c r="D728" s="39">
        <v>3</v>
      </c>
      <c r="E728" s="40" t="s">
        <v>2336</v>
      </c>
      <c r="F728" s="384"/>
      <c r="G728" s="41"/>
      <c r="H728" s="45" t="s">
        <v>2040</v>
      </c>
    </row>
    <row r="729" spans="1:8" ht="17">
      <c r="A729" s="387"/>
      <c r="B729" s="381"/>
      <c r="C729" s="389"/>
      <c r="D729" s="39">
        <v>4</v>
      </c>
      <c r="E729" s="40" t="s">
        <v>2337</v>
      </c>
      <c r="F729" s="384"/>
      <c r="G729" s="41"/>
      <c r="H729" s="45" t="s">
        <v>2040</v>
      </c>
    </row>
    <row r="730" spans="1:8" ht="17">
      <c r="A730" s="387"/>
      <c r="B730" s="381"/>
      <c r="C730" s="389"/>
      <c r="D730" s="39">
        <v>5</v>
      </c>
      <c r="E730" s="40" t="s">
        <v>2338</v>
      </c>
      <c r="F730" s="384"/>
      <c r="G730" s="41"/>
      <c r="H730" s="45" t="s">
        <v>2040</v>
      </c>
    </row>
    <row r="731" spans="1:8" ht="17">
      <c r="A731" s="387"/>
      <c r="B731" s="381"/>
      <c r="C731" s="389"/>
      <c r="D731" s="39">
        <v>6</v>
      </c>
      <c r="E731" s="40" t="s">
        <v>2339</v>
      </c>
      <c r="F731" s="384"/>
      <c r="G731" s="41"/>
      <c r="H731" s="45" t="s">
        <v>2040</v>
      </c>
    </row>
    <row r="732" spans="1:8" ht="17">
      <c r="A732" s="387"/>
      <c r="B732" s="381"/>
      <c r="C732" s="389"/>
      <c r="D732" s="39">
        <v>7</v>
      </c>
      <c r="E732" s="40" t="s">
        <v>2340</v>
      </c>
      <c r="F732" s="384"/>
      <c r="G732" s="41"/>
      <c r="H732" s="45" t="s">
        <v>2040</v>
      </c>
    </row>
    <row r="733" spans="1:8" ht="17">
      <c r="A733" s="387"/>
      <c r="B733" s="381"/>
      <c r="C733" s="389"/>
      <c r="D733" s="39">
        <v>8</v>
      </c>
      <c r="E733" s="40" t="s">
        <v>2341</v>
      </c>
      <c r="F733" s="384"/>
      <c r="G733" s="41"/>
      <c r="H733" s="45" t="s">
        <v>2040</v>
      </c>
    </row>
    <row r="734" spans="1:8" ht="17">
      <c r="A734" s="387"/>
      <c r="B734" s="381"/>
      <c r="C734" s="389"/>
      <c r="D734" s="39">
        <v>9</v>
      </c>
      <c r="E734" s="40" t="s">
        <v>2342</v>
      </c>
      <c r="F734" s="384"/>
      <c r="G734" s="41"/>
      <c r="H734" s="45" t="s">
        <v>2040</v>
      </c>
    </row>
    <row r="735" spans="1:8" ht="17">
      <c r="A735" s="387"/>
      <c r="B735" s="381"/>
      <c r="C735" s="389"/>
      <c r="D735" s="39">
        <v>10</v>
      </c>
      <c r="E735" s="40" t="s">
        <v>2343</v>
      </c>
      <c r="F735" s="384"/>
      <c r="G735" s="41"/>
      <c r="H735" s="45" t="s">
        <v>2040</v>
      </c>
    </row>
    <row r="736" spans="1:8" ht="17">
      <c r="A736" s="387"/>
      <c r="B736" s="381"/>
      <c r="C736" s="389"/>
      <c r="D736" s="39">
        <v>11</v>
      </c>
      <c r="E736" s="40" t="s">
        <v>2344</v>
      </c>
      <c r="F736" s="384"/>
      <c r="G736" s="41"/>
      <c r="H736" s="45" t="s">
        <v>2040</v>
      </c>
    </row>
    <row r="737" spans="1:8" ht="17">
      <c r="A737" s="388"/>
      <c r="B737" s="382"/>
      <c r="C737" s="390"/>
      <c r="D737" s="39">
        <v>12</v>
      </c>
      <c r="E737" s="40" t="s">
        <v>326</v>
      </c>
      <c r="F737" s="385"/>
      <c r="G737" s="41"/>
      <c r="H737" s="45" t="s">
        <v>2040</v>
      </c>
    </row>
    <row r="738" spans="1:8" ht="17">
      <c r="A738" s="386" t="s">
        <v>2363</v>
      </c>
      <c r="B738" s="380" t="s">
        <v>2364</v>
      </c>
      <c r="C738" s="380" t="s">
        <v>2480</v>
      </c>
      <c r="D738" s="39"/>
      <c r="E738" s="40"/>
      <c r="F738" s="383"/>
      <c r="G738" s="127" t="s">
        <v>2040</v>
      </c>
      <c r="H738" s="45"/>
    </row>
    <row r="739" spans="1:8" ht="17">
      <c r="A739" s="387"/>
      <c r="B739" s="381"/>
      <c r="C739" s="389"/>
      <c r="D739" s="39">
        <v>1</v>
      </c>
      <c r="E739" s="40" t="s">
        <v>2334</v>
      </c>
      <c r="F739" s="384"/>
      <c r="G739" s="41"/>
      <c r="H739" s="45" t="s">
        <v>2040</v>
      </c>
    </row>
    <row r="740" spans="1:8" ht="17">
      <c r="A740" s="387"/>
      <c r="B740" s="381"/>
      <c r="C740" s="389"/>
      <c r="D740" s="39">
        <v>2</v>
      </c>
      <c r="E740" s="40" t="s">
        <v>2335</v>
      </c>
      <c r="F740" s="384"/>
      <c r="G740" s="41"/>
      <c r="H740" s="45" t="s">
        <v>2040</v>
      </c>
    </row>
    <row r="741" spans="1:8" ht="17">
      <c r="A741" s="387"/>
      <c r="B741" s="381"/>
      <c r="C741" s="389"/>
      <c r="D741" s="39">
        <v>3</v>
      </c>
      <c r="E741" s="40" t="s">
        <v>2336</v>
      </c>
      <c r="F741" s="384"/>
      <c r="G741" s="41"/>
      <c r="H741" s="45" t="s">
        <v>2040</v>
      </c>
    </row>
    <row r="742" spans="1:8" ht="17">
      <c r="A742" s="387"/>
      <c r="B742" s="381"/>
      <c r="C742" s="389"/>
      <c r="D742" s="39">
        <v>4</v>
      </c>
      <c r="E742" s="40" t="s">
        <v>2337</v>
      </c>
      <c r="F742" s="384"/>
      <c r="G742" s="41"/>
      <c r="H742" s="45" t="s">
        <v>2040</v>
      </c>
    </row>
    <row r="743" spans="1:8" ht="17">
      <c r="A743" s="387"/>
      <c r="B743" s="381"/>
      <c r="C743" s="389"/>
      <c r="D743" s="39">
        <v>5</v>
      </c>
      <c r="E743" s="40" t="s">
        <v>2338</v>
      </c>
      <c r="F743" s="384"/>
      <c r="G743" s="41"/>
      <c r="H743" s="45" t="s">
        <v>2040</v>
      </c>
    </row>
    <row r="744" spans="1:8" ht="17">
      <c r="A744" s="387"/>
      <c r="B744" s="381"/>
      <c r="C744" s="389"/>
      <c r="D744" s="39">
        <v>6</v>
      </c>
      <c r="E744" s="40" t="s">
        <v>2339</v>
      </c>
      <c r="F744" s="384"/>
      <c r="G744" s="41"/>
      <c r="H744" s="45" t="s">
        <v>2040</v>
      </c>
    </row>
    <row r="745" spans="1:8" ht="17">
      <c r="A745" s="387"/>
      <c r="B745" s="381"/>
      <c r="C745" s="389"/>
      <c r="D745" s="39">
        <v>7</v>
      </c>
      <c r="E745" s="40" t="s">
        <v>2340</v>
      </c>
      <c r="F745" s="384"/>
      <c r="G745" s="41"/>
      <c r="H745" s="45" t="s">
        <v>2040</v>
      </c>
    </row>
    <row r="746" spans="1:8" ht="17">
      <c r="A746" s="387"/>
      <c r="B746" s="381"/>
      <c r="C746" s="389"/>
      <c r="D746" s="39">
        <v>8</v>
      </c>
      <c r="E746" s="40" t="s">
        <v>2341</v>
      </c>
      <c r="F746" s="384"/>
      <c r="G746" s="41"/>
      <c r="H746" s="45" t="s">
        <v>2040</v>
      </c>
    </row>
    <row r="747" spans="1:8" ht="17">
      <c r="A747" s="387"/>
      <c r="B747" s="381"/>
      <c r="C747" s="389"/>
      <c r="D747" s="39">
        <v>9</v>
      </c>
      <c r="E747" s="40" t="s">
        <v>2342</v>
      </c>
      <c r="F747" s="384"/>
      <c r="G747" s="41"/>
      <c r="H747" s="45" t="s">
        <v>2040</v>
      </c>
    </row>
    <row r="748" spans="1:8" ht="17">
      <c r="A748" s="387"/>
      <c r="B748" s="381"/>
      <c r="C748" s="389"/>
      <c r="D748" s="39">
        <v>10</v>
      </c>
      <c r="E748" s="40" t="s">
        <v>2343</v>
      </c>
      <c r="F748" s="384"/>
      <c r="G748" s="41"/>
      <c r="H748" s="45" t="s">
        <v>2040</v>
      </c>
    </row>
    <row r="749" spans="1:8" ht="17">
      <c r="A749" s="387"/>
      <c r="B749" s="381"/>
      <c r="C749" s="389"/>
      <c r="D749" s="39">
        <v>11</v>
      </c>
      <c r="E749" s="40" t="s">
        <v>2344</v>
      </c>
      <c r="F749" s="384"/>
      <c r="G749" s="41"/>
      <c r="H749" s="45" t="s">
        <v>2040</v>
      </c>
    </row>
    <row r="750" spans="1:8" ht="17">
      <c r="A750" s="388"/>
      <c r="B750" s="382"/>
      <c r="C750" s="390"/>
      <c r="D750" s="39">
        <v>12</v>
      </c>
      <c r="E750" s="40" t="s">
        <v>326</v>
      </c>
      <c r="F750" s="385"/>
      <c r="G750" s="41"/>
      <c r="H750" s="45" t="s">
        <v>2040</v>
      </c>
    </row>
    <row r="751" spans="1:8" ht="17">
      <c r="A751" s="386" t="s">
        <v>2481</v>
      </c>
      <c r="B751" s="380" t="s">
        <v>2365</v>
      </c>
      <c r="C751" s="380" t="s">
        <v>2480</v>
      </c>
      <c r="D751" s="39"/>
      <c r="E751" s="40"/>
      <c r="F751" s="383"/>
      <c r="G751" s="127" t="s">
        <v>2040</v>
      </c>
      <c r="H751" s="45"/>
    </row>
    <row r="752" spans="1:8" ht="17">
      <c r="A752" s="387"/>
      <c r="B752" s="381"/>
      <c r="C752" s="389"/>
      <c r="D752" s="39">
        <v>1</v>
      </c>
      <c r="E752" s="40" t="s">
        <v>2334</v>
      </c>
      <c r="F752" s="384"/>
      <c r="G752" s="41"/>
      <c r="H752" s="45" t="s">
        <v>2040</v>
      </c>
    </row>
    <row r="753" spans="1:12" ht="17">
      <c r="A753" s="387"/>
      <c r="B753" s="381"/>
      <c r="C753" s="389"/>
      <c r="D753" s="39">
        <v>2</v>
      </c>
      <c r="E753" s="40" t="s">
        <v>2335</v>
      </c>
      <c r="F753" s="384"/>
      <c r="G753" s="41"/>
      <c r="H753" s="45" t="s">
        <v>2040</v>
      </c>
    </row>
    <row r="754" spans="1:12" ht="17">
      <c r="A754" s="387"/>
      <c r="B754" s="381"/>
      <c r="C754" s="389"/>
      <c r="D754" s="39">
        <v>3</v>
      </c>
      <c r="E754" s="40" t="s">
        <v>2336</v>
      </c>
      <c r="F754" s="384"/>
      <c r="G754" s="41"/>
      <c r="H754" s="45" t="s">
        <v>2040</v>
      </c>
    </row>
    <row r="755" spans="1:12" ht="17">
      <c r="A755" s="387"/>
      <c r="B755" s="381"/>
      <c r="C755" s="389"/>
      <c r="D755" s="39">
        <v>4</v>
      </c>
      <c r="E755" s="40" t="s">
        <v>2337</v>
      </c>
      <c r="F755" s="384"/>
      <c r="G755" s="41"/>
      <c r="H755" s="45" t="s">
        <v>2040</v>
      </c>
    </row>
    <row r="756" spans="1:12" ht="17">
      <c r="A756" s="387"/>
      <c r="B756" s="381"/>
      <c r="C756" s="389"/>
      <c r="D756" s="39">
        <v>5</v>
      </c>
      <c r="E756" s="40" t="s">
        <v>2338</v>
      </c>
      <c r="F756" s="384"/>
      <c r="G756" s="41"/>
      <c r="H756" s="45" t="s">
        <v>2040</v>
      </c>
    </row>
    <row r="757" spans="1:12" ht="17">
      <c r="A757" s="387"/>
      <c r="B757" s="381"/>
      <c r="C757" s="389"/>
      <c r="D757" s="39">
        <v>6</v>
      </c>
      <c r="E757" s="40" t="s">
        <v>2339</v>
      </c>
      <c r="F757" s="384"/>
      <c r="G757" s="41"/>
      <c r="H757" s="45" t="s">
        <v>2040</v>
      </c>
    </row>
    <row r="758" spans="1:12" ht="17">
      <c r="A758" s="387"/>
      <c r="B758" s="381"/>
      <c r="C758" s="389"/>
      <c r="D758" s="39">
        <v>7</v>
      </c>
      <c r="E758" s="40" t="s">
        <v>2340</v>
      </c>
      <c r="F758" s="384"/>
      <c r="G758" s="41"/>
      <c r="H758" s="45" t="s">
        <v>2040</v>
      </c>
    </row>
    <row r="759" spans="1:12" ht="17">
      <c r="A759" s="387"/>
      <c r="B759" s="381"/>
      <c r="C759" s="389"/>
      <c r="D759" s="39">
        <v>8</v>
      </c>
      <c r="E759" s="40" t="s">
        <v>2341</v>
      </c>
      <c r="F759" s="384"/>
      <c r="G759" s="41"/>
      <c r="H759" s="45" t="s">
        <v>2040</v>
      </c>
    </row>
    <row r="760" spans="1:12" ht="17">
      <c r="A760" s="387"/>
      <c r="B760" s="381"/>
      <c r="C760" s="389"/>
      <c r="D760" s="39">
        <v>9</v>
      </c>
      <c r="E760" s="40" t="s">
        <v>2342</v>
      </c>
      <c r="F760" s="384"/>
      <c r="G760" s="41"/>
      <c r="H760" s="45" t="s">
        <v>2040</v>
      </c>
    </row>
    <row r="761" spans="1:12" ht="17">
      <c r="A761" s="387"/>
      <c r="B761" s="381"/>
      <c r="C761" s="389"/>
      <c r="D761" s="39">
        <v>10</v>
      </c>
      <c r="E761" s="40" t="s">
        <v>2343</v>
      </c>
      <c r="F761" s="384"/>
      <c r="G761" s="41"/>
      <c r="H761" s="45" t="s">
        <v>2040</v>
      </c>
    </row>
    <row r="762" spans="1:12" ht="17">
      <c r="A762" s="387"/>
      <c r="B762" s="381"/>
      <c r="C762" s="389"/>
      <c r="D762" s="39">
        <v>11</v>
      </c>
      <c r="E762" s="40" t="s">
        <v>2344</v>
      </c>
      <c r="F762" s="384"/>
      <c r="G762" s="41"/>
      <c r="H762" s="45" t="s">
        <v>2040</v>
      </c>
    </row>
    <row r="763" spans="1:12" ht="16.5" customHeight="1">
      <c r="A763" s="388"/>
      <c r="B763" s="382"/>
      <c r="C763" s="390"/>
      <c r="D763" s="39">
        <v>12</v>
      </c>
      <c r="E763" s="40" t="s">
        <v>326</v>
      </c>
      <c r="F763" s="385"/>
      <c r="G763" s="41"/>
      <c r="H763" s="45" t="s">
        <v>2040</v>
      </c>
      <c r="I763" s="165"/>
      <c r="J763" s="165"/>
      <c r="K763" s="165"/>
      <c r="L763" s="137"/>
    </row>
    <row r="764" spans="1:12" ht="17">
      <c r="A764" s="46" t="s">
        <v>2366</v>
      </c>
      <c r="B764" s="40" t="s">
        <v>2367</v>
      </c>
      <c r="C764" s="40" t="s">
        <v>2482</v>
      </c>
      <c r="D764" s="39"/>
      <c r="E764" s="40"/>
      <c r="F764" s="39"/>
      <c r="G764" s="127" t="s">
        <v>2040</v>
      </c>
      <c r="H764" s="45"/>
      <c r="I764" s="165"/>
      <c r="J764" s="165"/>
      <c r="K764" s="165"/>
      <c r="L764" s="137"/>
    </row>
    <row r="765" spans="1:12" ht="17">
      <c r="A765" s="386" t="s">
        <v>2483</v>
      </c>
      <c r="B765" s="380" t="s">
        <v>2368</v>
      </c>
      <c r="C765" s="380" t="s">
        <v>2419</v>
      </c>
      <c r="D765" s="39"/>
      <c r="E765" s="40"/>
      <c r="F765" s="383"/>
      <c r="G765" s="126">
        <v>123</v>
      </c>
      <c r="H765" s="45"/>
      <c r="I765" s="165"/>
      <c r="J765" s="165"/>
      <c r="K765" s="165"/>
      <c r="L765" s="137"/>
    </row>
    <row r="766" spans="1:12" ht="17">
      <c r="A766" s="387"/>
      <c r="B766" s="381"/>
      <c r="C766" s="381"/>
      <c r="D766" s="39">
        <v>1</v>
      </c>
      <c r="E766" s="40" t="s">
        <v>2369</v>
      </c>
      <c r="F766" s="384"/>
      <c r="G766" s="41">
        <v>31</v>
      </c>
      <c r="H766" s="45">
        <v>25.203252032520325</v>
      </c>
      <c r="I766" s="165"/>
      <c r="J766" s="165"/>
      <c r="K766" s="165"/>
      <c r="L766" s="137"/>
    </row>
    <row r="767" spans="1:12" ht="17">
      <c r="A767" s="387"/>
      <c r="B767" s="381"/>
      <c r="C767" s="381"/>
      <c r="D767" s="39">
        <v>2</v>
      </c>
      <c r="E767" s="40" t="s">
        <v>2370</v>
      </c>
      <c r="F767" s="384"/>
      <c r="G767" s="41">
        <v>25</v>
      </c>
      <c r="H767" s="45">
        <v>20.325203252032519</v>
      </c>
      <c r="I767" s="165"/>
      <c r="J767" s="165"/>
      <c r="K767" s="165"/>
      <c r="L767" s="137"/>
    </row>
    <row r="768" spans="1:12" ht="17">
      <c r="A768" s="387"/>
      <c r="B768" s="381"/>
      <c r="C768" s="381"/>
      <c r="D768" s="39">
        <v>3</v>
      </c>
      <c r="E768" s="40" t="s">
        <v>2371</v>
      </c>
      <c r="F768" s="384"/>
      <c r="G768" s="41">
        <v>3</v>
      </c>
      <c r="H768" s="45">
        <v>2.4390243902439024</v>
      </c>
      <c r="I768" s="165"/>
      <c r="J768" s="165"/>
      <c r="K768" s="165"/>
      <c r="L768" s="137"/>
    </row>
    <row r="769" spans="1:12" ht="17">
      <c r="A769" s="387"/>
      <c r="B769" s="381"/>
      <c r="C769" s="381"/>
      <c r="D769" s="39">
        <v>4</v>
      </c>
      <c r="E769" s="40" t="s">
        <v>865</v>
      </c>
      <c r="F769" s="384"/>
      <c r="G769" s="41">
        <v>2</v>
      </c>
      <c r="H769" s="45">
        <v>1.6260162601626018</v>
      </c>
      <c r="I769" s="165"/>
      <c r="J769" s="165"/>
      <c r="K769" s="165"/>
      <c r="L769" s="137"/>
    </row>
    <row r="770" spans="1:12" ht="17">
      <c r="A770" s="387"/>
      <c r="B770" s="381"/>
      <c r="C770" s="381"/>
      <c r="D770" s="39">
        <v>5</v>
      </c>
      <c r="E770" s="40" t="s">
        <v>2372</v>
      </c>
      <c r="F770" s="384"/>
      <c r="G770" s="41">
        <v>1</v>
      </c>
      <c r="H770" s="45">
        <v>0.81300813008130091</v>
      </c>
      <c r="I770" s="165"/>
      <c r="J770" s="165"/>
      <c r="K770" s="165"/>
      <c r="L770" s="137"/>
    </row>
    <row r="771" spans="1:12" ht="17">
      <c r="A771" s="387"/>
      <c r="B771" s="381"/>
      <c r="C771" s="381"/>
      <c r="D771" s="39">
        <v>6</v>
      </c>
      <c r="E771" s="40" t="s">
        <v>2373</v>
      </c>
      <c r="F771" s="384"/>
      <c r="G771" s="41"/>
      <c r="H771" s="45">
        <v>0</v>
      </c>
      <c r="I771" s="165"/>
      <c r="J771" s="165"/>
      <c r="K771" s="165"/>
      <c r="L771" s="137"/>
    </row>
    <row r="772" spans="1:12" ht="17">
      <c r="A772" s="387"/>
      <c r="B772" s="381"/>
      <c r="C772" s="381"/>
      <c r="D772" s="39">
        <v>7</v>
      </c>
      <c r="E772" s="40" t="s">
        <v>2374</v>
      </c>
      <c r="F772" s="384"/>
      <c r="G772" s="41">
        <v>1</v>
      </c>
      <c r="H772" s="45">
        <v>0.81300813008130091</v>
      </c>
      <c r="I772" s="165"/>
      <c r="J772" s="165"/>
      <c r="K772" s="165"/>
      <c r="L772" s="137"/>
    </row>
    <row r="773" spans="1:12" ht="17">
      <c r="A773" s="387"/>
      <c r="B773" s="381"/>
      <c r="C773" s="381"/>
      <c r="D773" s="39">
        <v>8</v>
      </c>
      <c r="E773" s="40" t="s">
        <v>326</v>
      </c>
      <c r="F773" s="384"/>
      <c r="G773" s="41"/>
      <c r="H773" s="45">
        <v>0</v>
      </c>
      <c r="I773" s="165"/>
      <c r="J773" s="165"/>
      <c r="K773" s="165"/>
      <c r="L773" s="137"/>
    </row>
    <row r="774" spans="1:12" ht="16.5" customHeight="1">
      <c r="A774" s="388"/>
      <c r="B774" s="382"/>
      <c r="C774" s="382"/>
      <c r="D774" s="39">
        <v>9</v>
      </c>
      <c r="E774" s="40" t="s">
        <v>1539</v>
      </c>
      <c r="F774" s="385"/>
      <c r="G774" s="41">
        <v>60</v>
      </c>
      <c r="H774" s="45">
        <v>48.780487804878049</v>
      </c>
      <c r="I774" s="165"/>
      <c r="J774" s="165"/>
      <c r="K774" s="165"/>
      <c r="L774" s="137"/>
    </row>
    <row r="775" spans="1:12" ht="17">
      <c r="A775" s="46" t="s">
        <v>2375</v>
      </c>
      <c r="B775" s="40" t="s">
        <v>2376</v>
      </c>
      <c r="C775" s="40" t="s">
        <v>2484</v>
      </c>
      <c r="D775" s="39"/>
      <c r="E775" s="40"/>
      <c r="F775" s="39"/>
      <c r="G775" s="41" t="s">
        <v>4107</v>
      </c>
      <c r="H775" s="45"/>
      <c r="I775" s="165"/>
      <c r="J775" s="165"/>
      <c r="K775" s="165"/>
      <c r="L775" s="137"/>
    </row>
    <row r="776" spans="1:12" ht="17">
      <c r="A776" s="386" t="s">
        <v>2377</v>
      </c>
      <c r="B776" s="380" t="s">
        <v>2378</v>
      </c>
      <c r="C776" s="380" t="s">
        <v>2419</v>
      </c>
      <c r="D776" s="39"/>
      <c r="E776" s="40"/>
      <c r="F776" s="383"/>
      <c r="G776" s="126">
        <v>123</v>
      </c>
      <c r="H776" s="45"/>
      <c r="I776" s="165"/>
      <c r="J776" s="165"/>
      <c r="K776" s="165"/>
      <c r="L776" s="137"/>
    </row>
    <row r="777" spans="1:12" ht="17">
      <c r="A777" s="387"/>
      <c r="B777" s="381"/>
      <c r="C777" s="381"/>
      <c r="D777" s="39">
        <v>1</v>
      </c>
      <c r="E777" s="40" t="s">
        <v>1557</v>
      </c>
      <c r="F777" s="384"/>
      <c r="G777" s="41">
        <v>4</v>
      </c>
      <c r="H777" s="45">
        <v>3.2520325203252036</v>
      </c>
      <c r="I777" s="165"/>
      <c r="J777" s="165"/>
      <c r="K777" s="165"/>
      <c r="L777" s="137"/>
    </row>
    <row r="778" spans="1:12" ht="17">
      <c r="A778" s="387"/>
      <c r="B778" s="381"/>
      <c r="C778" s="381"/>
      <c r="D778" s="39">
        <v>2</v>
      </c>
      <c r="E778" s="40" t="s">
        <v>1558</v>
      </c>
      <c r="F778" s="384"/>
      <c r="G778" s="41">
        <v>22</v>
      </c>
      <c r="H778" s="45">
        <v>17.886178861788618</v>
      </c>
      <c r="I778" s="165"/>
      <c r="J778" s="165"/>
      <c r="K778" s="165"/>
      <c r="L778" s="137"/>
    </row>
    <row r="779" spans="1:12" ht="17">
      <c r="A779" s="387"/>
      <c r="B779" s="381"/>
      <c r="C779" s="381"/>
      <c r="D779" s="39">
        <v>3</v>
      </c>
      <c r="E779" s="40" t="s">
        <v>1559</v>
      </c>
      <c r="F779" s="384"/>
      <c r="G779" s="41">
        <v>79</v>
      </c>
      <c r="H779" s="45">
        <v>64.22764227642277</v>
      </c>
      <c r="I779" s="165"/>
      <c r="J779" s="165"/>
      <c r="K779" s="165"/>
      <c r="L779" s="137"/>
    </row>
    <row r="780" spans="1:12" ht="17">
      <c r="A780" s="387"/>
      <c r="B780" s="381"/>
      <c r="C780" s="381"/>
      <c r="D780" s="39">
        <v>4</v>
      </c>
      <c r="E780" s="40" t="s">
        <v>1560</v>
      </c>
      <c r="F780" s="384"/>
      <c r="G780" s="41">
        <v>14</v>
      </c>
      <c r="H780" s="45">
        <v>11.38211382113821</v>
      </c>
      <c r="I780" s="165"/>
      <c r="J780" s="165"/>
      <c r="K780" s="165"/>
      <c r="L780" s="137"/>
    </row>
    <row r="781" spans="1:12" ht="16.5" customHeight="1">
      <c r="A781" s="388"/>
      <c r="B781" s="382"/>
      <c r="C781" s="382"/>
      <c r="D781" s="39">
        <v>5</v>
      </c>
      <c r="E781" s="40" t="s">
        <v>1561</v>
      </c>
      <c r="F781" s="385"/>
      <c r="G781" s="41">
        <v>4</v>
      </c>
      <c r="H781" s="45">
        <v>3.2520325203252036</v>
      </c>
      <c r="I781" s="165"/>
      <c r="J781" s="165"/>
      <c r="K781" s="165"/>
      <c r="L781" s="137"/>
    </row>
    <row r="782" spans="1:12" ht="17">
      <c r="A782" s="386" t="s">
        <v>2379</v>
      </c>
      <c r="B782" s="380" t="s">
        <v>2380</v>
      </c>
      <c r="C782" s="380" t="s">
        <v>2419</v>
      </c>
      <c r="D782" s="39"/>
      <c r="E782" s="40"/>
      <c r="F782" s="383"/>
      <c r="G782" s="126">
        <v>123</v>
      </c>
      <c r="H782" s="45"/>
      <c r="I782" s="165"/>
      <c r="J782" s="165"/>
      <c r="K782" s="165"/>
      <c r="L782" s="137"/>
    </row>
    <row r="783" spans="1:12" ht="17">
      <c r="A783" s="387"/>
      <c r="B783" s="381"/>
      <c r="C783" s="381"/>
      <c r="D783" s="39">
        <v>1</v>
      </c>
      <c r="E783" s="40" t="s">
        <v>1563</v>
      </c>
      <c r="F783" s="384"/>
      <c r="G783" s="41">
        <v>4</v>
      </c>
      <c r="H783" s="45">
        <v>3.2520325203252036</v>
      </c>
      <c r="I783" s="165"/>
      <c r="J783" s="165"/>
      <c r="K783" s="165"/>
      <c r="L783" s="137"/>
    </row>
    <row r="784" spans="1:12" ht="17">
      <c r="A784" s="387"/>
      <c r="B784" s="381"/>
      <c r="C784" s="381"/>
      <c r="D784" s="39">
        <v>2</v>
      </c>
      <c r="E784" s="40" t="s">
        <v>748</v>
      </c>
      <c r="F784" s="384"/>
      <c r="G784" s="41">
        <v>13</v>
      </c>
      <c r="H784" s="45">
        <v>10.569105691056912</v>
      </c>
      <c r="I784" s="165"/>
      <c r="J784" s="165"/>
      <c r="K784" s="165"/>
      <c r="L784" s="137"/>
    </row>
    <row r="785" spans="1:12" ht="17">
      <c r="A785" s="387"/>
      <c r="B785" s="381"/>
      <c r="C785" s="381"/>
      <c r="D785" s="39">
        <v>3</v>
      </c>
      <c r="E785" s="40" t="s">
        <v>1417</v>
      </c>
      <c r="F785" s="384"/>
      <c r="G785" s="41">
        <v>63</v>
      </c>
      <c r="H785" s="45">
        <v>51.219512195121951</v>
      </c>
      <c r="I785" s="165"/>
      <c r="J785" s="165"/>
      <c r="K785" s="165"/>
      <c r="L785" s="137"/>
    </row>
    <row r="786" spans="1:12" ht="17">
      <c r="A786" s="387"/>
      <c r="B786" s="381"/>
      <c r="C786" s="381"/>
      <c r="D786" s="39">
        <v>4</v>
      </c>
      <c r="E786" s="40" t="s">
        <v>747</v>
      </c>
      <c r="F786" s="384"/>
      <c r="G786" s="41">
        <v>36</v>
      </c>
      <c r="H786" s="45">
        <v>29.268292682926827</v>
      </c>
      <c r="I786" s="165"/>
      <c r="J786" s="165"/>
      <c r="K786" s="165"/>
      <c r="L786" s="137"/>
    </row>
    <row r="787" spans="1:12" ht="17">
      <c r="A787" s="388"/>
      <c r="B787" s="382"/>
      <c r="C787" s="382"/>
      <c r="D787" s="39">
        <v>5</v>
      </c>
      <c r="E787" s="40" t="s">
        <v>1564</v>
      </c>
      <c r="F787" s="385"/>
      <c r="G787" s="41">
        <v>7</v>
      </c>
      <c r="H787" s="45">
        <v>5.6910569105691051</v>
      </c>
      <c r="I787" s="165"/>
      <c r="J787" s="165"/>
      <c r="K787" s="165"/>
      <c r="L787" s="137"/>
    </row>
    <row r="788" spans="1:12" ht="17">
      <c r="A788" s="386" t="s">
        <v>2381</v>
      </c>
      <c r="B788" s="380" t="s">
        <v>1252</v>
      </c>
      <c r="C788" s="380" t="s">
        <v>2486</v>
      </c>
      <c r="D788" s="39"/>
      <c r="E788" s="40"/>
      <c r="F788" s="383"/>
      <c r="G788" s="126">
        <v>48</v>
      </c>
      <c r="H788" s="45"/>
      <c r="I788" s="165"/>
      <c r="J788" s="165"/>
      <c r="K788" s="165"/>
      <c r="L788" s="137"/>
    </row>
    <row r="789" spans="1:12" ht="17">
      <c r="A789" s="387"/>
      <c r="B789" s="381"/>
      <c r="C789" s="381"/>
      <c r="D789" s="39">
        <v>1</v>
      </c>
      <c r="E789" s="40" t="s">
        <v>1600</v>
      </c>
      <c r="F789" s="384"/>
      <c r="G789" s="41">
        <v>3</v>
      </c>
      <c r="H789" s="45">
        <v>6.25</v>
      </c>
      <c r="I789" s="165"/>
      <c r="J789" s="165"/>
      <c r="K789" s="165"/>
      <c r="L789" s="137"/>
    </row>
    <row r="790" spans="1:12" ht="17">
      <c r="A790" s="387"/>
      <c r="B790" s="381"/>
      <c r="C790" s="381"/>
      <c r="D790" s="39">
        <v>2</v>
      </c>
      <c r="E790" s="40" t="s">
        <v>1601</v>
      </c>
      <c r="F790" s="384"/>
      <c r="G790" s="41">
        <v>30</v>
      </c>
      <c r="H790" s="45">
        <v>62.5</v>
      </c>
      <c r="I790" s="165"/>
      <c r="J790" s="165"/>
      <c r="K790" s="165"/>
      <c r="L790" s="137"/>
    </row>
    <row r="791" spans="1:12" ht="17">
      <c r="A791" s="387"/>
      <c r="B791" s="381"/>
      <c r="C791" s="381"/>
      <c r="D791" s="39">
        <v>3</v>
      </c>
      <c r="E791" s="40" t="s">
        <v>1417</v>
      </c>
      <c r="F791" s="384"/>
      <c r="G791" s="41">
        <v>15</v>
      </c>
      <c r="H791" s="45">
        <v>31.25</v>
      </c>
      <c r="I791" s="165"/>
      <c r="J791" s="165"/>
      <c r="K791" s="165"/>
    </row>
    <row r="792" spans="1:12" ht="17">
      <c r="A792" s="387"/>
      <c r="B792" s="381"/>
      <c r="C792" s="381"/>
      <c r="D792" s="39">
        <v>4</v>
      </c>
      <c r="E792" s="40" t="s">
        <v>1602</v>
      </c>
      <c r="F792" s="384"/>
      <c r="G792" s="41"/>
      <c r="H792" s="45" t="s">
        <v>577</v>
      </c>
      <c r="I792" s="165"/>
      <c r="J792" s="165"/>
      <c r="K792" s="165"/>
    </row>
    <row r="793" spans="1:12" ht="17">
      <c r="A793" s="388"/>
      <c r="B793" s="382"/>
      <c r="C793" s="382"/>
      <c r="D793" s="39">
        <v>5</v>
      </c>
      <c r="E793" s="40" t="s">
        <v>1603</v>
      </c>
      <c r="F793" s="385"/>
      <c r="G793" s="41"/>
      <c r="H793" s="45" t="s">
        <v>577</v>
      </c>
      <c r="I793" s="165"/>
      <c r="J793" s="165"/>
      <c r="K793" s="165"/>
    </row>
    <row r="794" spans="1:12" ht="17">
      <c r="A794" s="386" t="s">
        <v>2382</v>
      </c>
      <c r="B794" s="380" t="s">
        <v>4484</v>
      </c>
      <c r="C794" s="380" t="s">
        <v>2460</v>
      </c>
      <c r="D794" s="39"/>
      <c r="E794" s="40"/>
      <c r="F794" s="383"/>
      <c r="G794" s="126">
        <v>5</v>
      </c>
      <c r="H794" s="45"/>
      <c r="I794" s="165"/>
      <c r="J794" s="165"/>
      <c r="K794" s="165"/>
    </row>
    <row r="795" spans="1:12" ht="17">
      <c r="A795" s="387"/>
      <c r="B795" s="381"/>
      <c r="C795" s="381"/>
      <c r="D795" s="39">
        <v>1</v>
      </c>
      <c r="E795" s="40" t="s">
        <v>1563</v>
      </c>
      <c r="F795" s="384"/>
      <c r="G795" s="41"/>
      <c r="H795" s="45" t="s">
        <v>577</v>
      </c>
      <c r="I795" s="165"/>
      <c r="J795" s="165"/>
      <c r="K795" s="165"/>
    </row>
    <row r="796" spans="1:12" ht="17">
      <c r="A796" s="387"/>
      <c r="B796" s="381"/>
      <c r="C796" s="381"/>
      <c r="D796" s="39">
        <v>2</v>
      </c>
      <c r="E796" s="40" t="s">
        <v>748</v>
      </c>
      <c r="F796" s="384"/>
      <c r="G796" s="41"/>
      <c r="H796" s="45" t="s">
        <v>577</v>
      </c>
      <c r="I796" s="165"/>
      <c r="J796" s="165"/>
      <c r="K796" s="165"/>
    </row>
    <row r="797" spans="1:12" ht="17">
      <c r="A797" s="387"/>
      <c r="B797" s="381"/>
      <c r="C797" s="381"/>
      <c r="D797" s="39">
        <v>3</v>
      </c>
      <c r="E797" s="40" t="s">
        <v>1949</v>
      </c>
      <c r="F797" s="384"/>
      <c r="G797" s="41"/>
      <c r="H797" s="45" t="s">
        <v>577</v>
      </c>
    </row>
    <row r="798" spans="1:12" ht="17">
      <c r="A798" s="387"/>
      <c r="B798" s="381"/>
      <c r="C798" s="381"/>
      <c r="D798" s="39">
        <v>4</v>
      </c>
      <c r="E798" s="40" t="s">
        <v>747</v>
      </c>
      <c r="F798" s="384"/>
      <c r="G798" s="41">
        <v>5</v>
      </c>
      <c r="H798" s="45">
        <v>100</v>
      </c>
    </row>
    <row r="799" spans="1:12" ht="17">
      <c r="A799" s="388"/>
      <c r="B799" s="382"/>
      <c r="C799" s="382"/>
      <c r="D799" s="39">
        <v>5</v>
      </c>
      <c r="E799" s="40" t="s">
        <v>1564</v>
      </c>
      <c r="F799" s="385"/>
      <c r="G799" s="41"/>
      <c r="H799" s="45" t="s">
        <v>577</v>
      </c>
    </row>
    <row r="800" spans="1:12" ht="17">
      <c r="A800" s="386" t="s">
        <v>2383</v>
      </c>
      <c r="B800" s="380" t="s">
        <v>4485</v>
      </c>
      <c r="C800" s="380" t="s">
        <v>2485</v>
      </c>
      <c r="D800" s="39"/>
      <c r="E800" s="40"/>
      <c r="F800" s="383"/>
      <c r="G800" s="126">
        <v>46</v>
      </c>
      <c r="H800" s="45"/>
    </row>
    <row r="801" spans="1:12" ht="17">
      <c r="A801" s="387"/>
      <c r="B801" s="381"/>
      <c r="C801" s="381"/>
      <c r="D801" s="39">
        <v>1</v>
      </c>
      <c r="E801" s="40" t="s">
        <v>1563</v>
      </c>
      <c r="F801" s="384"/>
      <c r="G801" s="41"/>
      <c r="H801" s="45" t="s">
        <v>577</v>
      </c>
    </row>
    <row r="802" spans="1:12" ht="17">
      <c r="A802" s="387"/>
      <c r="B802" s="381"/>
      <c r="C802" s="381"/>
      <c r="D802" s="39">
        <v>2</v>
      </c>
      <c r="E802" s="40" t="s">
        <v>748</v>
      </c>
      <c r="F802" s="384"/>
      <c r="G802" s="41"/>
      <c r="H802" s="45" t="s">
        <v>577</v>
      </c>
    </row>
    <row r="803" spans="1:12" ht="17">
      <c r="A803" s="387"/>
      <c r="B803" s="381"/>
      <c r="C803" s="381"/>
      <c r="D803" s="39">
        <v>3</v>
      </c>
      <c r="E803" s="40" t="s">
        <v>1949</v>
      </c>
      <c r="F803" s="384"/>
      <c r="G803" s="41">
        <v>11</v>
      </c>
      <c r="H803" s="45">
        <v>23.913043478260871</v>
      </c>
    </row>
    <row r="804" spans="1:12" ht="17">
      <c r="A804" s="387"/>
      <c r="B804" s="381"/>
      <c r="C804" s="381"/>
      <c r="D804" s="39">
        <v>4</v>
      </c>
      <c r="E804" s="40" t="s">
        <v>747</v>
      </c>
      <c r="F804" s="384"/>
      <c r="G804" s="41">
        <v>29</v>
      </c>
      <c r="H804" s="45">
        <v>63.04347826086957</v>
      </c>
    </row>
    <row r="805" spans="1:12" ht="16.5" customHeight="1">
      <c r="A805" s="388"/>
      <c r="B805" s="382"/>
      <c r="C805" s="382"/>
      <c r="D805" s="39">
        <v>5</v>
      </c>
      <c r="E805" s="40" t="s">
        <v>1564</v>
      </c>
      <c r="F805" s="385"/>
      <c r="G805" s="41">
        <v>6</v>
      </c>
      <c r="H805" s="45">
        <v>13.043478260869565</v>
      </c>
      <c r="I805" s="165"/>
      <c r="J805" s="165"/>
      <c r="K805" s="165"/>
      <c r="L805" s="137"/>
    </row>
    <row r="806" spans="1:12" ht="17">
      <c r="A806" s="386" t="s">
        <v>2384</v>
      </c>
      <c r="B806" s="380" t="s">
        <v>174</v>
      </c>
      <c r="C806" s="380" t="s">
        <v>2419</v>
      </c>
      <c r="D806" s="39"/>
      <c r="E806" s="40"/>
      <c r="F806" s="383"/>
      <c r="G806" s="126">
        <v>123</v>
      </c>
      <c r="H806" s="45"/>
      <c r="I806" s="165"/>
      <c r="J806" s="165"/>
      <c r="K806" s="165"/>
      <c r="L806" s="137"/>
    </row>
    <row r="807" spans="1:12" ht="17">
      <c r="A807" s="387"/>
      <c r="B807" s="381"/>
      <c r="C807" s="381"/>
      <c r="D807" s="39">
        <v>1</v>
      </c>
      <c r="E807" s="40" t="s">
        <v>1563</v>
      </c>
      <c r="F807" s="384"/>
      <c r="G807" s="41">
        <v>7</v>
      </c>
      <c r="H807" s="45">
        <v>5.6910569105691051</v>
      </c>
      <c r="I807" s="165"/>
      <c r="J807" s="165"/>
      <c r="K807" s="165"/>
      <c r="L807" s="137"/>
    </row>
    <row r="808" spans="1:12" ht="17">
      <c r="A808" s="387"/>
      <c r="B808" s="381"/>
      <c r="C808" s="381"/>
      <c r="D808" s="39">
        <v>2</v>
      </c>
      <c r="E808" s="40" t="s">
        <v>748</v>
      </c>
      <c r="F808" s="384"/>
      <c r="G808" s="41">
        <v>23</v>
      </c>
      <c r="H808" s="45">
        <v>18.699186991869919</v>
      </c>
      <c r="I808" s="165"/>
      <c r="J808" s="165"/>
      <c r="K808" s="165"/>
      <c r="L808" s="137"/>
    </row>
    <row r="809" spans="1:12" ht="17">
      <c r="A809" s="387"/>
      <c r="B809" s="381"/>
      <c r="C809" s="381"/>
      <c r="D809" s="39">
        <v>3</v>
      </c>
      <c r="E809" s="40" t="s">
        <v>1949</v>
      </c>
      <c r="F809" s="384"/>
      <c r="G809" s="41">
        <v>70</v>
      </c>
      <c r="H809" s="45">
        <v>56.910569105691053</v>
      </c>
      <c r="I809" s="165"/>
      <c r="J809" s="165"/>
      <c r="K809" s="165"/>
      <c r="L809" s="137"/>
    </row>
    <row r="810" spans="1:12" ht="17">
      <c r="A810" s="387"/>
      <c r="B810" s="381"/>
      <c r="C810" s="381"/>
      <c r="D810" s="39">
        <v>4</v>
      </c>
      <c r="E810" s="40" t="s">
        <v>747</v>
      </c>
      <c r="F810" s="384"/>
      <c r="G810" s="41">
        <v>22</v>
      </c>
      <c r="H810" s="45">
        <v>17.886178861788618</v>
      </c>
      <c r="I810" s="165"/>
      <c r="J810" s="165"/>
      <c r="K810" s="165"/>
      <c r="L810" s="137"/>
    </row>
    <row r="811" spans="1:12" ht="16.5" customHeight="1">
      <c r="A811" s="388"/>
      <c r="B811" s="382"/>
      <c r="C811" s="382"/>
      <c r="D811" s="39">
        <v>5</v>
      </c>
      <c r="E811" s="40" t="s">
        <v>1564</v>
      </c>
      <c r="F811" s="385"/>
      <c r="G811" s="41">
        <v>1</v>
      </c>
      <c r="H811" s="45">
        <v>0.81300813008130091</v>
      </c>
      <c r="I811" s="165"/>
      <c r="J811" s="165"/>
      <c r="K811" s="165"/>
      <c r="L811" s="137"/>
    </row>
    <row r="812" spans="1:12" ht="17">
      <c r="A812" s="386" t="s">
        <v>2385</v>
      </c>
      <c r="B812" s="380" t="s">
        <v>175</v>
      </c>
      <c r="C812" s="380" t="s">
        <v>2419</v>
      </c>
      <c r="D812" s="39"/>
      <c r="E812" s="40"/>
      <c r="F812" s="383"/>
      <c r="G812" s="126">
        <v>123</v>
      </c>
      <c r="H812" s="45"/>
      <c r="I812" s="165"/>
      <c r="J812" s="165"/>
      <c r="K812" s="165"/>
      <c r="L812" s="137"/>
    </row>
    <row r="813" spans="1:12" ht="17">
      <c r="A813" s="387"/>
      <c r="B813" s="381"/>
      <c r="C813" s="381"/>
      <c r="D813" s="39">
        <v>1</v>
      </c>
      <c r="E813" s="40" t="s">
        <v>1563</v>
      </c>
      <c r="F813" s="384"/>
      <c r="G813" s="41">
        <v>7</v>
      </c>
      <c r="H813" s="45">
        <v>5.6910569105691051</v>
      </c>
      <c r="I813" s="165"/>
      <c r="J813" s="165"/>
      <c r="K813" s="165"/>
      <c r="L813" s="137"/>
    </row>
    <row r="814" spans="1:12" ht="17">
      <c r="A814" s="387"/>
      <c r="B814" s="381"/>
      <c r="C814" s="381"/>
      <c r="D814" s="39">
        <v>2</v>
      </c>
      <c r="E814" s="40" t="s">
        <v>748</v>
      </c>
      <c r="F814" s="384"/>
      <c r="G814" s="41">
        <v>25</v>
      </c>
      <c r="H814" s="45">
        <v>20.325203252032519</v>
      </c>
      <c r="I814" s="165"/>
      <c r="J814" s="165"/>
      <c r="K814" s="165"/>
      <c r="L814" s="137"/>
    </row>
    <row r="815" spans="1:12" ht="17">
      <c r="A815" s="387"/>
      <c r="B815" s="381"/>
      <c r="C815" s="381"/>
      <c r="D815" s="39">
        <v>3</v>
      </c>
      <c r="E815" s="40" t="s">
        <v>1949</v>
      </c>
      <c r="F815" s="384"/>
      <c r="G815" s="41">
        <v>72</v>
      </c>
      <c r="H815" s="45">
        <v>58.536585365853654</v>
      </c>
      <c r="I815" s="165"/>
      <c r="J815" s="165"/>
      <c r="K815" s="165"/>
      <c r="L815" s="137"/>
    </row>
    <row r="816" spans="1:12" ht="17">
      <c r="A816" s="387"/>
      <c r="B816" s="381"/>
      <c r="C816" s="381"/>
      <c r="D816" s="39">
        <v>4</v>
      </c>
      <c r="E816" s="40" t="s">
        <v>747</v>
      </c>
      <c r="F816" s="384"/>
      <c r="G816" s="41">
        <v>19</v>
      </c>
      <c r="H816" s="45">
        <v>15.447154471544716</v>
      </c>
      <c r="I816" s="165"/>
      <c r="J816" s="165"/>
      <c r="K816" s="165"/>
      <c r="L816" s="137"/>
    </row>
    <row r="817" spans="1:12" ht="16.5" customHeight="1">
      <c r="A817" s="388"/>
      <c r="B817" s="382"/>
      <c r="C817" s="382"/>
      <c r="D817" s="39">
        <v>5</v>
      </c>
      <c r="E817" s="40" t="s">
        <v>1564</v>
      </c>
      <c r="F817" s="385"/>
      <c r="G817" s="41"/>
      <c r="H817" s="45" t="s">
        <v>577</v>
      </c>
      <c r="I817" s="165"/>
      <c r="J817" s="165"/>
      <c r="K817" s="165"/>
      <c r="L817" s="137"/>
    </row>
    <row r="818" spans="1:12" ht="17">
      <c r="A818" s="386" t="s">
        <v>2386</v>
      </c>
      <c r="B818" s="380" t="s">
        <v>176</v>
      </c>
      <c r="C818" s="380" t="s">
        <v>2419</v>
      </c>
      <c r="D818" s="39"/>
      <c r="E818" s="40"/>
      <c r="F818" s="383"/>
      <c r="G818" s="126">
        <v>123</v>
      </c>
      <c r="H818" s="45"/>
      <c r="I818" s="165"/>
      <c r="J818" s="165"/>
      <c r="K818" s="165"/>
      <c r="L818" s="137"/>
    </row>
    <row r="819" spans="1:12" ht="17">
      <c r="A819" s="387"/>
      <c r="B819" s="381"/>
      <c r="C819" s="381"/>
      <c r="D819" s="39">
        <v>1</v>
      </c>
      <c r="E819" s="40" t="s">
        <v>1563</v>
      </c>
      <c r="F819" s="384"/>
      <c r="G819" s="41">
        <v>5</v>
      </c>
      <c r="H819" s="45">
        <v>4.0650406504065035</v>
      </c>
      <c r="I819" s="165"/>
      <c r="J819" s="165"/>
      <c r="K819" s="165"/>
      <c r="L819" s="137"/>
    </row>
    <row r="820" spans="1:12" ht="17">
      <c r="A820" s="387"/>
      <c r="B820" s="381"/>
      <c r="C820" s="381"/>
      <c r="D820" s="39">
        <v>2</v>
      </c>
      <c r="E820" s="40" t="s">
        <v>748</v>
      </c>
      <c r="F820" s="384"/>
      <c r="G820" s="41">
        <v>14</v>
      </c>
      <c r="H820" s="45">
        <v>11.38211382113821</v>
      </c>
      <c r="I820" s="165"/>
      <c r="J820" s="165"/>
      <c r="K820" s="165"/>
      <c r="L820" s="137"/>
    </row>
    <row r="821" spans="1:12" ht="17">
      <c r="A821" s="387"/>
      <c r="B821" s="381"/>
      <c r="C821" s="381"/>
      <c r="D821" s="39">
        <v>3</v>
      </c>
      <c r="E821" s="40" t="s">
        <v>1949</v>
      </c>
      <c r="F821" s="384"/>
      <c r="G821" s="41">
        <v>74</v>
      </c>
      <c r="H821" s="45">
        <v>60.162601626016269</v>
      </c>
      <c r="I821" s="165"/>
      <c r="J821" s="165"/>
      <c r="K821" s="165"/>
      <c r="L821" s="137"/>
    </row>
    <row r="822" spans="1:12" ht="17">
      <c r="A822" s="387"/>
      <c r="B822" s="381"/>
      <c r="C822" s="381"/>
      <c r="D822" s="39">
        <v>4</v>
      </c>
      <c r="E822" s="40" t="s">
        <v>747</v>
      </c>
      <c r="F822" s="384"/>
      <c r="G822" s="41">
        <v>28</v>
      </c>
      <c r="H822" s="45">
        <v>22.76422764227642</v>
      </c>
      <c r="I822" s="165"/>
      <c r="J822" s="165"/>
      <c r="K822" s="165"/>
      <c r="L822" s="137"/>
    </row>
    <row r="823" spans="1:12" ht="16.5" customHeight="1">
      <c r="A823" s="388"/>
      <c r="B823" s="382"/>
      <c r="C823" s="382"/>
      <c r="D823" s="39">
        <v>5</v>
      </c>
      <c r="E823" s="40" t="s">
        <v>1564</v>
      </c>
      <c r="F823" s="385"/>
      <c r="G823" s="41">
        <v>2</v>
      </c>
      <c r="H823" s="45">
        <v>1.6260162601626018</v>
      </c>
      <c r="I823" s="165"/>
      <c r="J823" s="165"/>
      <c r="K823" s="165"/>
      <c r="L823" s="137"/>
    </row>
    <row r="824" spans="1:12" ht="17">
      <c r="A824" s="386" t="s">
        <v>2387</v>
      </c>
      <c r="B824" s="380" t="s">
        <v>177</v>
      </c>
      <c r="C824" s="380" t="s">
        <v>2419</v>
      </c>
      <c r="D824" s="39"/>
      <c r="E824" s="40"/>
      <c r="F824" s="383"/>
      <c r="G824" s="126">
        <v>123</v>
      </c>
      <c r="H824" s="45"/>
      <c r="I824" s="165"/>
      <c r="J824" s="165"/>
      <c r="K824" s="165"/>
      <c r="L824" s="137"/>
    </row>
    <row r="825" spans="1:12" ht="17">
      <c r="A825" s="387"/>
      <c r="B825" s="381"/>
      <c r="C825" s="381"/>
      <c r="D825" s="39">
        <v>1</v>
      </c>
      <c r="E825" s="40" t="s">
        <v>1564</v>
      </c>
      <c r="F825" s="384"/>
      <c r="G825" s="41">
        <v>5</v>
      </c>
      <c r="H825" s="45">
        <v>4.0650406504065035</v>
      </c>
      <c r="I825" s="165"/>
      <c r="J825" s="165"/>
      <c r="K825" s="165"/>
      <c r="L825" s="137"/>
    </row>
    <row r="826" spans="1:12" ht="17">
      <c r="A826" s="387"/>
      <c r="B826" s="381"/>
      <c r="C826" s="381"/>
      <c r="D826" s="39">
        <v>2</v>
      </c>
      <c r="E826" s="40" t="s">
        <v>747</v>
      </c>
      <c r="F826" s="384"/>
      <c r="G826" s="41">
        <v>59</v>
      </c>
      <c r="H826" s="45">
        <v>47.967479674796749</v>
      </c>
      <c r="I826" s="165"/>
      <c r="J826" s="165"/>
      <c r="K826" s="165"/>
      <c r="L826" s="137"/>
    </row>
    <row r="827" spans="1:12" ht="17">
      <c r="A827" s="387"/>
      <c r="B827" s="381"/>
      <c r="C827" s="381"/>
      <c r="D827" s="39">
        <v>3</v>
      </c>
      <c r="E827" s="40" t="s">
        <v>1949</v>
      </c>
      <c r="F827" s="384"/>
      <c r="G827" s="41">
        <v>45</v>
      </c>
      <c r="H827" s="45">
        <v>36.585365853658537</v>
      </c>
      <c r="I827" s="165"/>
      <c r="J827" s="165"/>
      <c r="K827" s="165"/>
      <c r="L827" s="137"/>
    </row>
    <row r="828" spans="1:12" ht="17">
      <c r="A828" s="387"/>
      <c r="B828" s="381"/>
      <c r="C828" s="381"/>
      <c r="D828" s="39">
        <v>4</v>
      </c>
      <c r="E828" s="40" t="s">
        <v>748</v>
      </c>
      <c r="F828" s="384"/>
      <c r="G828" s="41">
        <v>14</v>
      </c>
      <c r="H828" s="45">
        <v>11.38211382113821</v>
      </c>
      <c r="I828" s="165"/>
      <c r="J828" s="165"/>
      <c r="K828" s="165"/>
      <c r="L828" s="137"/>
    </row>
    <row r="829" spans="1:12" ht="16.5" customHeight="1">
      <c r="A829" s="388"/>
      <c r="B829" s="382"/>
      <c r="C829" s="382"/>
      <c r="D829" s="39">
        <v>5</v>
      </c>
      <c r="E829" s="40" t="s">
        <v>1563</v>
      </c>
      <c r="F829" s="385"/>
      <c r="G829" s="41"/>
      <c r="H829" s="45" t="s">
        <v>577</v>
      </c>
      <c r="I829" s="165"/>
      <c r="J829" s="165"/>
      <c r="K829" s="165"/>
      <c r="L829" s="137"/>
    </row>
    <row r="830" spans="1:12" ht="17">
      <c r="A830" s="386" t="s">
        <v>2388</v>
      </c>
      <c r="B830" s="380" t="s">
        <v>178</v>
      </c>
      <c r="C830" s="380" t="s">
        <v>2419</v>
      </c>
      <c r="D830" s="39"/>
      <c r="E830" s="40"/>
      <c r="F830" s="383"/>
      <c r="G830" s="126">
        <v>123</v>
      </c>
      <c r="H830" s="45"/>
      <c r="I830" s="165"/>
      <c r="J830" s="165"/>
      <c r="K830" s="165"/>
      <c r="L830" s="137"/>
    </row>
    <row r="831" spans="1:12" ht="17">
      <c r="A831" s="387"/>
      <c r="B831" s="381"/>
      <c r="C831" s="381"/>
      <c r="D831" s="39">
        <v>1</v>
      </c>
      <c r="E831" s="40" t="s">
        <v>1564</v>
      </c>
      <c r="F831" s="384"/>
      <c r="G831" s="41">
        <v>11</v>
      </c>
      <c r="H831" s="45">
        <v>8.9430894308943092</v>
      </c>
      <c r="I831" s="165"/>
      <c r="J831" s="165"/>
      <c r="K831" s="165"/>
      <c r="L831" s="137"/>
    </row>
    <row r="832" spans="1:12" ht="17">
      <c r="A832" s="387"/>
      <c r="B832" s="381"/>
      <c r="C832" s="381"/>
      <c r="D832" s="39">
        <v>2</v>
      </c>
      <c r="E832" s="40" t="s">
        <v>747</v>
      </c>
      <c r="F832" s="384"/>
      <c r="G832" s="41">
        <v>53</v>
      </c>
      <c r="H832" s="45">
        <v>43.089430894308947</v>
      </c>
      <c r="I832" s="165"/>
      <c r="J832" s="165"/>
      <c r="K832" s="165"/>
      <c r="L832" s="137"/>
    </row>
    <row r="833" spans="1:12" ht="17">
      <c r="A833" s="387"/>
      <c r="B833" s="381"/>
      <c r="C833" s="381"/>
      <c r="D833" s="39">
        <v>3</v>
      </c>
      <c r="E833" s="40" t="s">
        <v>1949</v>
      </c>
      <c r="F833" s="384"/>
      <c r="G833" s="41">
        <v>49</v>
      </c>
      <c r="H833" s="45">
        <v>39.837398373983739</v>
      </c>
      <c r="I833" s="165"/>
      <c r="J833" s="165"/>
      <c r="K833" s="165"/>
      <c r="L833" s="137"/>
    </row>
    <row r="834" spans="1:12" ht="17">
      <c r="A834" s="387"/>
      <c r="B834" s="381"/>
      <c r="C834" s="381"/>
      <c r="D834" s="39">
        <v>4</v>
      </c>
      <c r="E834" s="40" t="s">
        <v>748</v>
      </c>
      <c r="F834" s="384"/>
      <c r="G834" s="41">
        <v>10</v>
      </c>
      <c r="H834" s="45">
        <v>8.1300813008130071</v>
      </c>
      <c r="I834" s="165"/>
      <c r="J834" s="165"/>
      <c r="K834" s="165"/>
      <c r="L834" s="137"/>
    </row>
    <row r="835" spans="1:12" ht="16.5" customHeight="1">
      <c r="A835" s="388"/>
      <c r="B835" s="382"/>
      <c r="C835" s="382"/>
      <c r="D835" s="39">
        <v>5</v>
      </c>
      <c r="E835" s="40" t="s">
        <v>1563</v>
      </c>
      <c r="F835" s="385"/>
      <c r="G835" s="41"/>
      <c r="H835" s="45" t="s">
        <v>577</v>
      </c>
      <c r="I835" s="165"/>
      <c r="J835" s="165"/>
      <c r="K835" s="165"/>
      <c r="L835" s="137"/>
    </row>
    <row r="836" spans="1:12" ht="17">
      <c r="A836" s="386" t="s">
        <v>2389</v>
      </c>
      <c r="B836" s="380" t="s">
        <v>179</v>
      </c>
      <c r="C836" s="380" t="s">
        <v>2419</v>
      </c>
      <c r="D836" s="39"/>
      <c r="E836" s="40"/>
      <c r="F836" s="383"/>
      <c r="G836" s="126">
        <v>123</v>
      </c>
      <c r="H836" s="45"/>
      <c r="I836" s="165"/>
      <c r="J836" s="165"/>
      <c r="K836" s="165"/>
      <c r="L836" s="137"/>
    </row>
    <row r="837" spans="1:12" ht="17">
      <c r="A837" s="387"/>
      <c r="B837" s="381"/>
      <c r="C837" s="381"/>
      <c r="D837" s="39">
        <v>1</v>
      </c>
      <c r="E837" s="40" t="s">
        <v>1564</v>
      </c>
      <c r="F837" s="384"/>
      <c r="G837" s="41">
        <v>6</v>
      </c>
      <c r="H837" s="45">
        <v>4.8780487804878048</v>
      </c>
      <c r="I837" s="165"/>
      <c r="J837" s="165"/>
      <c r="K837" s="165"/>
      <c r="L837" s="137"/>
    </row>
    <row r="838" spans="1:12" ht="17">
      <c r="A838" s="387"/>
      <c r="B838" s="381"/>
      <c r="C838" s="381"/>
      <c r="D838" s="39">
        <v>2</v>
      </c>
      <c r="E838" s="40" t="s">
        <v>747</v>
      </c>
      <c r="F838" s="384"/>
      <c r="G838" s="41">
        <v>61</v>
      </c>
      <c r="H838" s="45">
        <v>49.59349593495935</v>
      </c>
      <c r="I838" s="165"/>
      <c r="J838" s="165"/>
      <c r="K838" s="165"/>
      <c r="L838" s="137"/>
    </row>
    <row r="839" spans="1:12" ht="17">
      <c r="A839" s="387"/>
      <c r="B839" s="381"/>
      <c r="C839" s="381"/>
      <c r="D839" s="39">
        <v>3</v>
      </c>
      <c r="E839" s="40" t="s">
        <v>1949</v>
      </c>
      <c r="F839" s="384"/>
      <c r="G839" s="41">
        <v>47</v>
      </c>
      <c r="H839" s="45">
        <v>38.211382113821138</v>
      </c>
      <c r="I839" s="165"/>
      <c r="J839" s="165"/>
      <c r="K839" s="165"/>
      <c r="L839" s="137"/>
    </row>
    <row r="840" spans="1:12" ht="17">
      <c r="A840" s="387"/>
      <c r="B840" s="381"/>
      <c r="C840" s="381"/>
      <c r="D840" s="39">
        <v>4</v>
      </c>
      <c r="E840" s="40" t="s">
        <v>748</v>
      </c>
      <c r="F840" s="384"/>
      <c r="G840" s="41">
        <v>9</v>
      </c>
      <c r="H840" s="45">
        <v>7.3170731707317067</v>
      </c>
      <c r="I840" s="165"/>
      <c r="J840" s="165"/>
      <c r="K840" s="165"/>
      <c r="L840" s="137"/>
    </row>
    <row r="841" spans="1:12" ht="16.5" customHeight="1">
      <c r="A841" s="388"/>
      <c r="B841" s="382"/>
      <c r="C841" s="382"/>
      <c r="D841" s="39">
        <v>5</v>
      </c>
      <c r="E841" s="40" t="s">
        <v>1563</v>
      </c>
      <c r="F841" s="385"/>
      <c r="G841" s="41"/>
      <c r="H841" s="45">
        <v>0</v>
      </c>
      <c r="I841" s="165"/>
      <c r="J841" s="165"/>
      <c r="K841" s="165"/>
      <c r="L841" s="137"/>
    </row>
    <row r="842" spans="1:12" ht="17">
      <c r="A842" s="386" t="s">
        <v>2390</v>
      </c>
      <c r="B842" s="380" t="s">
        <v>180</v>
      </c>
      <c r="C842" s="380" t="s">
        <v>2419</v>
      </c>
      <c r="D842" s="39"/>
      <c r="E842" s="40"/>
      <c r="F842" s="383"/>
      <c r="G842" s="126">
        <v>123</v>
      </c>
      <c r="H842" s="45"/>
      <c r="I842" s="165"/>
      <c r="J842" s="165"/>
      <c r="K842" s="165"/>
      <c r="L842" s="137"/>
    </row>
    <row r="843" spans="1:12" ht="17">
      <c r="A843" s="387"/>
      <c r="B843" s="381"/>
      <c r="C843" s="381"/>
      <c r="D843" s="39">
        <v>1</v>
      </c>
      <c r="E843" s="40" t="s">
        <v>1564</v>
      </c>
      <c r="F843" s="384"/>
      <c r="G843" s="41">
        <v>5</v>
      </c>
      <c r="H843" s="45">
        <v>4.0650406504065035</v>
      </c>
      <c r="I843" s="165"/>
      <c r="J843" s="165"/>
      <c r="K843" s="165"/>
      <c r="L843" s="137"/>
    </row>
    <row r="844" spans="1:12" ht="17">
      <c r="A844" s="387"/>
      <c r="B844" s="381"/>
      <c r="C844" s="381"/>
      <c r="D844" s="39">
        <v>2</v>
      </c>
      <c r="E844" s="40" t="s">
        <v>747</v>
      </c>
      <c r="F844" s="384"/>
      <c r="G844" s="41">
        <v>57</v>
      </c>
      <c r="H844" s="45">
        <v>46.341463414634148</v>
      </c>
      <c r="I844" s="165"/>
      <c r="J844" s="165"/>
      <c r="K844" s="165"/>
      <c r="L844" s="137"/>
    </row>
    <row r="845" spans="1:12" ht="17">
      <c r="A845" s="387"/>
      <c r="B845" s="381"/>
      <c r="C845" s="381"/>
      <c r="D845" s="39">
        <v>3</v>
      </c>
      <c r="E845" s="40" t="s">
        <v>1949</v>
      </c>
      <c r="F845" s="384"/>
      <c r="G845" s="41">
        <v>52</v>
      </c>
      <c r="H845" s="45">
        <v>42.276422764227647</v>
      </c>
      <c r="I845" s="165"/>
      <c r="J845" s="165"/>
      <c r="K845" s="165"/>
      <c r="L845" s="137"/>
    </row>
    <row r="846" spans="1:12" ht="17">
      <c r="A846" s="387"/>
      <c r="B846" s="381"/>
      <c r="C846" s="381"/>
      <c r="D846" s="39">
        <v>4</v>
      </c>
      <c r="E846" s="40" t="s">
        <v>748</v>
      </c>
      <c r="F846" s="384"/>
      <c r="G846" s="41">
        <v>8</v>
      </c>
      <c r="H846" s="45">
        <v>6.5040650406504072</v>
      </c>
      <c r="I846" s="165"/>
      <c r="J846" s="165"/>
      <c r="K846" s="165"/>
      <c r="L846" s="137"/>
    </row>
    <row r="847" spans="1:12" ht="16.5" customHeight="1">
      <c r="A847" s="388"/>
      <c r="B847" s="382"/>
      <c r="C847" s="382"/>
      <c r="D847" s="39">
        <v>5</v>
      </c>
      <c r="E847" s="40" t="s">
        <v>1563</v>
      </c>
      <c r="F847" s="385"/>
      <c r="G847" s="41">
        <v>1</v>
      </c>
      <c r="H847" s="45">
        <v>0.81300813008130091</v>
      </c>
      <c r="I847" s="165"/>
      <c r="J847" s="165"/>
      <c r="K847" s="165"/>
      <c r="L847" s="137"/>
    </row>
    <row r="848" spans="1:12" ht="17">
      <c r="A848" s="386" t="s">
        <v>2391</v>
      </c>
      <c r="B848" s="380" t="s">
        <v>181</v>
      </c>
      <c r="C848" s="380" t="s">
        <v>2419</v>
      </c>
      <c r="D848" s="39"/>
      <c r="E848" s="40"/>
      <c r="F848" s="383"/>
      <c r="G848" s="126">
        <v>123</v>
      </c>
      <c r="H848" s="45"/>
      <c r="I848" s="165"/>
      <c r="J848" s="165"/>
      <c r="K848" s="165"/>
      <c r="L848" s="137"/>
    </row>
    <row r="849" spans="1:12" ht="17">
      <c r="A849" s="387"/>
      <c r="B849" s="381"/>
      <c r="C849" s="381"/>
      <c r="D849" s="39">
        <v>1</v>
      </c>
      <c r="E849" s="40" t="s">
        <v>1564</v>
      </c>
      <c r="F849" s="384"/>
      <c r="G849" s="41">
        <v>15</v>
      </c>
      <c r="H849" s="45">
        <v>12.195121951219512</v>
      </c>
      <c r="I849" s="165"/>
      <c r="J849" s="165"/>
      <c r="K849" s="165"/>
      <c r="L849" s="137"/>
    </row>
    <row r="850" spans="1:12" ht="17">
      <c r="A850" s="387"/>
      <c r="B850" s="381"/>
      <c r="C850" s="381"/>
      <c r="D850" s="39">
        <v>2</v>
      </c>
      <c r="E850" s="40" t="s">
        <v>747</v>
      </c>
      <c r="F850" s="384"/>
      <c r="G850" s="41">
        <v>60</v>
      </c>
      <c r="H850" s="45">
        <v>48.780487804878049</v>
      </c>
      <c r="I850" s="165"/>
      <c r="J850" s="165"/>
      <c r="K850" s="165"/>
      <c r="L850" s="137"/>
    </row>
    <row r="851" spans="1:12" ht="17">
      <c r="A851" s="387"/>
      <c r="B851" s="381"/>
      <c r="C851" s="381"/>
      <c r="D851" s="39">
        <v>3</v>
      </c>
      <c r="E851" s="40" t="s">
        <v>1949</v>
      </c>
      <c r="F851" s="384"/>
      <c r="G851" s="41">
        <v>37</v>
      </c>
      <c r="H851" s="45">
        <v>30.081300813008134</v>
      </c>
      <c r="I851" s="165"/>
      <c r="J851" s="165"/>
      <c r="K851" s="165"/>
      <c r="L851" s="137"/>
    </row>
    <row r="852" spans="1:12" ht="16.5" customHeight="1">
      <c r="A852" s="387"/>
      <c r="B852" s="381"/>
      <c r="C852" s="381"/>
      <c r="D852" s="39">
        <v>4</v>
      </c>
      <c r="E852" s="40" t="s">
        <v>748</v>
      </c>
      <c r="F852" s="384"/>
      <c r="G852" s="41">
        <v>11</v>
      </c>
      <c r="H852" s="45">
        <v>8.9430894308943092</v>
      </c>
      <c r="I852" s="165"/>
      <c r="J852" s="165"/>
      <c r="K852" s="165"/>
      <c r="L852" s="137"/>
    </row>
    <row r="853" spans="1:12" ht="17">
      <c r="A853" s="388"/>
      <c r="B853" s="382"/>
      <c r="C853" s="382"/>
      <c r="D853" s="39">
        <v>5</v>
      </c>
      <c r="E853" s="40" t="s">
        <v>1563</v>
      </c>
      <c r="F853" s="385"/>
      <c r="G853" s="41"/>
      <c r="H853" s="45" t="s">
        <v>577</v>
      </c>
      <c r="I853" s="165"/>
      <c r="J853" s="165"/>
      <c r="K853" s="165"/>
      <c r="L853" s="137"/>
    </row>
    <row r="854" spans="1:12" ht="17">
      <c r="A854" s="369" t="s">
        <v>2392</v>
      </c>
      <c r="B854" s="372" t="s">
        <v>2393</v>
      </c>
      <c r="C854" s="372" t="s">
        <v>4326</v>
      </c>
      <c r="D854" s="228"/>
      <c r="E854" s="229"/>
      <c r="F854" s="375"/>
      <c r="G854" s="160">
        <v>48</v>
      </c>
      <c r="H854" s="157"/>
      <c r="I854" s="165"/>
      <c r="J854" s="165"/>
      <c r="K854" s="165"/>
      <c r="L854" s="137"/>
    </row>
    <row r="855" spans="1:12" ht="17">
      <c r="A855" s="370"/>
      <c r="B855" s="373"/>
      <c r="C855" s="373"/>
      <c r="D855" s="228">
        <v>1</v>
      </c>
      <c r="E855" s="229" t="s">
        <v>2394</v>
      </c>
      <c r="F855" s="376"/>
      <c r="G855" s="232">
        <v>34</v>
      </c>
      <c r="H855" s="157">
        <v>70.833333333333343</v>
      </c>
      <c r="I855" s="165"/>
      <c r="J855" s="165"/>
      <c r="K855" s="165"/>
      <c r="L855" s="137"/>
    </row>
    <row r="856" spans="1:12" ht="16.5" customHeight="1">
      <c r="A856" s="371"/>
      <c r="B856" s="374"/>
      <c r="C856" s="374"/>
      <c r="D856" s="228">
        <v>2</v>
      </c>
      <c r="E856" s="229" t="s">
        <v>1622</v>
      </c>
      <c r="F856" s="377"/>
      <c r="G856" s="232">
        <v>14</v>
      </c>
      <c r="H856" s="157">
        <v>29.166666666666668</v>
      </c>
      <c r="I856" s="165"/>
      <c r="J856" s="165"/>
      <c r="K856" s="165"/>
      <c r="L856" s="137"/>
    </row>
    <row r="857" spans="1:12" ht="17">
      <c r="A857" s="386" t="s">
        <v>2395</v>
      </c>
      <c r="B857" s="380" t="s">
        <v>2396</v>
      </c>
      <c r="C857" s="380" t="s">
        <v>2419</v>
      </c>
      <c r="D857" s="39"/>
      <c r="E857" s="40"/>
      <c r="F857" s="383"/>
      <c r="G857" s="126">
        <v>123</v>
      </c>
      <c r="H857" s="45"/>
      <c r="I857" s="165"/>
      <c r="J857" s="165"/>
      <c r="K857" s="165"/>
      <c r="L857" s="137"/>
    </row>
    <row r="858" spans="1:12" ht="17">
      <c r="A858" s="387"/>
      <c r="B858" s="381"/>
      <c r="C858" s="381"/>
      <c r="D858" s="39">
        <v>1</v>
      </c>
      <c r="E858" s="40" t="s">
        <v>769</v>
      </c>
      <c r="F858" s="384"/>
      <c r="G858" s="41">
        <v>1</v>
      </c>
      <c r="H858" s="45">
        <v>0.81300813008130091</v>
      </c>
      <c r="I858" s="165"/>
      <c r="J858" s="165"/>
      <c r="K858" s="165"/>
      <c r="L858" s="137"/>
    </row>
    <row r="859" spans="1:12" ht="17">
      <c r="A859" s="387"/>
      <c r="B859" s="381"/>
      <c r="C859" s="381"/>
      <c r="D859" s="39">
        <v>2</v>
      </c>
      <c r="E859" s="40" t="s">
        <v>770</v>
      </c>
      <c r="F859" s="384"/>
      <c r="G859" s="41">
        <v>21</v>
      </c>
      <c r="H859" s="45">
        <v>17.073170731707318</v>
      </c>
      <c r="I859" s="165"/>
      <c r="J859" s="165"/>
      <c r="K859" s="165"/>
      <c r="L859" s="137"/>
    </row>
    <row r="860" spans="1:12" ht="17">
      <c r="A860" s="387"/>
      <c r="B860" s="381"/>
      <c r="C860" s="381"/>
      <c r="D860" s="39">
        <v>3</v>
      </c>
      <c r="E860" s="40" t="s">
        <v>482</v>
      </c>
      <c r="F860" s="384"/>
      <c r="G860" s="41">
        <v>54</v>
      </c>
      <c r="H860" s="45">
        <v>43.902439024390247</v>
      </c>
      <c r="I860" s="165"/>
      <c r="J860" s="165"/>
      <c r="K860" s="165"/>
      <c r="L860" s="137"/>
    </row>
    <row r="861" spans="1:12" ht="17">
      <c r="A861" s="387"/>
      <c r="B861" s="381"/>
      <c r="C861" s="381"/>
      <c r="D861" s="39">
        <v>4</v>
      </c>
      <c r="E861" s="40" t="s">
        <v>771</v>
      </c>
      <c r="F861" s="384"/>
      <c r="G861" s="41">
        <v>33</v>
      </c>
      <c r="H861" s="45">
        <v>26.829268292682929</v>
      </c>
      <c r="I861" s="165"/>
      <c r="J861" s="165"/>
      <c r="K861" s="165"/>
      <c r="L861" s="137"/>
    </row>
    <row r="862" spans="1:12" ht="17">
      <c r="A862" s="387"/>
      <c r="B862" s="381"/>
      <c r="C862" s="381"/>
      <c r="D862" s="39">
        <v>5</v>
      </c>
      <c r="E862" s="40" t="s">
        <v>772</v>
      </c>
      <c r="F862" s="384"/>
      <c r="G862" s="41">
        <v>11</v>
      </c>
      <c r="H862" s="45">
        <v>8.9430894308943092</v>
      </c>
      <c r="I862" s="165"/>
      <c r="J862" s="165"/>
      <c r="K862" s="165"/>
      <c r="L862" s="137"/>
    </row>
    <row r="863" spans="1:12" ht="16.5" customHeight="1">
      <c r="A863" s="388"/>
      <c r="B863" s="382"/>
      <c r="C863" s="382"/>
      <c r="D863" s="39">
        <v>9</v>
      </c>
      <c r="E863" s="40" t="s">
        <v>1625</v>
      </c>
      <c r="F863" s="385"/>
      <c r="G863" s="41">
        <v>3</v>
      </c>
      <c r="H863" s="45">
        <v>2.4390243902439024</v>
      </c>
      <c r="I863" s="165"/>
      <c r="J863" s="165"/>
      <c r="K863" s="165"/>
      <c r="L863" s="137"/>
    </row>
    <row r="864" spans="1:12" ht="17">
      <c r="A864" s="386" t="s">
        <v>2397</v>
      </c>
      <c r="B864" s="380" t="s">
        <v>2398</v>
      </c>
      <c r="C864" s="380" t="s">
        <v>2419</v>
      </c>
      <c r="D864" s="39"/>
      <c r="E864" s="40"/>
      <c r="F864" s="383"/>
      <c r="G864" s="126">
        <v>123</v>
      </c>
      <c r="H864" s="45"/>
      <c r="I864" s="165"/>
      <c r="J864" s="165"/>
      <c r="K864" s="165"/>
      <c r="L864" s="137"/>
    </row>
    <row r="865" spans="1:12" ht="17">
      <c r="A865" s="387"/>
      <c r="B865" s="381"/>
      <c r="C865" s="381"/>
      <c r="D865" s="39">
        <v>1</v>
      </c>
      <c r="E865" s="40" t="s">
        <v>769</v>
      </c>
      <c r="F865" s="384"/>
      <c r="G865" s="41">
        <v>4</v>
      </c>
      <c r="H865" s="45">
        <v>3.2520325203252036</v>
      </c>
      <c r="I865" s="165"/>
      <c r="J865" s="165"/>
      <c r="K865" s="165"/>
      <c r="L865" s="137"/>
    </row>
    <row r="866" spans="1:12" ht="17">
      <c r="A866" s="387"/>
      <c r="B866" s="381"/>
      <c r="C866" s="381"/>
      <c r="D866" s="39">
        <v>2</v>
      </c>
      <c r="E866" s="40" t="s">
        <v>770</v>
      </c>
      <c r="F866" s="384"/>
      <c r="G866" s="41">
        <v>33</v>
      </c>
      <c r="H866" s="45">
        <v>26.829268292682929</v>
      </c>
      <c r="I866" s="165"/>
      <c r="J866" s="165"/>
      <c r="K866" s="165"/>
      <c r="L866" s="137"/>
    </row>
    <row r="867" spans="1:12" ht="17">
      <c r="A867" s="387"/>
      <c r="B867" s="381"/>
      <c r="C867" s="381"/>
      <c r="D867" s="39">
        <v>3</v>
      </c>
      <c r="E867" s="40" t="s">
        <v>482</v>
      </c>
      <c r="F867" s="384"/>
      <c r="G867" s="41">
        <v>59</v>
      </c>
      <c r="H867" s="45">
        <v>47.967479674796749</v>
      </c>
      <c r="I867" s="165"/>
      <c r="J867" s="165"/>
      <c r="K867" s="165"/>
      <c r="L867" s="137"/>
    </row>
    <row r="868" spans="1:12" ht="17">
      <c r="A868" s="387"/>
      <c r="B868" s="381"/>
      <c r="C868" s="381"/>
      <c r="D868" s="39">
        <v>4</v>
      </c>
      <c r="E868" s="40" t="s">
        <v>771</v>
      </c>
      <c r="F868" s="384"/>
      <c r="G868" s="41">
        <v>23</v>
      </c>
      <c r="H868" s="45">
        <v>18.699186991869919</v>
      </c>
      <c r="I868" s="165"/>
      <c r="J868" s="165"/>
      <c r="K868" s="165"/>
      <c r="L868" s="137"/>
    </row>
    <row r="869" spans="1:12" ht="16.5" customHeight="1">
      <c r="A869" s="387"/>
      <c r="B869" s="381"/>
      <c r="C869" s="381"/>
      <c r="D869" s="39">
        <v>5</v>
      </c>
      <c r="E869" s="40" t="s">
        <v>772</v>
      </c>
      <c r="F869" s="384"/>
      <c r="G869" s="41">
        <v>2</v>
      </c>
      <c r="H869" s="45">
        <v>1.6260162601626018</v>
      </c>
      <c r="I869" s="165"/>
      <c r="J869" s="165"/>
      <c r="K869" s="165"/>
      <c r="L869" s="137"/>
    </row>
    <row r="870" spans="1:12" ht="17">
      <c r="A870" s="388"/>
      <c r="B870" s="382"/>
      <c r="C870" s="382"/>
      <c r="D870" s="39">
        <v>9</v>
      </c>
      <c r="E870" s="40" t="s">
        <v>1625</v>
      </c>
      <c r="F870" s="385"/>
      <c r="G870" s="41">
        <v>2</v>
      </c>
      <c r="H870" s="45">
        <v>1.6260162601626018</v>
      </c>
      <c r="I870" s="165"/>
      <c r="J870" s="165"/>
      <c r="K870" s="165"/>
      <c r="L870" s="137"/>
    </row>
    <row r="871" spans="1:12" ht="17">
      <c r="A871" s="386" t="s">
        <v>2399</v>
      </c>
      <c r="B871" s="380" t="s">
        <v>2400</v>
      </c>
      <c r="C871" s="380" t="s">
        <v>2419</v>
      </c>
      <c r="D871" s="39"/>
      <c r="E871" s="40"/>
      <c r="F871" s="383"/>
      <c r="G871" s="126">
        <v>123</v>
      </c>
      <c r="H871" s="45"/>
      <c r="I871" s="165"/>
      <c r="J871" s="165"/>
      <c r="K871" s="165"/>
      <c r="L871" s="137"/>
    </row>
    <row r="872" spans="1:12" ht="17">
      <c r="A872" s="387"/>
      <c r="B872" s="381"/>
      <c r="C872" s="381"/>
      <c r="D872" s="39">
        <v>1</v>
      </c>
      <c r="E872" s="40" t="s">
        <v>769</v>
      </c>
      <c r="F872" s="384"/>
      <c r="G872" s="41">
        <v>5</v>
      </c>
      <c r="H872" s="45">
        <v>4.0650406504065035</v>
      </c>
      <c r="I872" s="165"/>
      <c r="J872" s="165"/>
      <c r="K872" s="165"/>
      <c r="L872" s="137"/>
    </row>
    <row r="873" spans="1:12" ht="17">
      <c r="A873" s="387"/>
      <c r="B873" s="381"/>
      <c r="C873" s="381"/>
      <c r="D873" s="39">
        <v>2</v>
      </c>
      <c r="E873" s="40" t="s">
        <v>770</v>
      </c>
      <c r="F873" s="384"/>
      <c r="G873" s="41">
        <v>50</v>
      </c>
      <c r="H873" s="45">
        <v>40.650406504065039</v>
      </c>
      <c r="I873" s="165"/>
      <c r="J873" s="165"/>
      <c r="K873" s="165"/>
      <c r="L873" s="137"/>
    </row>
    <row r="874" spans="1:12" ht="17">
      <c r="A874" s="387"/>
      <c r="B874" s="381"/>
      <c r="C874" s="381"/>
      <c r="D874" s="39">
        <v>3</v>
      </c>
      <c r="E874" s="40" t="s">
        <v>482</v>
      </c>
      <c r="F874" s="384"/>
      <c r="G874" s="41">
        <v>54</v>
      </c>
      <c r="H874" s="45">
        <v>43.902439024390247</v>
      </c>
      <c r="I874" s="165"/>
      <c r="J874" s="165"/>
      <c r="K874" s="165"/>
      <c r="L874" s="137"/>
    </row>
    <row r="875" spans="1:12" ht="17">
      <c r="A875" s="387"/>
      <c r="B875" s="381"/>
      <c r="C875" s="381"/>
      <c r="D875" s="39">
        <v>4</v>
      </c>
      <c r="E875" s="40" t="s">
        <v>771</v>
      </c>
      <c r="F875" s="384"/>
      <c r="G875" s="41">
        <v>11</v>
      </c>
      <c r="H875" s="45">
        <v>8.9430894308943092</v>
      </c>
      <c r="I875" s="165"/>
      <c r="J875" s="165"/>
      <c r="K875" s="165"/>
      <c r="L875" s="137"/>
    </row>
    <row r="876" spans="1:12" ht="17">
      <c r="A876" s="387"/>
      <c r="B876" s="381"/>
      <c r="C876" s="381"/>
      <c r="D876" s="39">
        <v>5</v>
      </c>
      <c r="E876" s="40" t="s">
        <v>772</v>
      </c>
      <c r="F876" s="384"/>
      <c r="G876" s="41">
        <v>1</v>
      </c>
      <c r="H876" s="45">
        <v>0.81300813008130091</v>
      </c>
      <c r="I876" s="165"/>
      <c r="J876" s="165"/>
      <c r="K876" s="165"/>
      <c r="L876" s="137"/>
    </row>
    <row r="877" spans="1:12" ht="16.5" customHeight="1">
      <c r="A877" s="388"/>
      <c r="B877" s="382"/>
      <c r="C877" s="382"/>
      <c r="D877" s="39">
        <v>9</v>
      </c>
      <c r="E877" s="40" t="s">
        <v>1625</v>
      </c>
      <c r="F877" s="385"/>
      <c r="G877" s="41">
        <v>2</v>
      </c>
      <c r="H877" s="45">
        <v>1.6260162601626018</v>
      </c>
      <c r="I877" s="165"/>
      <c r="J877" s="165"/>
      <c r="K877" s="165"/>
      <c r="L877" s="137"/>
    </row>
    <row r="878" spans="1:12" ht="17">
      <c r="A878" s="386" t="s">
        <v>2401</v>
      </c>
      <c r="B878" s="380" t="s">
        <v>2402</v>
      </c>
      <c r="C878" s="380" t="s">
        <v>2419</v>
      </c>
      <c r="D878" s="39"/>
      <c r="E878" s="40"/>
      <c r="F878" s="383"/>
      <c r="G878" s="126">
        <v>123</v>
      </c>
      <c r="H878" s="45"/>
      <c r="I878" s="165"/>
      <c r="J878" s="165"/>
      <c r="K878" s="165"/>
      <c r="L878" s="137"/>
    </row>
    <row r="879" spans="1:12" ht="17">
      <c r="A879" s="387"/>
      <c r="B879" s="381"/>
      <c r="C879" s="381"/>
      <c r="D879" s="39">
        <v>1</v>
      </c>
      <c r="E879" s="40" t="s">
        <v>769</v>
      </c>
      <c r="F879" s="384"/>
      <c r="G879" s="41">
        <v>3</v>
      </c>
      <c r="H879" s="45">
        <v>2.4390243902439024</v>
      </c>
      <c r="I879" s="165"/>
      <c r="J879" s="165"/>
      <c r="K879" s="165"/>
      <c r="L879" s="137"/>
    </row>
    <row r="880" spans="1:12" ht="17">
      <c r="A880" s="387"/>
      <c r="B880" s="381"/>
      <c r="C880" s="381"/>
      <c r="D880" s="39">
        <v>2</v>
      </c>
      <c r="E880" s="40" t="s">
        <v>770</v>
      </c>
      <c r="F880" s="384"/>
      <c r="G880" s="41">
        <v>37</v>
      </c>
      <c r="H880" s="45">
        <v>30.081300813008134</v>
      </c>
      <c r="I880" s="165"/>
      <c r="J880" s="165"/>
      <c r="K880" s="165"/>
      <c r="L880" s="137"/>
    </row>
    <row r="881" spans="1:12" ht="17">
      <c r="A881" s="387"/>
      <c r="B881" s="381"/>
      <c r="C881" s="381"/>
      <c r="D881" s="39">
        <v>3</v>
      </c>
      <c r="E881" s="40" t="s">
        <v>482</v>
      </c>
      <c r="F881" s="384"/>
      <c r="G881" s="41">
        <v>60</v>
      </c>
      <c r="H881" s="45">
        <v>48.780487804878049</v>
      </c>
      <c r="I881" s="165"/>
      <c r="J881" s="165"/>
      <c r="K881" s="165"/>
      <c r="L881" s="137"/>
    </row>
    <row r="882" spans="1:12" ht="17">
      <c r="A882" s="387"/>
      <c r="B882" s="381"/>
      <c r="C882" s="381"/>
      <c r="D882" s="39">
        <v>4</v>
      </c>
      <c r="E882" s="40" t="s">
        <v>771</v>
      </c>
      <c r="F882" s="384"/>
      <c r="G882" s="41">
        <v>17</v>
      </c>
      <c r="H882" s="45">
        <v>13.821138211382115</v>
      </c>
      <c r="I882" s="165"/>
      <c r="J882" s="165"/>
      <c r="K882" s="165"/>
      <c r="L882" s="137"/>
    </row>
    <row r="883" spans="1:12" ht="16.5" customHeight="1">
      <c r="A883" s="387"/>
      <c r="B883" s="381"/>
      <c r="C883" s="381"/>
      <c r="D883" s="39">
        <v>5</v>
      </c>
      <c r="E883" s="40" t="s">
        <v>772</v>
      </c>
      <c r="F883" s="384"/>
      <c r="G883" s="41">
        <v>4</v>
      </c>
      <c r="H883" s="45">
        <v>3.2520325203252036</v>
      </c>
      <c r="I883" s="165"/>
      <c r="J883" s="165"/>
      <c r="K883" s="165"/>
      <c r="L883" s="137"/>
    </row>
    <row r="884" spans="1:12" ht="17">
      <c r="A884" s="388"/>
      <c r="B884" s="382"/>
      <c r="C884" s="382"/>
      <c r="D884" s="39">
        <v>9</v>
      </c>
      <c r="E884" s="40" t="s">
        <v>1625</v>
      </c>
      <c r="F884" s="385"/>
      <c r="G884" s="41">
        <v>2</v>
      </c>
      <c r="H884" s="45">
        <v>1.6260162601626018</v>
      </c>
      <c r="I884" s="165"/>
      <c r="J884" s="165"/>
      <c r="K884" s="165"/>
      <c r="L884" s="137"/>
    </row>
    <row r="885" spans="1:12" ht="17">
      <c r="A885" s="386" t="s">
        <v>2403</v>
      </c>
      <c r="B885" s="380" t="s">
        <v>2404</v>
      </c>
      <c r="C885" s="380" t="s">
        <v>2419</v>
      </c>
      <c r="D885" s="39"/>
      <c r="E885" s="40"/>
      <c r="F885" s="383"/>
      <c r="G885" s="126">
        <v>123</v>
      </c>
      <c r="H885" s="45"/>
      <c r="I885" s="165"/>
      <c r="J885" s="165"/>
      <c r="K885" s="165"/>
      <c r="L885" s="137"/>
    </row>
    <row r="886" spans="1:12" ht="17">
      <c r="A886" s="387"/>
      <c r="B886" s="381"/>
      <c r="C886" s="381"/>
      <c r="D886" s="39">
        <v>1</v>
      </c>
      <c r="E886" s="40" t="s">
        <v>769</v>
      </c>
      <c r="F886" s="384"/>
      <c r="G886" s="41">
        <v>3</v>
      </c>
      <c r="H886" s="45">
        <v>2.4390243902439024</v>
      </c>
      <c r="I886" s="165"/>
      <c r="J886" s="165"/>
      <c r="K886" s="165"/>
      <c r="L886" s="137"/>
    </row>
    <row r="887" spans="1:12" ht="17">
      <c r="A887" s="387"/>
      <c r="B887" s="381"/>
      <c r="C887" s="381"/>
      <c r="D887" s="39">
        <v>2</v>
      </c>
      <c r="E887" s="40" t="s">
        <v>770</v>
      </c>
      <c r="F887" s="384"/>
      <c r="G887" s="41">
        <v>34</v>
      </c>
      <c r="H887" s="45">
        <v>27.64227642276423</v>
      </c>
      <c r="I887" s="165"/>
      <c r="J887" s="165"/>
      <c r="K887" s="165"/>
      <c r="L887" s="137"/>
    </row>
    <row r="888" spans="1:12" ht="17">
      <c r="A888" s="387"/>
      <c r="B888" s="381"/>
      <c r="C888" s="381"/>
      <c r="D888" s="39">
        <v>3</v>
      </c>
      <c r="E888" s="40" t="s">
        <v>482</v>
      </c>
      <c r="F888" s="384"/>
      <c r="G888" s="41">
        <v>61</v>
      </c>
      <c r="H888" s="45">
        <v>49.59349593495935</v>
      </c>
      <c r="I888" s="165"/>
      <c r="J888" s="165"/>
      <c r="K888" s="165"/>
      <c r="L888" s="137"/>
    </row>
    <row r="889" spans="1:12" ht="17">
      <c r="A889" s="387"/>
      <c r="B889" s="381"/>
      <c r="C889" s="381"/>
      <c r="D889" s="39">
        <v>4</v>
      </c>
      <c r="E889" s="40" t="s">
        <v>771</v>
      </c>
      <c r="F889" s="384"/>
      <c r="G889" s="41">
        <v>18</v>
      </c>
      <c r="H889" s="45">
        <v>14.634146341463413</v>
      </c>
      <c r="I889" s="165"/>
      <c r="J889" s="165"/>
      <c r="K889" s="165"/>
      <c r="L889" s="137"/>
    </row>
    <row r="890" spans="1:12" ht="17">
      <c r="A890" s="387"/>
      <c r="B890" s="381"/>
      <c r="C890" s="381"/>
      <c r="D890" s="39">
        <v>5</v>
      </c>
      <c r="E890" s="40" t="s">
        <v>772</v>
      </c>
      <c r="F890" s="384"/>
      <c r="G890" s="41">
        <v>5</v>
      </c>
      <c r="H890" s="45">
        <v>4.0650406504065035</v>
      </c>
      <c r="I890" s="165"/>
      <c r="J890" s="165"/>
      <c r="K890" s="165"/>
      <c r="L890" s="137"/>
    </row>
    <row r="891" spans="1:12" ht="16.5" customHeight="1">
      <c r="A891" s="388"/>
      <c r="B891" s="382"/>
      <c r="C891" s="382"/>
      <c r="D891" s="39">
        <v>9</v>
      </c>
      <c r="E891" s="40" t="s">
        <v>1625</v>
      </c>
      <c r="F891" s="385"/>
      <c r="G891" s="41">
        <v>2</v>
      </c>
      <c r="H891" s="45">
        <v>1.6260162601626018</v>
      </c>
      <c r="I891" s="165"/>
      <c r="J891" s="165"/>
      <c r="K891" s="165"/>
      <c r="L891" s="137"/>
    </row>
    <row r="892" spans="1:12" ht="17">
      <c r="A892" s="386" t="s">
        <v>2405</v>
      </c>
      <c r="B892" s="380" t="s">
        <v>2406</v>
      </c>
      <c r="C892" s="380" t="s">
        <v>2419</v>
      </c>
      <c r="D892" s="39"/>
      <c r="E892" s="40"/>
      <c r="F892" s="383"/>
      <c r="G892" s="126">
        <v>123</v>
      </c>
      <c r="H892" s="45"/>
      <c r="I892" s="165"/>
      <c r="J892" s="165"/>
      <c r="K892" s="165"/>
      <c r="L892" s="137"/>
    </row>
    <row r="893" spans="1:12" ht="17">
      <c r="A893" s="387"/>
      <c r="B893" s="381"/>
      <c r="C893" s="381"/>
      <c r="D893" s="39">
        <v>1</v>
      </c>
      <c r="E893" s="40" t="s">
        <v>769</v>
      </c>
      <c r="F893" s="384"/>
      <c r="G893" s="41">
        <v>4</v>
      </c>
      <c r="H893" s="45">
        <v>3.2520325203252036</v>
      </c>
      <c r="I893" s="165"/>
      <c r="J893" s="165"/>
      <c r="K893" s="165"/>
      <c r="L893" s="137"/>
    </row>
    <row r="894" spans="1:12" ht="17">
      <c r="A894" s="387"/>
      <c r="B894" s="381"/>
      <c r="C894" s="381"/>
      <c r="D894" s="39">
        <v>2</v>
      </c>
      <c r="E894" s="40" t="s">
        <v>770</v>
      </c>
      <c r="F894" s="384"/>
      <c r="G894" s="41">
        <v>48</v>
      </c>
      <c r="H894" s="45">
        <v>39.024390243902438</v>
      </c>
      <c r="I894" s="165"/>
      <c r="J894" s="165"/>
      <c r="K894" s="165"/>
      <c r="L894" s="137"/>
    </row>
    <row r="895" spans="1:12" ht="17">
      <c r="A895" s="387"/>
      <c r="B895" s="381"/>
      <c r="C895" s="381"/>
      <c r="D895" s="39">
        <v>3</v>
      </c>
      <c r="E895" s="40" t="s">
        <v>482</v>
      </c>
      <c r="F895" s="384"/>
      <c r="G895" s="41">
        <v>56</v>
      </c>
      <c r="H895" s="45">
        <v>45.528455284552841</v>
      </c>
      <c r="I895" s="165"/>
      <c r="J895" s="165"/>
      <c r="K895" s="165"/>
      <c r="L895" s="137"/>
    </row>
    <row r="896" spans="1:12" ht="17">
      <c r="A896" s="387"/>
      <c r="B896" s="381"/>
      <c r="C896" s="381"/>
      <c r="D896" s="39">
        <v>4</v>
      </c>
      <c r="E896" s="40" t="s">
        <v>771</v>
      </c>
      <c r="F896" s="384"/>
      <c r="G896" s="41">
        <v>11</v>
      </c>
      <c r="H896" s="45">
        <v>8.9430894308943092</v>
      </c>
      <c r="I896" s="165"/>
      <c r="J896" s="165"/>
      <c r="K896" s="165"/>
      <c r="L896" s="137"/>
    </row>
    <row r="897" spans="1:12" ht="17">
      <c r="A897" s="387"/>
      <c r="B897" s="381"/>
      <c r="C897" s="381"/>
      <c r="D897" s="39">
        <v>5</v>
      </c>
      <c r="E897" s="40" t="s">
        <v>772</v>
      </c>
      <c r="F897" s="384"/>
      <c r="G897" s="41">
        <v>3</v>
      </c>
      <c r="H897" s="45">
        <v>2.4390243902439024</v>
      </c>
      <c r="I897" s="165"/>
      <c r="J897" s="165"/>
      <c r="K897" s="165"/>
      <c r="L897" s="137"/>
    </row>
    <row r="898" spans="1:12" ht="16.5" customHeight="1">
      <c r="A898" s="388"/>
      <c r="B898" s="382"/>
      <c r="C898" s="382"/>
      <c r="D898" s="39">
        <v>9</v>
      </c>
      <c r="E898" s="40" t="s">
        <v>1625</v>
      </c>
      <c r="F898" s="385"/>
      <c r="G898" s="41">
        <v>1</v>
      </c>
      <c r="H898" s="45">
        <v>0.81300813008130091</v>
      </c>
      <c r="I898" s="165"/>
      <c r="J898" s="165"/>
      <c r="K898" s="165"/>
      <c r="L898" s="137"/>
    </row>
    <row r="899" spans="1:12" ht="17">
      <c r="A899" s="386" t="s">
        <v>2407</v>
      </c>
      <c r="B899" s="380" t="s">
        <v>2408</v>
      </c>
      <c r="C899" s="380" t="s">
        <v>2419</v>
      </c>
      <c r="D899" s="39"/>
      <c r="E899" s="40"/>
      <c r="F899" s="383"/>
      <c r="G899" s="126">
        <v>123</v>
      </c>
      <c r="H899" s="45"/>
      <c r="I899" s="165"/>
      <c r="J899" s="165"/>
      <c r="K899" s="165"/>
      <c r="L899" s="137"/>
    </row>
    <row r="900" spans="1:12" ht="17">
      <c r="A900" s="387"/>
      <c r="B900" s="381"/>
      <c r="C900" s="381"/>
      <c r="D900" s="39">
        <v>1</v>
      </c>
      <c r="E900" s="40" t="s">
        <v>769</v>
      </c>
      <c r="F900" s="384"/>
      <c r="G900" s="41">
        <v>4</v>
      </c>
      <c r="H900" s="45">
        <v>3.2520325203252036</v>
      </c>
      <c r="I900" s="165"/>
      <c r="J900" s="165"/>
      <c r="K900" s="165"/>
      <c r="L900" s="137"/>
    </row>
    <row r="901" spans="1:12" ht="17">
      <c r="A901" s="387"/>
      <c r="B901" s="381"/>
      <c r="C901" s="381"/>
      <c r="D901" s="39">
        <v>2</v>
      </c>
      <c r="E901" s="40" t="s">
        <v>770</v>
      </c>
      <c r="F901" s="384"/>
      <c r="G901" s="41">
        <v>32</v>
      </c>
      <c r="H901" s="45">
        <v>26.016260162601629</v>
      </c>
      <c r="I901" s="165"/>
      <c r="J901" s="165"/>
      <c r="K901" s="165"/>
      <c r="L901" s="137"/>
    </row>
    <row r="902" spans="1:12" ht="17">
      <c r="A902" s="387"/>
      <c r="B902" s="381"/>
      <c r="C902" s="381"/>
      <c r="D902" s="39">
        <v>3</v>
      </c>
      <c r="E902" s="40" t="s">
        <v>482</v>
      </c>
      <c r="F902" s="384"/>
      <c r="G902" s="41">
        <v>69</v>
      </c>
      <c r="H902" s="45">
        <v>56.09756097560976</v>
      </c>
      <c r="I902" s="165"/>
      <c r="J902" s="165"/>
      <c r="K902" s="165"/>
      <c r="L902" s="137"/>
    </row>
    <row r="903" spans="1:12" ht="17">
      <c r="A903" s="387"/>
      <c r="B903" s="381"/>
      <c r="C903" s="381"/>
      <c r="D903" s="39">
        <v>4</v>
      </c>
      <c r="E903" s="40" t="s">
        <v>771</v>
      </c>
      <c r="F903" s="384"/>
      <c r="G903" s="41">
        <v>14</v>
      </c>
      <c r="H903" s="45">
        <v>11.38211382113821</v>
      </c>
      <c r="I903" s="165"/>
      <c r="J903" s="165"/>
      <c r="K903" s="165"/>
      <c r="L903" s="137"/>
    </row>
    <row r="904" spans="1:12" ht="17">
      <c r="A904" s="387"/>
      <c r="B904" s="381"/>
      <c r="C904" s="381"/>
      <c r="D904" s="39">
        <v>5</v>
      </c>
      <c r="E904" s="40" t="s">
        <v>772</v>
      </c>
      <c r="F904" s="384"/>
      <c r="G904" s="41">
        <v>3</v>
      </c>
      <c r="H904" s="45">
        <v>2.4390243902439024</v>
      </c>
      <c r="I904" s="165"/>
      <c r="J904" s="165"/>
      <c r="K904" s="165"/>
      <c r="L904" s="137"/>
    </row>
    <row r="905" spans="1:12" ht="16.5" customHeight="1">
      <c r="A905" s="388"/>
      <c r="B905" s="382"/>
      <c r="C905" s="382"/>
      <c r="D905" s="39">
        <v>9</v>
      </c>
      <c r="E905" s="40" t="s">
        <v>1625</v>
      </c>
      <c r="F905" s="385"/>
      <c r="G905" s="41">
        <v>1</v>
      </c>
      <c r="H905" s="45">
        <v>0.81300813008130091</v>
      </c>
      <c r="I905" s="165"/>
      <c r="J905" s="165"/>
      <c r="K905" s="165"/>
      <c r="L905" s="137"/>
    </row>
    <row r="906" spans="1:12" ht="17">
      <c r="A906" s="386" t="s">
        <v>2409</v>
      </c>
      <c r="B906" s="380" t="s">
        <v>2410</v>
      </c>
      <c r="C906" s="380" t="s">
        <v>2419</v>
      </c>
      <c r="D906" s="39"/>
      <c r="E906" s="40"/>
      <c r="F906" s="383"/>
      <c r="G906" s="126">
        <v>123</v>
      </c>
      <c r="H906" s="45"/>
      <c r="I906" s="165"/>
      <c r="J906" s="165"/>
      <c r="K906" s="165"/>
      <c r="L906" s="137"/>
    </row>
    <row r="907" spans="1:12" ht="17">
      <c r="A907" s="387"/>
      <c r="B907" s="381"/>
      <c r="C907" s="381"/>
      <c r="D907" s="39">
        <v>1</v>
      </c>
      <c r="E907" s="40" t="s">
        <v>769</v>
      </c>
      <c r="F907" s="384"/>
      <c r="G907" s="41">
        <v>5</v>
      </c>
      <c r="H907" s="45">
        <v>4.0650406504065035</v>
      </c>
      <c r="I907" s="165"/>
      <c r="J907" s="165"/>
      <c r="K907" s="165"/>
      <c r="L907" s="137"/>
    </row>
    <row r="908" spans="1:12" ht="17">
      <c r="A908" s="387"/>
      <c r="B908" s="381"/>
      <c r="C908" s="381"/>
      <c r="D908" s="39">
        <v>2</v>
      </c>
      <c r="E908" s="40" t="s">
        <v>770</v>
      </c>
      <c r="F908" s="384"/>
      <c r="G908" s="41">
        <v>35</v>
      </c>
      <c r="H908" s="45">
        <v>28.455284552845526</v>
      </c>
      <c r="I908" s="165"/>
      <c r="J908" s="165"/>
      <c r="K908" s="165"/>
      <c r="L908" s="137"/>
    </row>
    <row r="909" spans="1:12" ht="17">
      <c r="A909" s="387"/>
      <c r="B909" s="381"/>
      <c r="C909" s="381"/>
      <c r="D909" s="39">
        <v>3</v>
      </c>
      <c r="E909" s="40" t="s">
        <v>482</v>
      </c>
      <c r="F909" s="384"/>
      <c r="G909" s="41">
        <v>68</v>
      </c>
      <c r="H909" s="45">
        <v>55.284552845528459</v>
      </c>
      <c r="I909" s="165"/>
      <c r="J909" s="165"/>
      <c r="K909" s="165"/>
      <c r="L909" s="137"/>
    </row>
    <row r="910" spans="1:12" ht="17">
      <c r="A910" s="387"/>
      <c r="B910" s="381"/>
      <c r="C910" s="381"/>
      <c r="D910" s="39">
        <v>4</v>
      </c>
      <c r="E910" s="40" t="s">
        <v>771</v>
      </c>
      <c r="F910" s="384"/>
      <c r="G910" s="41">
        <v>11</v>
      </c>
      <c r="H910" s="45">
        <v>8.9430894308943092</v>
      </c>
      <c r="I910" s="165"/>
      <c r="J910" s="165"/>
      <c r="K910" s="165"/>
      <c r="L910" s="137"/>
    </row>
    <row r="911" spans="1:12" ht="17">
      <c r="A911" s="387"/>
      <c r="B911" s="381"/>
      <c r="C911" s="381"/>
      <c r="D911" s="39">
        <v>5</v>
      </c>
      <c r="E911" s="40" t="s">
        <v>772</v>
      </c>
      <c r="F911" s="384"/>
      <c r="G911" s="41">
        <v>2</v>
      </c>
      <c r="H911" s="45">
        <v>1.6260162601626018</v>
      </c>
      <c r="I911" s="165"/>
      <c r="J911" s="165"/>
      <c r="K911" s="165"/>
      <c r="L911" s="137"/>
    </row>
    <row r="912" spans="1:12" ht="16.5" customHeight="1">
      <c r="A912" s="388"/>
      <c r="B912" s="382"/>
      <c r="C912" s="382"/>
      <c r="D912" s="39">
        <v>9</v>
      </c>
      <c r="E912" s="40" t="s">
        <v>1625</v>
      </c>
      <c r="F912" s="385"/>
      <c r="G912" s="41">
        <v>2</v>
      </c>
      <c r="H912" s="45">
        <v>1.6260162601626018</v>
      </c>
      <c r="I912" s="165"/>
      <c r="J912" s="165"/>
      <c r="K912" s="165"/>
      <c r="L912" s="137"/>
    </row>
    <row r="913" spans="1:12" ht="17">
      <c r="A913" s="386" t="s">
        <v>2411</v>
      </c>
      <c r="B913" s="380" t="s">
        <v>2412</v>
      </c>
      <c r="C913" s="380" t="s">
        <v>2419</v>
      </c>
      <c r="D913" s="39"/>
      <c r="E913" s="40"/>
      <c r="F913" s="383"/>
      <c r="G913" s="126">
        <v>123</v>
      </c>
      <c r="H913" s="45"/>
      <c r="I913" s="165"/>
      <c r="J913" s="165"/>
      <c r="K913" s="165"/>
      <c r="L913" s="137"/>
    </row>
    <row r="914" spans="1:12" ht="17">
      <c r="A914" s="387"/>
      <c r="B914" s="381"/>
      <c r="C914" s="381"/>
      <c r="D914" s="39">
        <v>1</v>
      </c>
      <c r="E914" s="40" t="s">
        <v>769</v>
      </c>
      <c r="F914" s="384"/>
      <c r="G914" s="41">
        <v>3</v>
      </c>
      <c r="H914" s="45">
        <v>2.4390243902439024</v>
      </c>
      <c r="I914" s="165"/>
      <c r="J914" s="165"/>
      <c r="K914" s="165"/>
      <c r="L914" s="137"/>
    </row>
    <row r="915" spans="1:12" ht="17">
      <c r="A915" s="387"/>
      <c r="B915" s="381"/>
      <c r="C915" s="381"/>
      <c r="D915" s="39">
        <v>2</v>
      </c>
      <c r="E915" s="40" t="s">
        <v>770</v>
      </c>
      <c r="F915" s="384"/>
      <c r="G915" s="41">
        <v>31</v>
      </c>
      <c r="H915" s="45">
        <v>25.203252032520325</v>
      </c>
      <c r="I915" s="165"/>
      <c r="J915" s="165"/>
      <c r="K915" s="165"/>
      <c r="L915" s="137"/>
    </row>
    <row r="916" spans="1:12" ht="17">
      <c r="A916" s="387"/>
      <c r="B916" s="381"/>
      <c r="C916" s="381"/>
      <c r="D916" s="39">
        <v>3</v>
      </c>
      <c r="E916" s="40" t="s">
        <v>482</v>
      </c>
      <c r="F916" s="384"/>
      <c r="G916" s="41">
        <v>68</v>
      </c>
      <c r="H916" s="45">
        <v>55.284552845528459</v>
      </c>
      <c r="I916" s="165"/>
      <c r="J916" s="165"/>
      <c r="K916" s="165"/>
      <c r="L916" s="137"/>
    </row>
    <row r="917" spans="1:12" ht="17">
      <c r="A917" s="387"/>
      <c r="B917" s="381"/>
      <c r="C917" s="381"/>
      <c r="D917" s="39">
        <v>4</v>
      </c>
      <c r="E917" s="40" t="s">
        <v>771</v>
      </c>
      <c r="F917" s="384"/>
      <c r="G917" s="41">
        <v>17</v>
      </c>
      <c r="H917" s="45">
        <v>13.821138211382115</v>
      </c>
      <c r="I917" s="165"/>
      <c r="J917" s="165"/>
      <c r="K917" s="165"/>
      <c r="L917" s="137"/>
    </row>
    <row r="918" spans="1:12" ht="17">
      <c r="A918" s="387"/>
      <c r="B918" s="381"/>
      <c r="C918" s="381"/>
      <c r="D918" s="39">
        <v>5</v>
      </c>
      <c r="E918" s="40" t="s">
        <v>772</v>
      </c>
      <c r="F918" s="384"/>
      <c r="G918" s="41">
        <v>3</v>
      </c>
      <c r="H918" s="45">
        <v>2.4390243902439024</v>
      </c>
      <c r="I918" s="165"/>
      <c r="J918" s="165"/>
      <c r="K918" s="165"/>
      <c r="L918" s="137"/>
    </row>
    <row r="919" spans="1:12" ht="16.5" customHeight="1">
      <c r="A919" s="388"/>
      <c r="B919" s="382"/>
      <c r="C919" s="382"/>
      <c r="D919" s="39">
        <v>9</v>
      </c>
      <c r="E919" s="40" t="s">
        <v>1625</v>
      </c>
      <c r="F919" s="385"/>
      <c r="G919" s="41">
        <v>1</v>
      </c>
      <c r="H919" s="45">
        <v>0.81300813008130091</v>
      </c>
      <c r="I919" s="165"/>
      <c r="J919" s="165"/>
      <c r="K919" s="165"/>
      <c r="L919" s="137"/>
    </row>
    <row r="920" spans="1:12" ht="17">
      <c r="A920" s="386" t="s">
        <v>2413</v>
      </c>
      <c r="B920" s="380" t="s">
        <v>2414</v>
      </c>
      <c r="C920" s="380" t="s">
        <v>2419</v>
      </c>
      <c r="D920" s="39"/>
      <c r="E920" s="40"/>
      <c r="F920" s="383"/>
      <c r="G920" s="126">
        <v>123</v>
      </c>
      <c r="H920" s="45"/>
      <c r="I920" s="165"/>
      <c r="J920" s="165"/>
      <c r="K920" s="165"/>
      <c r="L920" s="137"/>
    </row>
    <row r="921" spans="1:12" ht="17">
      <c r="A921" s="387"/>
      <c r="B921" s="381"/>
      <c r="C921" s="381"/>
      <c r="D921" s="39">
        <v>1</v>
      </c>
      <c r="E921" s="40" t="s">
        <v>769</v>
      </c>
      <c r="F921" s="384"/>
      <c r="G921" s="41">
        <v>2</v>
      </c>
      <c r="H921" s="45">
        <v>1.6260162601626018</v>
      </c>
      <c r="I921" s="165"/>
      <c r="J921" s="165"/>
      <c r="K921" s="165"/>
      <c r="L921" s="137"/>
    </row>
    <row r="922" spans="1:12" ht="17">
      <c r="A922" s="387"/>
      <c r="B922" s="381"/>
      <c r="C922" s="381"/>
      <c r="D922" s="39">
        <v>2</v>
      </c>
      <c r="E922" s="40" t="s">
        <v>770</v>
      </c>
      <c r="F922" s="384"/>
      <c r="G922" s="41">
        <v>37</v>
      </c>
      <c r="H922" s="45">
        <v>30.081300813008134</v>
      </c>
      <c r="I922" s="165"/>
      <c r="J922" s="165"/>
      <c r="K922" s="165"/>
      <c r="L922" s="137"/>
    </row>
    <row r="923" spans="1:12" ht="17">
      <c r="A923" s="387"/>
      <c r="B923" s="381"/>
      <c r="C923" s="381"/>
      <c r="D923" s="39">
        <v>3</v>
      </c>
      <c r="E923" s="40" t="s">
        <v>482</v>
      </c>
      <c r="F923" s="384"/>
      <c r="G923" s="41">
        <v>72</v>
      </c>
      <c r="H923" s="45">
        <v>58.536585365853654</v>
      </c>
      <c r="I923" s="165"/>
      <c r="J923" s="165"/>
      <c r="K923" s="165"/>
      <c r="L923" s="137"/>
    </row>
    <row r="924" spans="1:12" ht="17">
      <c r="A924" s="387"/>
      <c r="B924" s="381"/>
      <c r="C924" s="381"/>
      <c r="D924" s="39">
        <v>4</v>
      </c>
      <c r="E924" s="40" t="s">
        <v>771</v>
      </c>
      <c r="F924" s="384"/>
      <c r="G924" s="41">
        <v>10</v>
      </c>
      <c r="H924" s="45">
        <v>8.1300813008130071</v>
      </c>
      <c r="I924" s="165"/>
      <c r="J924" s="165"/>
      <c r="K924" s="165"/>
      <c r="L924" s="137"/>
    </row>
    <row r="925" spans="1:12" ht="17">
      <c r="A925" s="388"/>
      <c r="B925" s="382"/>
      <c r="C925" s="382"/>
      <c r="D925" s="39">
        <v>5</v>
      </c>
      <c r="E925" s="40" t="s">
        <v>772</v>
      </c>
      <c r="F925" s="385"/>
      <c r="G925" s="41">
        <v>2</v>
      </c>
      <c r="H925" s="45">
        <v>1.6260162601626018</v>
      </c>
      <c r="I925" s="165"/>
      <c r="J925" s="165"/>
      <c r="K925" s="165"/>
      <c r="L925" s="137"/>
    </row>
    <row r="926" spans="1:12" ht="16.5" customHeight="1">
      <c r="A926" s="386" t="s">
        <v>4508</v>
      </c>
      <c r="B926" s="380" t="s">
        <v>2415</v>
      </c>
      <c r="C926" s="380" t="s">
        <v>2419</v>
      </c>
      <c r="D926" s="39"/>
      <c r="E926" s="40"/>
      <c r="F926" s="383"/>
      <c r="G926" s="126">
        <v>123</v>
      </c>
      <c r="H926" s="45"/>
      <c r="I926" s="165"/>
      <c r="J926" s="165"/>
      <c r="K926" s="165"/>
      <c r="L926" s="137"/>
    </row>
    <row r="927" spans="1:12" ht="17">
      <c r="A927" s="387"/>
      <c r="B927" s="381"/>
      <c r="C927" s="381"/>
      <c r="D927" s="39">
        <v>1</v>
      </c>
      <c r="E927" s="40" t="s">
        <v>2416</v>
      </c>
      <c r="F927" s="384"/>
      <c r="G927" s="41"/>
      <c r="H927" s="45" t="s">
        <v>577</v>
      </c>
      <c r="I927" s="165"/>
      <c r="J927" s="165"/>
      <c r="K927" s="165"/>
      <c r="L927" s="137"/>
    </row>
    <row r="928" spans="1:12" ht="17">
      <c r="A928" s="387"/>
      <c r="B928" s="381"/>
      <c r="C928" s="381"/>
      <c r="D928" s="39">
        <v>2</v>
      </c>
      <c r="E928" s="40" t="s">
        <v>891</v>
      </c>
      <c r="F928" s="384"/>
      <c r="G928" s="41">
        <v>5</v>
      </c>
      <c r="H928" s="45">
        <v>4.0650406504065035</v>
      </c>
      <c r="I928" s="165"/>
      <c r="J928" s="165"/>
      <c r="K928" s="165"/>
      <c r="L928" s="137"/>
    </row>
    <row r="929" spans="1:12" ht="17">
      <c r="A929" s="387"/>
      <c r="B929" s="381"/>
      <c r="C929" s="381"/>
      <c r="D929" s="39">
        <v>3</v>
      </c>
      <c r="E929" s="40" t="s">
        <v>892</v>
      </c>
      <c r="F929" s="384"/>
      <c r="G929" s="41">
        <v>14</v>
      </c>
      <c r="H929" s="45">
        <v>11.38211382113821</v>
      </c>
      <c r="I929" s="165"/>
      <c r="J929" s="165"/>
      <c r="K929" s="165"/>
      <c r="L929" s="137"/>
    </row>
    <row r="930" spans="1:12" ht="17">
      <c r="A930" s="387"/>
      <c r="B930" s="381"/>
      <c r="C930" s="381"/>
      <c r="D930" s="39">
        <v>4</v>
      </c>
      <c r="E930" s="40" t="s">
        <v>2417</v>
      </c>
      <c r="F930" s="384"/>
      <c r="G930" s="41">
        <v>69</v>
      </c>
      <c r="H930" s="45">
        <v>56.09756097560976</v>
      </c>
      <c r="I930" s="165"/>
      <c r="J930" s="165"/>
      <c r="K930" s="165"/>
      <c r="L930" s="137"/>
    </row>
    <row r="931" spans="1:12" ht="17">
      <c r="A931" s="387"/>
      <c r="B931" s="381"/>
      <c r="C931" s="381"/>
      <c r="D931" s="39">
        <v>5</v>
      </c>
      <c r="E931" s="40" t="s">
        <v>894</v>
      </c>
      <c r="F931" s="384"/>
      <c r="G931" s="41">
        <v>23</v>
      </c>
      <c r="H931" s="45">
        <v>18.699186991869919</v>
      </c>
      <c r="I931" s="165"/>
      <c r="J931" s="165"/>
      <c r="K931" s="165"/>
      <c r="L931" s="137"/>
    </row>
    <row r="932" spans="1:12" ht="17">
      <c r="A932" s="387"/>
      <c r="B932" s="381"/>
      <c r="C932" s="381"/>
      <c r="D932" s="39">
        <v>6</v>
      </c>
      <c r="E932" s="40" t="s">
        <v>895</v>
      </c>
      <c r="F932" s="384"/>
      <c r="G932" s="41">
        <v>8</v>
      </c>
      <c r="H932" s="45">
        <v>6.5040650406504072</v>
      </c>
      <c r="I932" s="165"/>
      <c r="J932" s="165"/>
      <c r="K932" s="165"/>
      <c r="L932" s="137"/>
    </row>
    <row r="933" spans="1:12" ht="17.5" thickBot="1">
      <c r="A933" s="394"/>
      <c r="B933" s="395"/>
      <c r="C933" s="395"/>
      <c r="D933" s="49">
        <v>7</v>
      </c>
      <c r="E933" s="48" t="s">
        <v>2418</v>
      </c>
      <c r="F933" s="396"/>
      <c r="G933" s="72">
        <v>4</v>
      </c>
      <c r="H933" s="51">
        <v>3.2520325203252036</v>
      </c>
      <c r="I933" s="165"/>
      <c r="J933" s="165"/>
      <c r="K933" s="165"/>
      <c r="L933" s="137"/>
    </row>
    <row r="934" spans="1:12" ht="20.149999999999999" customHeight="1">
      <c r="I934" s="165"/>
      <c r="J934" s="165"/>
      <c r="K934" s="165"/>
      <c r="L934" s="137"/>
    </row>
    <row r="935" spans="1:12" ht="20.149999999999999" customHeight="1">
      <c r="I935" s="165"/>
      <c r="J935" s="165"/>
      <c r="K935" s="165"/>
      <c r="L935" s="137"/>
    </row>
    <row r="936" spans="1:12" ht="20.149999999999999" customHeight="1">
      <c r="I936" s="165"/>
      <c r="J936" s="165"/>
      <c r="K936" s="165"/>
      <c r="L936" s="137"/>
    </row>
    <row r="937" spans="1:12" ht="20.149999999999999" customHeight="1">
      <c r="I937" s="165"/>
      <c r="J937" s="165"/>
      <c r="K937" s="165"/>
    </row>
    <row r="938" spans="1:12" ht="20.149999999999999" customHeight="1">
      <c r="I938" s="165"/>
      <c r="J938" s="165"/>
      <c r="K938" s="165"/>
    </row>
  </sheetData>
  <mergeCells count="384">
    <mergeCell ref="B7:B28"/>
    <mergeCell ref="C7:C28"/>
    <mergeCell ref="A111:A120"/>
    <mergeCell ref="B111:B120"/>
    <mergeCell ref="C111:C120"/>
    <mergeCell ref="A214:A216"/>
    <mergeCell ref="B214:B216"/>
    <mergeCell ref="C214:C216"/>
    <mergeCell ref="C185:C198"/>
    <mergeCell ref="A29:A106"/>
    <mergeCell ref="B29:B106"/>
    <mergeCell ref="C29:C106"/>
    <mergeCell ref="A121:A172"/>
    <mergeCell ref="B121:B172"/>
    <mergeCell ref="C121:C172"/>
    <mergeCell ref="F214:F216"/>
    <mergeCell ref="C920:C925"/>
    <mergeCell ref="F920:F925"/>
    <mergeCell ref="C892:C898"/>
    <mergeCell ref="F892:F898"/>
    <mergeCell ref="A899:A905"/>
    <mergeCell ref="B899:B905"/>
    <mergeCell ref="C899:C905"/>
    <mergeCell ref="F899:F905"/>
    <mergeCell ref="C878:C884"/>
    <mergeCell ref="F878:F884"/>
    <mergeCell ref="A885:A891"/>
    <mergeCell ref="B885:B891"/>
    <mergeCell ref="C885:C891"/>
    <mergeCell ref="F885:F891"/>
    <mergeCell ref="C864:C870"/>
    <mergeCell ref="F864:F870"/>
    <mergeCell ref="A871:A877"/>
    <mergeCell ref="C871:C877"/>
    <mergeCell ref="F871:F877"/>
    <mergeCell ref="C854:C856"/>
    <mergeCell ref="F854:F856"/>
    <mergeCell ref="A857:A863"/>
    <mergeCell ref="B857:B863"/>
    <mergeCell ref="F857:F863"/>
    <mergeCell ref="A926:A933"/>
    <mergeCell ref="B926:B933"/>
    <mergeCell ref="C926:C933"/>
    <mergeCell ref="F926:F933"/>
    <mergeCell ref="C906:C912"/>
    <mergeCell ref="F906:F912"/>
    <mergeCell ref="A913:A919"/>
    <mergeCell ref="B913:B919"/>
    <mergeCell ref="C913:C919"/>
    <mergeCell ref="F913:F919"/>
    <mergeCell ref="A920:A925"/>
    <mergeCell ref="B920:B925"/>
    <mergeCell ref="A906:A912"/>
    <mergeCell ref="B906:B912"/>
    <mergeCell ref="A892:A898"/>
    <mergeCell ref="B892:B898"/>
    <mergeCell ref="A878:A884"/>
    <mergeCell ref="B878:B884"/>
    <mergeCell ref="A864:A870"/>
    <mergeCell ref="B864:B870"/>
    <mergeCell ref="F842:F847"/>
    <mergeCell ref="A848:A853"/>
    <mergeCell ref="B848:B853"/>
    <mergeCell ref="C848:C853"/>
    <mergeCell ref="F848:F853"/>
    <mergeCell ref="C830:C835"/>
    <mergeCell ref="F830:F835"/>
    <mergeCell ref="A836:A841"/>
    <mergeCell ref="B836:B841"/>
    <mergeCell ref="C836:C841"/>
    <mergeCell ref="F836:F841"/>
    <mergeCell ref="A830:A835"/>
    <mergeCell ref="B830:B835"/>
    <mergeCell ref="F818:F823"/>
    <mergeCell ref="A824:A829"/>
    <mergeCell ref="B824:B829"/>
    <mergeCell ref="C824:C829"/>
    <mergeCell ref="F824:F829"/>
    <mergeCell ref="A806:A811"/>
    <mergeCell ref="B806:B811"/>
    <mergeCell ref="C806:C811"/>
    <mergeCell ref="F806:F811"/>
    <mergeCell ref="A812:A817"/>
    <mergeCell ref="B812:B817"/>
    <mergeCell ref="C812:C817"/>
    <mergeCell ref="F812:F817"/>
    <mergeCell ref="A818:A823"/>
    <mergeCell ref="B818:B823"/>
    <mergeCell ref="F794:F799"/>
    <mergeCell ref="A800:A805"/>
    <mergeCell ref="B800:B805"/>
    <mergeCell ref="C800:C805"/>
    <mergeCell ref="F800:F805"/>
    <mergeCell ref="C782:C787"/>
    <mergeCell ref="F782:F787"/>
    <mergeCell ref="A788:A793"/>
    <mergeCell ref="B788:B793"/>
    <mergeCell ref="C788:C793"/>
    <mergeCell ref="F788:F793"/>
    <mergeCell ref="A794:A799"/>
    <mergeCell ref="B794:B799"/>
    <mergeCell ref="A782:A787"/>
    <mergeCell ref="B782:B787"/>
    <mergeCell ref="F765:F774"/>
    <mergeCell ref="A776:A781"/>
    <mergeCell ref="B776:B781"/>
    <mergeCell ref="C776:C781"/>
    <mergeCell ref="F776:F781"/>
    <mergeCell ref="C738:C750"/>
    <mergeCell ref="F738:F750"/>
    <mergeCell ref="A751:A763"/>
    <mergeCell ref="B751:B763"/>
    <mergeCell ref="C751:C763"/>
    <mergeCell ref="F751:F763"/>
    <mergeCell ref="A765:A774"/>
    <mergeCell ref="B765:B774"/>
    <mergeCell ref="A738:A750"/>
    <mergeCell ref="B738:B750"/>
    <mergeCell ref="F712:F724"/>
    <mergeCell ref="A725:A737"/>
    <mergeCell ref="B725:B737"/>
    <mergeCell ref="C725:C737"/>
    <mergeCell ref="F725:F737"/>
    <mergeCell ref="C673:C685"/>
    <mergeCell ref="F673:F685"/>
    <mergeCell ref="A686:A698"/>
    <mergeCell ref="B686:B698"/>
    <mergeCell ref="C686:C698"/>
    <mergeCell ref="F686:F698"/>
    <mergeCell ref="A712:A724"/>
    <mergeCell ref="B712:B724"/>
    <mergeCell ref="A699:A711"/>
    <mergeCell ref="B699:B711"/>
    <mergeCell ref="C699:C711"/>
    <mergeCell ref="F699:F711"/>
    <mergeCell ref="A673:A685"/>
    <mergeCell ref="B673:B685"/>
    <mergeCell ref="F647:F659"/>
    <mergeCell ref="A660:A672"/>
    <mergeCell ref="B660:B672"/>
    <mergeCell ref="C660:C672"/>
    <mergeCell ref="F660:F672"/>
    <mergeCell ref="C608:C620"/>
    <mergeCell ref="F608:F620"/>
    <mergeCell ref="A621:A633"/>
    <mergeCell ref="B621:B633"/>
    <mergeCell ref="C621:C633"/>
    <mergeCell ref="F621:F633"/>
    <mergeCell ref="A634:A646"/>
    <mergeCell ref="B634:B646"/>
    <mergeCell ref="C634:C646"/>
    <mergeCell ref="F634:F646"/>
    <mergeCell ref="A608:A620"/>
    <mergeCell ref="B608:B620"/>
    <mergeCell ref="F600:F603"/>
    <mergeCell ref="A604:A607"/>
    <mergeCell ref="B604:B607"/>
    <mergeCell ref="C604:C607"/>
    <mergeCell ref="F604:F607"/>
    <mergeCell ref="A585:A595"/>
    <mergeCell ref="B585:B595"/>
    <mergeCell ref="C585:C595"/>
    <mergeCell ref="F585:F595"/>
    <mergeCell ref="A597:A599"/>
    <mergeCell ref="B597:B599"/>
    <mergeCell ref="C597:C599"/>
    <mergeCell ref="F597:F599"/>
    <mergeCell ref="A600:A603"/>
    <mergeCell ref="B600:B603"/>
    <mergeCell ref="A515:A517"/>
    <mergeCell ref="B515:B517"/>
    <mergeCell ref="C515:C517"/>
    <mergeCell ref="F515:F517"/>
    <mergeCell ref="A518:A520"/>
    <mergeCell ref="B518:B520"/>
    <mergeCell ref="C518:C520"/>
    <mergeCell ref="F518:F520"/>
    <mergeCell ref="C558:C568"/>
    <mergeCell ref="F558:F568"/>
    <mergeCell ref="C534:C536"/>
    <mergeCell ref="F534:F536"/>
    <mergeCell ref="A542:A544"/>
    <mergeCell ref="B542:B544"/>
    <mergeCell ref="C542:C544"/>
    <mergeCell ref="F542:F544"/>
    <mergeCell ref="A534:A536"/>
    <mergeCell ref="B534:B536"/>
    <mergeCell ref="A531:A533"/>
    <mergeCell ref="B531:B533"/>
    <mergeCell ref="C531:C533"/>
    <mergeCell ref="F531:F533"/>
    <mergeCell ref="A521:A523"/>
    <mergeCell ref="B521:B523"/>
    <mergeCell ref="C389:C396"/>
    <mergeCell ref="F389:F396"/>
    <mergeCell ref="A397:A407"/>
    <mergeCell ref="B397:B407"/>
    <mergeCell ref="C397:C407"/>
    <mergeCell ref="F397:F407"/>
    <mergeCell ref="A389:A396"/>
    <mergeCell ref="B389:B396"/>
    <mergeCell ref="C496:C506"/>
    <mergeCell ref="F496:F506"/>
    <mergeCell ref="C452:C462"/>
    <mergeCell ref="F452:F462"/>
    <mergeCell ref="A463:A473"/>
    <mergeCell ref="B463:B473"/>
    <mergeCell ref="C463:C473"/>
    <mergeCell ref="F463:F473"/>
    <mergeCell ref="A474:A484"/>
    <mergeCell ref="B474:B484"/>
    <mergeCell ref="C474:C484"/>
    <mergeCell ref="F474:F484"/>
    <mergeCell ref="A452:A462"/>
    <mergeCell ref="B452:B462"/>
    <mergeCell ref="A441:A451"/>
    <mergeCell ref="B441:B451"/>
    <mergeCell ref="C324:C335"/>
    <mergeCell ref="F324:F335"/>
    <mergeCell ref="A342:A353"/>
    <mergeCell ref="B342:B353"/>
    <mergeCell ref="C342:C353"/>
    <mergeCell ref="F342:F353"/>
    <mergeCell ref="C318:C320"/>
    <mergeCell ref="F318:F320"/>
    <mergeCell ref="A321:A323"/>
    <mergeCell ref="B321:B323"/>
    <mergeCell ref="C321:C323"/>
    <mergeCell ref="F321:F323"/>
    <mergeCell ref="A336:A338"/>
    <mergeCell ref="B336:B338"/>
    <mergeCell ref="C336:C338"/>
    <mergeCell ref="F336:F338"/>
    <mergeCell ref="A324:A335"/>
    <mergeCell ref="B324:B335"/>
    <mergeCell ref="A318:A320"/>
    <mergeCell ref="B318:B320"/>
    <mergeCell ref="C299:C309"/>
    <mergeCell ref="F299:F309"/>
    <mergeCell ref="A311:A314"/>
    <mergeCell ref="B311:B314"/>
    <mergeCell ref="C311:C314"/>
    <mergeCell ref="F311:F314"/>
    <mergeCell ref="C275:C285"/>
    <mergeCell ref="F275:F285"/>
    <mergeCell ref="A287:A297"/>
    <mergeCell ref="B287:B297"/>
    <mergeCell ref="C287:C297"/>
    <mergeCell ref="F287:F297"/>
    <mergeCell ref="A299:A309"/>
    <mergeCell ref="B299:B309"/>
    <mergeCell ref="A275:A285"/>
    <mergeCell ref="B275:B285"/>
    <mergeCell ref="C249:C261"/>
    <mergeCell ref="F249:F261"/>
    <mergeCell ref="A263:A273"/>
    <mergeCell ref="B263:B273"/>
    <mergeCell ref="C263:C273"/>
    <mergeCell ref="F263:F273"/>
    <mergeCell ref="C217:C227"/>
    <mergeCell ref="F217:F227"/>
    <mergeCell ref="A235:A247"/>
    <mergeCell ref="B235:B247"/>
    <mergeCell ref="C235:C247"/>
    <mergeCell ref="F235:F247"/>
    <mergeCell ref="A249:A261"/>
    <mergeCell ref="B249:B261"/>
    <mergeCell ref="A217:A227"/>
    <mergeCell ref="B217:B227"/>
    <mergeCell ref="F185:F198"/>
    <mergeCell ref="A207:A213"/>
    <mergeCell ref="B207:B213"/>
    <mergeCell ref="C207:C213"/>
    <mergeCell ref="F207:F213"/>
    <mergeCell ref="A2:A4"/>
    <mergeCell ref="B2:B4"/>
    <mergeCell ref="C2:C4"/>
    <mergeCell ref="F2:F4"/>
    <mergeCell ref="A178:A184"/>
    <mergeCell ref="B178:B184"/>
    <mergeCell ref="A200:A205"/>
    <mergeCell ref="B200:B205"/>
    <mergeCell ref="C200:C205"/>
    <mergeCell ref="F200:F205"/>
    <mergeCell ref="A185:A198"/>
    <mergeCell ref="B185:B198"/>
    <mergeCell ref="C178:C184"/>
    <mergeCell ref="F178:F184"/>
    <mergeCell ref="A175:A177"/>
    <mergeCell ref="B175:B177"/>
    <mergeCell ref="C175:C177"/>
    <mergeCell ref="F175:F177"/>
    <mergeCell ref="A7:A28"/>
    <mergeCell ref="A854:A856"/>
    <mergeCell ref="B854:B856"/>
    <mergeCell ref="A842:A847"/>
    <mergeCell ref="B842:B847"/>
    <mergeCell ref="B871:B877"/>
    <mergeCell ref="A573:A583"/>
    <mergeCell ref="B573:B583"/>
    <mergeCell ref="C573:C583"/>
    <mergeCell ref="C600:C603"/>
    <mergeCell ref="A647:A659"/>
    <mergeCell ref="B647:B659"/>
    <mergeCell ref="C647:C659"/>
    <mergeCell ref="C712:C724"/>
    <mergeCell ref="C765:C774"/>
    <mergeCell ref="C794:C799"/>
    <mergeCell ref="C818:C823"/>
    <mergeCell ref="C842:C847"/>
    <mergeCell ref="C857:C863"/>
    <mergeCell ref="F573:F583"/>
    <mergeCell ref="A558:A568"/>
    <mergeCell ref="B558:B568"/>
    <mergeCell ref="A546:A556"/>
    <mergeCell ref="B546:B556"/>
    <mergeCell ref="C546:C556"/>
    <mergeCell ref="F546:F556"/>
    <mergeCell ref="A570:A572"/>
    <mergeCell ref="B570:B572"/>
    <mergeCell ref="C570:C572"/>
    <mergeCell ref="F570:F572"/>
    <mergeCell ref="C521:C523"/>
    <mergeCell ref="F521:F523"/>
    <mergeCell ref="A524:A526"/>
    <mergeCell ref="B524:B526"/>
    <mergeCell ref="C524:C526"/>
    <mergeCell ref="F524:F526"/>
    <mergeCell ref="A527:A530"/>
    <mergeCell ref="B527:B530"/>
    <mergeCell ref="C527:C530"/>
    <mergeCell ref="F527:F530"/>
    <mergeCell ref="A512:A514"/>
    <mergeCell ref="B512:B514"/>
    <mergeCell ref="C512:C514"/>
    <mergeCell ref="F512:F514"/>
    <mergeCell ref="A496:A506"/>
    <mergeCell ref="B496:B506"/>
    <mergeCell ref="A485:A495"/>
    <mergeCell ref="B485:B495"/>
    <mergeCell ref="C485:C495"/>
    <mergeCell ref="F485:F495"/>
    <mergeCell ref="A508:A510"/>
    <mergeCell ref="B508:B510"/>
    <mergeCell ref="C508:C510"/>
    <mergeCell ref="F508:F510"/>
    <mergeCell ref="C441:C451"/>
    <mergeCell ref="F441:F451"/>
    <mergeCell ref="A419:A429"/>
    <mergeCell ref="B419:B429"/>
    <mergeCell ref="A408:A418"/>
    <mergeCell ref="B408:B418"/>
    <mergeCell ref="C408:C418"/>
    <mergeCell ref="F408:F418"/>
    <mergeCell ref="C419:C429"/>
    <mergeCell ref="F419:F429"/>
    <mergeCell ref="A430:A440"/>
    <mergeCell ref="B430:B440"/>
    <mergeCell ref="C430:C440"/>
    <mergeCell ref="F430:F440"/>
    <mergeCell ref="A384:A388"/>
    <mergeCell ref="B384:B388"/>
    <mergeCell ref="C384:C388"/>
    <mergeCell ref="F384:F388"/>
    <mergeCell ref="A369:A371"/>
    <mergeCell ref="B369:B371"/>
    <mergeCell ref="A354:A356"/>
    <mergeCell ref="B354:B356"/>
    <mergeCell ref="A339:A341"/>
    <mergeCell ref="B339:B341"/>
    <mergeCell ref="C339:C341"/>
    <mergeCell ref="F339:F341"/>
    <mergeCell ref="C369:C371"/>
    <mergeCell ref="F369:F371"/>
    <mergeCell ref="A372:A383"/>
    <mergeCell ref="B372:B383"/>
    <mergeCell ref="C372:C383"/>
    <mergeCell ref="F372:F383"/>
    <mergeCell ref="C354:C356"/>
    <mergeCell ref="F354:F356"/>
    <mergeCell ref="A357:A368"/>
    <mergeCell ref="B357:B368"/>
    <mergeCell ref="C357:C368"/>
    <mergeCell ref="F357:F368"/>
  </mergeCells>
  <phoneticPr fontId="5" type="noConversion"/>
  <pageMargins left="0.25" right="0.25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표지</vt:lpstr>
      <vt:lpstr>기본</vt:lpstr>
      <vt:lpstr>A.개인특성</vt:lpstr>
      <vt:lpstr>B.산업재해와산재보험</vt:lpstr>
      <vt:lpstr>C.재해사업장</vt:lpstr>
      <vt:lpstr>D.현재경제활동판별</vt:lpstr>
      <vt:lpstr>E1.원직장복귀자</vt:lpstr>
      <vt:lpstr>E2.재취업자</vt:lpstr>
      <vt:lpstr>E3.자영업자</vt:lpstr>
      <vt:lpstr>E4.무급가족종사자</vt:lpstr>
      <vt:lpstr>E5.실업자</vt:lpstr>
      <vt:lpstr>E6.비경제활동인구</vt:lpstr>
      <vt:lpstr>F.일자리 이력</vt:lpstr>
      <vt:lpstr>G.건강과 생활</vt:lpstr>
      <vt:lpstr>H. 개인소득</vt:lpstr>
      <vt:lpstr>I. 가구 일반사항</vt:lpstr>
      <vt:lpstr>패널과의 관계코드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산재보험패널조사</dc:creator>
  <cp:lastModifiedBy>구정태 (Jeong Tae Koo)</cp:lastModifiedBy>
  <cp:lastPrinted>2024-10-21T09:55:18Z</cp:lastPrinted>
  <dcterms:created xsi:type="dcterms:W3CDTF">2019-03-21T23:54:00Z</dcterms:created>
  <dcterms:modified xsi:type="dcterms:W3CDTF">2024-11-15T03:54:15Z</dcterms:modified>
</cp:coreProperties>
</file>